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31.08.2026\"/>
    </mc:Choice>
  </mc:AlternateContent>
  <xr:revisionPtr revIDLastSave="0" documentId="13_ncr:1_{E397ABFB-F32A-4C7D-B342-7F0E21A101B3}" xr6:coauthVersionLast="47" xr6:coauthVersionMax="47" xr10:uidLastSave="{00000000-0000-0000-0000-000000000000}"/>
  <bookViews>
    <workbookView xWindow="-108" yWindow="-108" windowWidth="23256" windowHeight="12456" tabRatio="750" xr2:uid="{00000000-000D-0000-FFFF-FFFF00000000}"/>
  </bookViews>
  <sheets>
    <sheet name="ԳԵՂԱՐՔՈՒՆԻՔԻ (օգոստոսի 31)  " sheetId="48" r:id="rId1"/>
  </sheets>
  <definedNames>
    <definedName name="_xlnm.Print_Area" localSheetId="0">'ԳԵՂԱՐՔՈՒՆԻՔԻ (օգոստոսի 31)  '!$A$1:$EH$95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D11" i="48" l="1"/>
  <c r="ED12" i="48"/>
  <c r="ED13" i="48"/>
  <c r="ED14" i="48"/>
  <c r="ED16" i="48"/>
  <c r="ED10" i="48"/>
  <c r="DR11" i="48"/>
  <c r="DR12" i="48"/>
  <c r="DR13" i="48"/>
  <c r="DR14" i="48"/>
  <c r="DR16" i="48"/>
  <c r="DR10" i="48"/>
  <c r="DO11" i="48"/>
  <c r="DO12" i="48"/>
  <c r="DO13" i="48"/>
  <c r="DO14" i="48"/>
  <c r="DO16" i="48"/>
  <c r="DO10" i="48"/>
  <c r="DH11" i="48"/>
  <c r="DH12" i="48"/>
  <c r="DH13" i="48"/>
  <c r="DH14" i="48"/>
  <c r="DH16" i="48"/>
  <c r="DH10" i="48"/>
  <c r="DE11" i="48"/>
  <c r="DE12" i="48"/>
  <c r="DE13" i="48"/>
  <c r="DE14" i="48"/>
  <c r="DE16" i="48"/>
  <c r="DE10" i="48"/>
  <c r="DB11" i="48"/>
  <c r="DB12" i="48"/>
  <c r="DB13" i="48"/>
  <c r="DB14" i="48"/>
  <c r="DB16" i="48"/>
  <c r="DB10" i="48"/>
  <c r="CY11" i="48"/>
  <c r="CY12" i="48"/>
  <c r="CY13" i="48"/>
  <c r="CY14" i="48"/>
  <c r="CY16" i="48"/>
  <c r="CY10" i="48"/>
  <c r="CU11" i="48"/>
  <c r="CU12" i="48"/>
  <c r="CU13" i="48"/>
  <c r="CU14" i="48"/>
  <c r="CU16" i="48"/>
  <c r="CU10" i="48"/>
  <c r="CR11" i="48"/>
  <c r="CR12" i="48"/>
  <c r="CR13" i="48"/>
  <c r="CR14" i="48"/>
  <c r="CR16" i="48"/>
  <c r="CR10" i="48"/>
  <c r="CL11" i="48"/>
  <c r="CL12" i="48"/>
  <c r="CL13" i="48"/>
  <c r="CL14" i="48"/>
  <c r="CL16" i="48"/>
  <c r="CL10" i="48"/>
  <c r="CF11" i="48"/>
  <c r="CF12" i="48"/>
  <c r="CF13" i="48"/>
  <c r="CF14" i="48"/>
  <c r="CF16" i="48"/>
  <c r="CF10" i="48"/>
  <c r="CC11" i="48"/>
  <c r="CC12" i="48"/>
  <c r="CC13" i="48"/>
  <c r="CC14" i="48"/>
  <c r="CC16" i="48"/>
  <c r="CC10" i="48"/>
  <c r="BZ11" i="48"/>
  <c r="BZ12" i="48"/>
  <c r="BZ13" i="48"/>
  <c r="BZ14" i="48"/>
  <c r="BZ16" i="48"/>
  <c r="BZ10" i="48"/>
  <c r="BW11" i="48"/>
  <c r="BW12" i="48"/>
  <c r="BW13" i="48"/>
  <c r="BW14" i="48"/>
  <c r="BW16" i="48"/>
  <c r="BW10" i="48"/>
  <c r="BI11" i="48"/>
  <c r="BI12" i="48"/>
  <c r="BI13" i="48"/>
  <c r="BI14" i="48"/>
  <c r="BI16" i="48"/>
  <c r="BI10" i="48"/>
  <c r="BF11" i="48"/>
  <c r="BF12" i="48"/>
  <c r="BF13" i="48"/>
  <c r="BF14" i="48"/>
  <c r="BF16" i="48"/>
  <c r="BF10" i="48"/>
  <c r="AU11" i="48"/>
  <c r="AU12" i="48"/>
  <c r="AU13" i="48"/>
  <c r="AU14" i="48"/>
  <c r="AU16" i="48"/>
  <c r="AU10" i="48"/>
  <c r="AP11" i="48"/>
  <c r="AP12" i="48"/>
  <c r="AP13" i="48"/>
  <c r="AP14" i="48"/>
  <c r="AP10" i="48"/>
  <c r="AK11" i="48"/>
  <c r="AK12" i="48"/>
  <c r="AK13" i="48"/>
  <c r="AK14" i="48"/>
  <c r="AK16" i="48"/>
  <c r="AK10" i="48"/>
  <c r="AF11" i="48"/>
  <c r="AF12" i="48"/>
  <c r="AF13" i="48"/>
  <c r="AF14" i="48"/>
  <c r="AF16" i="48"/>
  <c r="AF10" i="48"/>
  <c r="AA11" i="48"/>
  <c r="AA12" i="48"/>
  <c r="AA13" i="48"/>
  <c r="AA14" i="48"/>
  <c r="AA16" i="48"/>
  <c r="AA10" i="48"/>
  <c r="V11" i="48"/>
  <c r="V12" i="48"/>
  <c r="V13" i="48"/>
  <c r="V14" i="48"/>
  <c r="V16" i="48"/>
  <c r="V10" i="48"/>
  <c r="DK10" i="48" l="1"/>
  <c r="CB16" i="48" l="1"/>
  <c r="X10" i="48"/>
  <c r="DX11" i="48" l="1"/>
  <c r="DX12" i="48"/>
  <c r="DX13" i="48"/>
  <c r="DX14" i="48"/>
  <c r="DX10" i="48"/>
  <c r="CI11" i="48"/>
  <c r="CI12" i="48"/>
  <c r="CI13" i="48"/>
  <c r="CI14" i="48"/>
  <c r="CI10" i="48"/>
  <c r="CO11" i="48"/>
  <c r="CO12" i="48"/>
  <c r="CO13" i="48"/>
  <c r="CO14" i="48"/>
  <c r="CO10" i="48"/>
  <c r="AC10" i="48"/>
  <c r="AG16" i="48" l="1"/>
  <c r="BL11" i="48" l="1"/>
  <c r="BL12" i="48"/>
  <c r="BL13" i="48"/>
  <c r="BL14" i="48"/>
  <c r="BL10" i="48"/>
  <c r="AV16" i="48" l="1"/>
  <c r="EA11" i="48" l="1"/>
  <c r="EA12" i="48"/>
  <c r="EA13" i="48"/>
  <c r="EA14" i="48"/>
  <c r="EA10" i="48"/>
  <c r="DU11" i="48"/>
  <c r="DU12" i="48"/>
  <c r="DU13" i="48"/>
  <c r="DU14" i="48"/>
  <c r="DU10" i="48"/>
  <c r="BO11" i="48"/>
  <c r="BO12" i="48"/>
  <c r="BO13" i="48"/>
  <c r="BO14" i="48"/>
  <c r="BO10" i="48"/>
  <c r="BC11" i="48"/>
  <c r="BC12" i="48"/>
  <c r="BC13" i="48"/>
  <c r="BC14" i="48"/>
  <c r="BC10" i="48"/>
  <c r="AZ11" i="48"/>
  <c r="AZ12" i="48"/>
  <c r="AZ13" i="48"/>
  <c r="AZ14" i="48"/>
  <c r="AZ10" i="48"/>
  <c r="J10" i="48" l="1"/>
  <c r="DM10" i="48" l="1"/>
  <c r="EG10" i="48" l="1"/>
  <c r="E10" i="48" s="1"/>
  <c r="BQ10" i="48" l="1"/>
  <c r="BQ11" i="48"/>
  <c r="BQ12" i="48"/>
  <c r="BQ13" i="48"/>
  <c r="BQ14" i="48"/>
  <c r="EG11" i="48" l="1"/>
  <c r="EG12" i="48"/>
  <c r="EG13" i="48"/>
  <c r="EG14" i="48"/>
  <c r="J11" i="48" l="1"/>
  <c r="P10" i="48"/>
  <c r="J12" i="48"/>
  <c r="J13" i="48"/>
  <c r="J14" i="48"/>
  <c r="L10" i="48" l="1"/>
  <c r="L11" i="48"/>
  <c r="L12" i="48"/>
  <c r="L13" i="48"/>
  <c r="L14" i="48"/>
  <c r="EH10" i="48" l="1"/>
  <c r="DF16" i="48"/>
  <c r="CZ16" i="48"/>
  <c r="CW14" i="48"/>
  <c r="CW12" i="48"/>
  <c r="CW11" i="48"/>
  <c r="CS16" i="48"/>
  <c r="CP16" i="48"/>
  <c r="CM16" i="48"/>
  <c r="CG16" i="48"/>
  <c r="CA16" i="48"/>
  <c r="BM16" i="48"/>
  <c r="BJ16" i="48"/>
  <c r="AW14" i="48"/>
  <c r="AW13" i="48"/>
  <c r="AW12" i="48"/>
  <c r="AW10" i="48"/>
  <c r="AR14" i="48"/>
  <c r="AR12" i="48"/>
  <c r="AR11" i="48"/>
  <c r="AM14" i="48"/>
  <c r="AM13" i="48"/>
  <c r="AM12" i="48"/>
  <c r="AH13" i="48"/>
  <c r="AH12" i="48"/>
  <c r="AH11" i="48"/>
  <c r="AC14" i="48"/>
  <c r="AC13" i="48"/>
  <c r="AC12" i="48"/>
  <c r="AC11" i="48"/>
  <c r="EF16" i="48"/>
  <c r="EE16" i="48"/>
  <c r="EC16" i="48"/>
  <c r="EB16" i="48"/>
  <c r="DZ16" i="48"/>
  <c r="EA16" i="48" s="1"/>
  <c r="DY16" i="48"/>
  <c r="DW16" i="48"/>
  <c r="DX16" i="48" s="1"/>
  <c r="DV16" i="48"/>
  <c r="DT16" i="48"/>
  <c r="DU16" i="48" s="1"/>
  <c r="DS16" i="48"/>
  <c r="DQ16" i="48"/>
  <c r="DP16" i="48"/>
  <c r="DJ16" i="48"/>
  <c r="DI16" i="48"/>
  <c r="DG16" i="48"/>
  <c r="DD16" i="48"/>
  <c r="DC16" i="48"/>
  <c r="DA16" i="48"/>
  <c r="CV16" i="48"/>
  <c r="CT16" i="48"/>
  <c r="CQ16" i="48"/>
  <c r="CN16" i="48"/>
  <c r="CO16" i="48" s="1"/>
  <c r="CK16" i="48"/>
  <c r="CH16" i="48"/>
  <c r="CI16" i="48" s="1"/>
  <c r="CE16" i="48"/>
  <c r="CD16" i="48"/>
  <c r="BY16" i="48"/>
  <c r="BX16" i="48"/>
  <c r="BN16" i="48"/>
  <c r="BO16" i="48" s="1"/>
  <c r="BK16" i="48"/>
  <c r="BL16" i="48" s="1"/>
  <c r="BH16" i="48"/>
  <c r="BG16" i="48"/>
  <c r="BE16" i="48"/>
  <c r="BB16" i="48"/>
  <c r="BC16" i="48" s="1"/>
  <c r="BA16" i="48"/>
  <c r="AQ16" i="48"/>
  <c r="W16" i="48"/>
  <c r="D16" i="48"/>
  <c r="C16" i="48"/>
  <c r="EI14" i="48"/>
  <c r="DM14" i="48"/>
  <c r="DK14" i="48"/>
  <c r="E14" i="48" s="1"/>
  <c r="BS14" i="48"/>
  <c r="AX14" i="48"/>
  <c r="AS14" i="48"/>
  <c r="AN14" i="48"/>
  <c r="AI14" i="48"/>
  <c r="AH14" i="48"/>
  <c r="AD14" i="48"/>
  <c r="Y14" i="48"/>
  <c r="R14" i="48"/>
  <c r="P14" i="48"/>
  <c r="EI13" i="48"/>
  <c r="DM13" i="48"/>
  <c r="DK13" i="48"/>
  <c r="BS13" i="48"/>
  <c r="AX13" i="48"/>
  <c r="AS13" i="48"/>
  <c r="AN13" i="48"/>
  <c r="AI13" i="48"/>
  <c r="AD13" i="48"/>
  <c r="Y13" i="48"/>
  <c r="R13" i="48"/>
  <c r="P13" i="48"/>
  <c r="EI12" i="48"/>
  <c r="DM12" i="48"/>
  <c r="DK12" i="48"/>
  <c r="E12" i="48" s="1"/>
  <c r="BS12" i="48"/>
  <c r="AX12" i="48"/>
  <c r="AS12" i="48"/>
  <c r="AN12" i="48"/>
  <c r="AI12" i="48"/>
  <c r="AD12" i="48"/>
  <c r="Y12" i="48"/>
  <c r="R12" i="48"/>
  <c r="P12" i="48"/>
  <c r="EI11" i="48"/>
  <c r="DM11" i="48"/>
  <c r="DK11" i="48"/>
  <c r="BS11" i="48"/>
  <c r="AX11" i="48"/>
  <c r="AS11" i="48"/>
  <c r="AN11" i="48"/>
  <c r="AI11" i="48"/>
  <c r="AD11" i="48"/>
  <c r="Y11" i="48"/>
  <c r="R11" i="48"/>
  <c r="P11" i="48"/>
  <c r="EI10" i="48"/>
  <c r="BS10" i="48"/>
  <c r="AX10" i="48"/>
  <c r="AS10" i="48"/>
  <c r="AN10" i="48"/>
  <c r="AO16" i="48" s="1"/>
  <c r="AP16" i="48" s="1"/>
  <c r="AI10" i="48"/>
  <c r="AJ16" i="48" s="1"/>
  <c r="AH10" i="48"/>
  <c r="AD10" i="48"/>
  <c r="AE16" i="48" s="1"/>
  <c r="Y10" i="48"/>
  <c r="Z16" i="48" s="1"/>
  <c r="R10" i="48"/>
  <c r="CJ16" i="48" l="1"/>
  <c r="G12" i="48"/>
  <c r="BD16" i="48"/>
  <c r="AT16" i="48"/>
  <c r="AY16" i="48"/>
  <c r="AZ16" i="48" s="1"/>
  <c r="BP16" i="48"/>
  <c r="G14" i="48"/>
  <c r="G11" i="48"/>
  <c r="G13" i="48"/>
  <c r="E13" i="48"/>
  <c r="E11" i="48"/>
  <c r="DN16" i="48"/>
  <c r="G10" i="48"/>
  <c r="AB16" i="48"/>
  <c r="AD16" i="48" s="1"/>
  <c r="AL16" i="48"/>
  <c r="AN16" i="48" s="1"/>
  <c r="Q14" i="48"/>
  <c r="S14" i="48" s="1"/>
  <c r="K14" i="48"/>
  <c r="K13" i="48"/>
  <c r="M13" i="48" s="1"/>
  <c r="X12" i="48"/>
  <c r="K12" i="48"/>
  <c r="N12" i="48" s="1"/>
  <c r="K10" i="48"/>
  <c r="X11" i="48"/>
  <c r="K11" i="48"/>
  <c r="N11" i="48" s="1"/>
  <c r="CW16" i="48"/>
  <c r="BR14" i="48"/>
  <c r="BT14" i="48" s="1"/>
  <c r="AR16" i="48"/>
  <c r="T10" i="48"/>
  <c r="AI16" i="48"/>
  <c r="EG16" i="48"/>
  <c r="CW13" i="48"/>
  <c r="BQ16" i="48"/>
  <c r="BR12" i="48"/>
  <c r="BT12" i="48" s="1"/>
  <c r="BU13" i="48"/>
  <c r="BU14" i="48"/>
  <c r="BU11" i="48"/>
  <c r="AS16" i="48"/>
  <c r="AR13" i="48"/>
  <c r="DK16" i="48"/>
  <c r="O11" i="48"/>
  <c r="O12" i="48"/>
  <c r="T12" i="48"/>
  <c r="O14" i="48"/>
  <c r="J16" i="48"/>
  <c r="O13" i="48"/>
  <c r="O10" i="48"/>
  <c r="P16" i="48"/>
  <c r="T14" i="48"/>
  <c r="T11" i="48"/>
  <c r="EH12" i="48"/>
  <c r="EH14" i="48"/>
  <c r="EH13" i="48"/>
  <c r="BR11" i="48"/>
  <c r="BT11" i="48" s="1"/>
  <c r="BR13" i="48"/>
  <c r="BT13" i="48" s="1"/>
  <c r="DL10" i="48"/>
  <c r="F10" i="48" s="1"/>
  <c r="AW11" i="48"/>
  <c r="DL11" i="48"/>
  <c r="BU10" i="48"/>
  <c r="EH11" i="48"/>
  <c r="EI16" i="48" s="1"/>
  <c r="AM11" i="48"/>
  <c r="Q10" i="48"/>
  <c r="S10" i="48" s="1"/>
  <c r="T13" i="48"/>
  <c r="DL14" i="48"/>
  <c r="AR10" i="48"/>
  <c r="BR10" i="48"/>
  <c r="Q13" i="48"/>
  <c r="S13" i="48" s="1"/>
  <c r="X14" i="48"/>
  <c r="AM10" i="48"/>
  <c r="CW10" i="48"/>
  <c r="Q12" i="48"/>
  <c r="S12" i="48" s="1"/>
  <c r="BU12" i="48"/>
  <c r="DL12" i="48"/>
  <c r="X13" i="48"/>
  <c r="R16" i="48"/>
  <c r="DL13" i="48"/>
  <c r="Q11" i="48"/>
  <c r="S11" i="48" s="1"/>
  <c r="AX16" i="48" l="1"/>
  <c r="CX16" i="48"/>
  <c r="BS16" i="48"/>
  <c r="BU16" i="48" s="1"/>
  <c r="DM16" i="48"/>
  <c r="AM16" i="48"/>
  <c r="BV16" i="48"/>
  <c r="U16" i="48"/>
  <c r="L16" i="48"/>
  <c r="O16" i="48" s="1"/>
  <c r="K16" i="48"/>
  <c r="I13" i="48"/>
  <c r="I14" i="48"/>
  <c r="AH16" i="48"/>
  <c r="AW16" i="48"/>
  <c r="F12" i="48"/>
  <c r="H12" i="48" s="1"/>
  <c r="AC16" i="48"/>
  <c r="I11" i="48"/>
  <c r="I12" i="48"/>
  <c r="E16" i="48"/>
  <c r="F14" i="48"/>
  <c r="H14" i="48" s="1"/>
  <c r="EH16" i="48"/>
  <c r="F11" i="48"/>
  <c r="H11" i="48" s="1"/>
  <c r="F13" i="48"/>
  <c r="H13" i="48" s="1"/>
  <c r="M12" i="48"/>
  <c r="N13" i="48"/>
  <c r="BR16" i="48"/>
  <c r="M11" i="48"/>
  <c r="N10" i="48"/>
  <c r="M10" i="48"/>
  <c r="Q16" i="48"/>
  <c r="G16" i="48"/>
  <c r="I10" i="48"/>
  <c r="DL16" i="48"/>
  <c r="T16" i="48"/>
  <c r="N14" i="48"/>
  <c r="M14" i="48"/>
  <c r="BT10" i="48"/>
  <c r="Y16" i="48" l="1"/>
  <c r="X16" i="48"/>
  <c r="N16" i="48"/>
  <c r="S16" i="48"/>
  <c r="BT16" i="48"/>
  <c r="F16" i="48"/>
  <c r="M16" i="48"/>
  <c r="H10" i="48"/>
  <c r="I16" i="48"/>
  <c r="H16" i="48" l="1"/>
</calcChain>
</file>

<file path=xl/sharedStrings.xml><?xml version="1.0" encoding="utf-8"?>
<sst xmlns="http://schemas.openxmlformats.org/spreadsheetml/2006/main" count="198" uniqueCount="70">
  <si>
    <t>ՀԱՇՎԵՏՎՈՒԹՅՈՒՆ</t>
  </si>
  <si>
    <t>հազ․ ՀՀ դրամ</t>
  </si>
  <si>
    <t>Հ/հ</t>
  </si>
  <si>
    <t>Համայնքի անվանումը</t>
  </si>
  <si>
    <t>Ֆոնդային բյուջեի տարեսկզբի մնացորդ</t>
  </si>
  <si>
    <t>Վարչական բյուջեի տարեսկզբի մնացորդ</t>
  </si>
  <si>
    <t>տող 1000ԸՆԴԱՄԵՆԸ  ԵԿԱՄՈՒՏՆԵՐ     (տող 1100 + տող 1200+տող 1300)</t>
  </si>
  <si>
    <r>
      <rPr>
        <b/>
        <sz val="12"/>
        <rFont val="GHEA Grapalat"/>
        <family val="3"/>
      </rPr>
      <t>որից` Սեփական եկամուտներ</t>
    </r>
    <r>
      <rPr>
        <sz val="12"/>
        <rFont val="GHEA Grapalat"/>
        <family val="3"/>
      </rPr>
      <t xml:space="preserve">             (Ընդամենը եկամուտներ առանց պաշտոնական դրամաշնորհների)                                                                                                              </t>
    </r>
  </si>
  <si>
    <t>ԴԱՀԿ    Վ/Բ</t>
  </si>
  <si>
    <t xml:space="preserve"> տող 1000  Ընդամենը վարչական մաս</t>
  </si>
  <si>
    <t xml:space="preserve">Ֆ Ո Ն Դ Ա Յ Ի Ն     </t>
  </si>
  <si>
    <t>ԴԱՀԿ                     Ֆ/Բ</t>
  </si>
  <si>
    <t>տող 1000   Ընդամենը ֆոնդային մաս</t>
  </si>
  <si>
    <t>1. ՀԱՐԿԵՐ ԵՎ ՏՈՒՐՔԵՐ</t>
  </si>
  <si>
    <t>2. ՊԱՇՏՈՆԱԿԱՆ ԴՐԱՄԱՇՆՈՐՀՆԵՐ</t>
  </si>
  <si>
    <t xml:space="preserve">տող 1320 Շահաբաժիններ </t>
  </si>
  <si>
    <t>3.3 գույքի վարձակալությունից եկամուտներ(տող 1331 + տող 1332 + տող 1333 + 1334)</t>
  </si>
  <si>
    <t xml:space="preserve">3.4 Համայնքի բյուջեի եկամուտներ ապրանքների մատակարարումից և ծառայությունների մատուցումից </t>
  </si>
  <si>
    <t>3.5 Վարչական գանձումներ (տող 1351 + տող 1352)</t>
  </si>
  <si>
    <t xml:space="preserve"> տող 1360Մուտքեր տույժերից, տուգանքներից</t>
  </si>
  <si>
    <t xml:space="preserve"> տող 1370  3.7 Ընթացիկ ոչ պաշտոնական դրամաշնորհներ</t>
  </si>
  <si>
    <t xml:space="preserve"> տող 1390   3.9 Այլ եկամուտներ</t>
  </si>
  <si>
    <t xml:space="preserve"> տող 1310  3.1 Տոկոսներ</t>
  </si>
  <si>
    <t>Գույքային հարկեր անշարժ գույքից</t>
  </si>
  <si>
    <t xml:space="preserve">տող 1111Գույքահարկ համայնքների վարչական տարածքներում գտնվող շենքերի և շինությունների համար                                                                     </t>
  </si>
  <si>
    <t>տող 1112Հողի հարկ համայնքների վարչական տարածքներում գտնվող հողի համար</t>
  </si>
  <si>
    <t>տող 1113 Համայնքի բյուջե մուտքագրվող անշարժ գույքի հարկ</t>
  </si>
  <si>
    <r>
      <rPr>
        <b/>
        <sz val="12"/>
        <rFont val="GHEA Grapalat"/>
        <family val="3"/>
      </rPr>
      <t>տող 1120    1.2 Գույքային հարկեր այլ գույքից այդ թվում`Գույքահարկ փոխադրամիջոցների համար</t>
    </r>
  </si>
  <si>
    <t xml:space="preserve">տող 1131Տեղական տուրքեր
</t>
  </si>
  <si>
    <t>տող 1150Համայնքի բյուջե վճարվող պետական տուրքեր
(տող 1151 )</t>
  </si>
  <si>
    <t>տող1160  1.5 Այլ հարկային եկամուտներ</t>
  </si>
  <si>
    <t>տող1210+1230  2.1  Ընթացիկ արտաքին պաշտոնական դրամաշնորհներ` ստացված այլ պետություններից 2.3 Ընթացիկ արտաքին պաշտոնական դրամաշնորհներ` ստացված միջազգային կազմակերպություններից</t>
  </si>
  <si>
    <r>
      <rPr>
        <sz val="12"/>
        <rFont val="GHEA Grapalat"/>
        <family val="3"/>
      </rPr>
      <t xml:space="preserve">տող1251+1254  ա) Պետական բյուջեից ֆինանսական համահարթեցման սկզբունքով տրամադրվող դոտացիաներ բ) Պետական բյուջեից համայնքի վարչական բյուջեին տրամադրվող այլ դոտացիաներ </t>
    </r>
  </si>
  <si>
    <t>տող1257   գ) Պետական բյուջեից համայնքի վարչական բյուջեին տրամադրվող նպատակային հատկացումներ (սուբվենցիաներ)</t>
  </si>
  <si>
    <t>տող1258  դ) Այլ համայնքների բյուջեներից ընթացիկ ծախսերի ֆինանսավորման նպատակով ստացվող պաշտոնական դրամաշնորհներ</t>
  </si>
  <si>
    <t>տող 1330  3.3  ընդամենը գույքի վարձակալությունից եկամուտներ(տող 1331 + տող 1332 + տող 1333 + 1334)</t>
  </si>
  <si>
    <t xml:space="preserve">տող 1331Համայնքի սեփականություն համարվող հողերի վարձավճարներ </t>
  </si>
  <si>
    <t xml:space="preserve">տող1332Համայնքի վարչական տարածքում գտնվող պետական սեփականություն համարվող հողերի վարձավճարներ </t>
  </si>
  <si>
    <t xml:space="preserve">տող 1333Համայնքի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</si>
  <si>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տող 1334Այլ գույքի վարձակալությունից մուտքեր</t>
  </si>
  <si>
    <r>
      <rPr>
        <b/>
        <sz val="12"/>
        <rFont val="GHEA Grapalat"/>
        <family val="3"/>
      </rPr>
      <t>տող 1341</t>
    </r>
    <r>
      <rPr>
        <sz val="12"/>
        <rFont val="GHEA Grapalat"/>
        <family val="3"/>
      </rPr>
      <t xml:space="preserve">Համայնքի սեփականություն հանդիսացող, այդ թվում` տիրազուրկ, համայնքին որպես սեփականություն անցած ապրանքների վաճառքից մուտքեր
</t>
    </r>
  </si>
  <si>
    <r>
      <rPr>
        <b/>
        <sz val="12"/>
        <rFont val="GHEA Grapalat"/>
        <family val="3"/>
      </rPr>
      <t xml:space="preserve"> տող 1342</t>
    </r>
    <r>
      <rPr>
        <sz val="12"/>
        <rFont val="GHEA Grapalat"/>
        <family val="3"/>
      </rPr>
  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  </r>
  </si>
  <si>
    <t>տող 1343.Օրենքով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</si>
  <si>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 xml:space="preserve"> տող 1351    տեղական վճարներ</t>
  </si>
  <si>
    <t>այդ թվում    Աղբահանության վճար</t>
  </si>
  <si>
    <r>
      <rPr>
        <b/>
        <sz val="12"/>
        <rFont val="GHEA Grapalat"/>
        <family val="3"/>
      </rPr>
      <t xml:space="preserve"> տող 1352</t>
    </r>
    <r>
      <rPr>
        <sz val="12"/>
        <rFont val="GHEA Grapalat"/>
        <family val="3"/>
      </rPr>
      <t xml:space="preserve">Համայնքի վարչական տարածքում ինքնակամ կառուցված շենքերի, շինությունների օրինականացման համար վճարներ </t>
    </r>
  </si>
  <si>
    <r>
      <rPr>
        <sz val="12"/>
        <rFont val="GHEA Grapalat"/>
        <family val="3"/>
      </rPr>
      <t xml:space="preserve"> </t>
    </r>
    <r>
      <rPr>
        <b/>
        <sz val="12"/>
        <rFont val="GHEA Grapalat"/>
        <family val="3"/>
      </rPr>
      <t xml:space="preserve">տող 1220+1240     </t>
    </r>
    <r>
      <rPr>
        <sz val="12"/>
        <rFont val="GHEA Grapalat"/>
        <family val="3"/>
      </rPr>
      <t>2.2 Կապիտալ արտաքին պաշտոնական դրամաշնորհներ` ստացված այլ պետություններից2.4 Կապիտալ արտաքին պաշտոնական դրամաշնորհներ`  ստացված միջազգային կազմակերպություններից</t>
    </r>
  </si>
  <si>
    <r>
      <rPr>
        <b/>
        <sz val="12"/>
        <rFont val="GHEA Grapalat"/>
        <family val="3"/>
      </rPr>
      <t xml:space="preserve"> տող 1260   </t>
    </r>
    <r>
      <rPr>
        <sz val="12"/>
        <rFont val="GHEA Grapalat"/>
        <family val="3"/>
      </rPr>
      <t>2.6 Կապիտալ ներքին պաշտոնական դրամաշնորհներ` ստացված կառավարման այլ մակարդակներից</t>
    </r>
  </si>
  <si>
    <r>
      <rPr>
        <b/>
        <sz val="12"/>
        <rFont val="GHEA Grapalat"/>
        <family val="3"/>
      </rPr>
      <t xml:space="preserve"> տող 1381+տող 1382</t>
    </r>
    <r>
      <rPr>
        <sz val="12"/>
        <rFont val="GHEA Grapalat"/>
        <family val="3"/>
      </rPr>
      <t xml:space="preserve"> տող 1381.Նվիրատվության, ժառանգության իրավունքով  ֆիզիկական անձանցից և կազ-ներից համայնքին, վերջինիս ենթ. բյուջետ. հիմ. տնօրինմանն անցած գույքի (հիմնական միջոց կամ ոչ նյութական ակտիվ չհանդիսացող) իրացումից…
տող 1382.  Նվիրատվություն, ժառանգության իրավունքով ֆիզ. անձ. և կազմակերպություններից համայնքին ..տնօրինման անցած գույքի իրացումից և դրամական միջ-ից ...</t>
    </r>
  </si>
  <si>
    <r>
      <rPr>
        <b/>
        <sz val="12"/>
        <rFont val="GHEA Grapalat"/>
        <family val="3"/>
      </rPr>
      <t xml:space="preserve">տող 1391+1393   </t>
    </r>
    <r>
      <rPr>
        <sz val="12"/>
        <rFont val="GHEA Grapalat"/>
        <family val="3"/>
      </rPr>
      <t>1391.Համայնքի գույքին պատճառած վնասների փոխհատուցումից մուտքեր 1393.Օրենքով և իրավական այլ ակտերով սահմանված` համայնքի բյուջե մուտքագրման ենթակա այլ եկամուտներ</t>
    </r>
  </si>
  <si>
    <r>
      <rPr>
        <b/>
        <sz val="12"/>
        <rFont val="GHEA Grapalat"/>
        <family val="3"/>
      </rPr>
      <t>տող 1392</t>
    </r>
    <r>
      <rPr>
        <sz val="12"/>
        <rFont val="GHEA Grapalat"/>
        <family val="3"/>
      </rPr>
      <t>Վարչական բյուջեի պահուստային ֆոնդից ֆոնդային բյուջե կատարվող հատկացումներից մուտքեր</t>
    </r>
  </si>
  <si>
    <t xml:space="preserve">ծրագիր    տարեկան </t>
  </si>
  <si>
    <r>
      <rPr>
        <sz val="10"/>
        <rFont val="GHEA Grapalat"/>
        <family val="3"/>
      </rPr>
      <t xml:space="preserve">ծրագիր </t>
    </r>
    <r>
      <rPr>
        <sz val="10"/>
        <rFont val="Calibri"/>
        <family val="2"/>
        <charset val="204"/>
      </rPr>
      <t>(1-ին եռամսյակ, 1-ին կիսամյակ, 9 ամիս)</t>
    </r>
  </si>
  <si>
    <t>կատ. %-ը 1-ին եռամսյակի, 1-ին կիսամյակի, 9 ամսվա նկատմամբ</t>
  </si>
  <si>
    <t>կատ. %-ը տարեկան ծրագրի նկատմամբ</t>
  </si>
  <si>
    <t>Տարբերույուն</t>
  </si>
  <si>
    <t xml:space="preserve">փաստ.                                                                            </t>
  </si>
  <si>
    <t>5=4-3</t>
  </si>
  <si>
    <t>Ք. Վարդենիս</t>
  </si>
  <si>
    <t>Ք. Գավառ</t>
  </si>
  <si>
    <t>Ք. Ճամբարակ</t>
  </si>
  <si>
    <t>Ք. Մարտունի</t>
  </si>
  <si>
    <t>Ք.  Սևան</t>
  </si>
  <si>
    <t>Ընդամենը</t>
  </si>
  <si>
    <t xml:space="preserve">փաստ  (91ամիս)  </t>
  </si>
  <si>
    <t/>
  </si>
  <si>
    <t xml:space="preserve">փաստ  ( 6ամիս)  </t>
  </si>
  <si>
    <r>
      <t xml:space="preserve"> </t>
    </r>
    <r>
      <rPr>
        <sz val="14"/>
        <rFont val="Arial"/>
        <family val="2"/>
        <charset val="204"/>
      </rPr>
      <t>ՀՀ</t>
    </r>
    <r>
      <rPr>
        <sz val="14"/>
        <rFont val="GHEA Grapalat"/>
        <family val="3"/>
      </rPr>
      <t xml:space="preserve"> </t>
    </r>
    <r>
      <rPr>
        <sz val="14"/>
        <rFont val="Arial"/>
        <family val="2"/>
        <charset val="204"/>
      </rPr>
      <t>ԳԵՂԱՐՔՈՒՆԻՔԻ</t>
    </r>
    <r>
      <rPr>
        <sz val="14"/>
        <rFont val="GHEA Grapalat"/>
        <family val="3"/>
      </rPr>
      <t xml:space="preserve">  </t>
    </r>
    <r>
      <rPr>
        <sz val="14"/>
        <rFont val="Arial"/>
        <family val="2"/>
        <charset val="204"/>
      </rPr>
      <t>ՄԱՐԶԻ</t>
    </r>
    <r>
      <rPr>
        <sz val="14"/>
        <rFont val="GHEA Grapalat"/>
        <family val="3"/>
      </rPr>
      <t xml:space="preserve">  </t>
    </r>
    <r>
      <rPr>
        <sz val="14"/>
        <rFont val="Arial"/>
        <family val="2"/>
        <charset val="204"/>
      </rPr>
      <t>ՀԱՄԱՅՆՔՆԵՐԻ</t>
    </r>
    <r>
      <rPr>
        <sz val="14"/>
        <rFont val="GHEA Grapalat"/>
        <family val="3"/>
      </rPr>
      <t xml:space="preserve">   </t>
    </r>
    <r>
      <rPr>
        <sz val="14"/>
        <rFont val="Arial"/>
        <family val="2"/>
        <charset val="204"/>
      </rPr>
      <t>ԲՅՈՒՋԵՏԱՅԻՆ</t>
    </r>
    <r>
      <rPr>
        <sz val="14"/>
        <rFont val="GHEA Grapalat"/>
        <family val="3"/>
      </rPr>
      <t xml:space="preserve">   </t>
    </r>
    <r>
      <rPr>
        <sz val="14"/>
        <rFont val="Arial"/>
        <family val="2"/>
        <charset val="204"/>
      </rPr>
      <t>ԵԿԱՄՈՒՏՆԵՐԻ</t>
    </r>
    <r>
      <rPr>
        <sz val="14"/>
        <rFont val="GHEA Grapalat"/>
        <family val="3"/>
      </rPr>
      <t xml:space="preserve">   </t>
    </r>
    <r>
      <rPr>
        <sz val="14"/>
        <rFont val="Arial"/>
        <family val="2"/>
        <charset val="204"/>
      </rPr>
      <t>ՎԵՐԱԲԵՐՅԱԼ</t>
    </r>
    <r>
      <rPr>
        <sz val="14"/>
        <rFont val="GHEA Grapalat"/>
        <family val="3"/>
      </rPr>
      <t xml:space="preserve">  (</t>
    </r>
    <r>
      <rPr>
        <sz val="14"/>
        <rFont val="Arial"/>
        <family val="2"/>
        <charset val="204"/>
      </rPr>
      <t>աճողական</t>
    </r>
    <r>
      <rPr>
        <sz val="14"/>
        <rFont val="GHEA Grapalat"/>
        <family val="3"/>
      </rPr>
      <t>)  2026</t>
    </r>
    <r>
      <rPr>
        <sz val="14"/>
        <rFont val="Arial"/>
        <family val="2"/>
        <charset val="204"/>
      </rPr>
      <t>թ</t>
    </r>
    <r>
      <rPr>
        <sz val="14"/>
        <rFont val="GHEA Grapalat"/>
        <family val="3"/>
      </rPr>
      <t>. օգոստոս «31»-</t>
    </r>
    <r>
      <rPr>
        <sz val="14"/>
        <rFont val="Arial"/>
        <family val="2"/>
        <charset val="204"/>
      </rPr>
      <t>ի</t>
    </r>
    <r>
      <rPr>
        <sz val="14"/>
        <rFont val="GHEA Grapalat"/>
        <family val="3"/>
      </rPr>
      <t xml:space="preserve"> </t>
    </r>
    <r>
      <rPr>
        <sz val="14"/>
        <rFont val="Arial"/>
        <family val="2"/>
        <charset val="204"/>
      </rPr>
      <t>դրությամբ</t>
    </r>
    <r>
      <rPr>
        <sz val="14"/>
        <rFont val="GHEA Grapalat"/>
        <family val="3"/>
      </rPr>
      <t xml:space="preserve">  </t>
    </r>
  </si>
  <si>
    <t xml:space="preserve">փաստ  (8 ամիս)  </t>
  </si>
  <si>
    <t xml:space="preserve">փաստ  (8 ամիս)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</si>
</sst>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charset val="204"/>
      <scheme val="minor"/>
    </font>
    <font>
      <sz val="12"/>
      <name val="GHEA Grapalat"/>
      <family val="3"/>
    </font>
    <font>
      <b/>
      <sz val="12"/>
      <name val="GHEA Grapalat"/>
      <family val="3"/>
    </font>
    <font>
      <sz val="10"/>
      <name val="GHEA Grapalat"/>
      <family val="3"/>
    </font>
    <font>
      <sz val="9"/>
      <name val="GHEA Grapalat"/>
      <family val="3"/>
    </font>
    <font>
      <b/>
      <sz val="10"/>
      <name val="GHEA Grapalat"/>
      <family val="3"/>
    </font>
    <font>
      <b/>
      <sz val="12"/>
      <color indexed="8"/>
      <name val="GHEA Grapalat"/>
      <family val="3"/>
    </font>
    <font>
      <sz val="10"/>
      <name val="Calibri"/>
      <family val="2"/>
      <charset val="204"/>
    </font>
    <font>
      <sz val="14"/>
      <name val="GHEA Grapalat"/>
      <family val="3"/>
    </font>
    <font>
      <b/>
      <sz val="14"/>
      <name val="GHEA Grapalat"/>
      <family val="3"/>
    </font>
    <font>
      <sz val="14"/>
      <name val="Arial"/>
      <family val="2"/>
      <charset val="204"/>
    </font>
    <font>
      <sz val="12"/>
      <name val="GHEA Grapalat"/>
      <family val="3"/>
    </font>
    <font>
      <b/>
      <sz val="12"/>
      <name val="GHEA Grapalat"/>
      <family val="3"/>
    </font>
    <font>
      <b/>
      <sz val="12"/>
      <color indexed="8"/>
      <name val="GHEA Grapalat"/>
      <family val="3"/>
    </font>
    <font>
      <sz val="12"/>
      <color indexed="8"/>
      <name val="GHEA Grapalat"/>
      <family val="3"/>
    </font>
    <font>
      <b/>
      <sz val="12"/>
      <color theme="1"/>
      <name val="GHEA Grapalat"/>
      <family val="3"/>
    </font>
    <font>
      <sz val="12"/>
      <color rgb="FFFF0000"/>
      <name val="GHEA Grapalat"/>
      <family val="3"/>
    </font>
    <font>
      <b/>
      <sz val="12"/>
      <color rgb="FFFF0000"/>
      <name val="GHEA Grapalat"/>
      <family val="3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Protection="1">
      <protection locked="0"/>
    </xf>
    <xf numFmtId="0" fontId="1" fillId="2" borderId="0" xfId="0" applyFont="1" applyFill="1" applyProtection="1">
      <protection locked="0"/>
    </xf>
    <xf numFmtId="0" fontId="1" fillId="3" borderId="0" xfId="0" applyFont="1" applyFill="1" applyProtection="1">
      <protection locked="0"/>
    </xf>
    <xf numFmtId="0" fontId="5" fillId="2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1" fontId="1" fillId="0" borderId="0" xfId="0" applyNumberFormat="1" applyFont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 applyProtection="1">
      <alignment horizontal="center" vertical="center" wrapText="1"/>
      <protection locked="0"/>
    </xf>
    <xf numFmtId="4" fontId="1" fillId="0" borderId="8" xfId="0" applyNumberFormat="1" applyFont="1" applyBorder="1" applyAlignment="1">
      <alignment vertical="center" wrapText="1"/>
    </xf>
    <xf numFmtId="0" fontId="1" fillId="0" borderId="5" xfId="0" applyFont="1" applyBorder="1"/>
    <xf numFmtId="0" fontId="1" fillId="0" borderId="0" xfId="0" applyFont="1"/>
    <xf numFmtId="0" fontId="3" fillId="0" borderId="0" xfId="0" applyFont="1"/>
    <xf numFmtId="0" fontId="5" fillId="0" borderId="0" xfId="0" applyFont="1" applyAlignment="1">
      <alignment horizontal="center" vertical="center"/>
    </xf>
    <xf numFmtId="164" fontId="2" fillId="0" borderId="0" xfId="0" applyNumberFormat="1" applyFont="1" applyAlignment="1" applyProtection="1">
      <alignment horizontal="center" vertical="center" wrapText="1"/>
      <protection locked="0"/>
    </xf>
    <xf numFmtId="164" fontId="1" fillId="0" borderId="0" xfId="0" applyNumberFormat="1" applyFont="1" applyAlignment="1">
      <alignment horizontal="center" vertical="center" wrapText="1"/>
    </xf>
    <xf numFmtId="0" fontId="1" fillId="2" borderId="0" xfId="0" applyFont="1" applyFill="1"/>
    <xf numFmtId="0" fontId="3" fillId="2" borderId="0" xfId="0" applyFont="1" applyFill="1"/>
    <xf numFmtId="0" fontId="5" fillId="2" borderId="0" xfId="0" applyFont="1" applyFill="1" applyAlignment="1">
      <alignment horizontal="center" vertical="center"/>
    </xf>
    <xf numFmtId="0" fontId="8" fillId="0" borderId="0" xfId="0" applyFont="1" applyProtection="1">
      <protection locked="0"/>
    </xf>
    <xf numFmtId="0" fontId="8" fillId="2" borderId="0" xfId="0" applyFont="1" applyFill="1" applyProtection="1">
      <protection locked="0"/>
    </xf>
    <xf numFmtId="0" fontId="8" fillId="3" borderId="0" xfId="0" applyFont="1" applyFill="1" applyProtection="1">
      <protection locked="0"/>
    </xf>
    <xf numFmtId="0" fontId="8" fillId="2" borderId="0" xfId="0" applyFont="1" applyFill="1" applyAlignment="1" applyProtection="1">
      <alignment horizontal="center" vertical="center" wrapText="1"/>
      <protection locked="0"/>
    </xf>
    <xf numFmtId="14" fontId="8" fillId="2" borderId="0" xfId="0" applyNumberFormat="1" applyFont="1" applyFill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1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0" borderId="8" xfId="0" applyNumberFormat="1" applyFont="1" applyBorder="1" applyAlignment="1">
      <alignment horizontal="left" vertical="center"/>
    </xf>
    <xf numFmtId="165" fontId="11" fillId="0" borderId="8" xfId="0" applyNumberFormat="1" applyFont="1" applyBorder="1" applyAlignment="1">
      <alignment horizontal="center" vertical="center" wrapText="1"/>
    </xf>
    <xf numFmtId="165" fontId="11" fillId="5" borderId="8" xfId="0" applyNumberFormat="1" applyFont="1" applyFill="1" applyBorder="1" applyAlignment="1">
      <alignment horizontal="center" vertical="center" wrapText="1"/>
    </xf>
    <xf numFmtId="165" fontId="11" fillId="2" borderId="8" xfId="0" applyNumberFormat="1" applyFont="1" applyFill="1" applyBorder="1" applyAlignment="1">
      <alignment horizontal="center" vertical="center" wrapText="1"/>
    </xf>
    <xf numFmtId="165" fontId="12" fillId="5" borderId="8" xfId="0" applyNumberFormat="1" applyFont="1" applyFill="1" applyBorder="1" applyAlignment="1">
      <alignment horizontal="center" vertical="center" wrapText="1"/>
    </xf>
    <xf numFmtId="165" fontId="12" fillId="2" borderId="8" xfId="0" applyNumberFormat="1" applyFont="1" applyFill="1" applyBorder="1" applyAlignment="1">
      <alignment horizontal="center" vertical="center" wrapText="1"/>
    </xf>
    <xf numFmtId="165" fontId="12" fillId="2" borderId="8" xfId="0" applyNumberFormat="1" applyFont="1" applyFill="1" applyBorder="1" applyAlignment="1" applyProtection="1">
      <alignment horizontal="center" vertical="center" wrapText="1"/>
      <protection locked="0"/>
    </xf>
    <xf numFmtId="165" fontId="12" fillId="0" borderId="8" xfId="0" applyNumberFormat="1" applyFont="1" applyBorder="1" applyAlignment="1">
      <alignment horizontal="center" vertical="center" wrapText="1"/>
    </xf>
    <xf numFmtId="164" fontId="12" fillId="0" borderId="0" xfId="0" applyNumberFormat="1" applyFont="1" applyAlignment="1" applyProtection="1">
      <alignment horizontal="center" vertical="center" wrapText="1"/>
      <protection locked="0"/>
    </xf>
    <xf numFmtId="164" fontId="12" fillId="2" borderId="0" xfId="0" applyNumberFormat="1" applyFont="1" applyFill="1" applyAlignment="1" applyProtection="1">
      <alignment horizontal="center" vertical="center" wrapText="1"/>
      <protection locked="0"/>
    </xf>
    <xf numFmtId="0" fontId="11" fillId="2" borderId="0" xfId="0" applyFont="1" applyFill="1" applyProtection="1">
      <protection locked="0"/>
    </xf>
    <xf numFmtId="164" fontId="11" fillId="3" borderId="8" xfId="0" applyNumberFormat="1" applyFont="1" applyFill="1" applyBorder="1" applyAlignment="1">
      <alignment horizontal="left" vertical="center" wrapText="1"/>
    </xf>
    <xf numFmtId="165" fontId="11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8" xfId="0" applyNumberFormat="1" applyFont="1" applyFill="1" applyBorder="1" applyAlignment="1">
      <alignment horizontal="center" vertical="center"/>
    </xf>
    <xf numFmtId="164" fontId="13" fillId="2" borderId="8" xfId="0" applyNumberFormat="1" applyFont="1" applyFill="1" applyBorder="1" applyAlignment="1">
      <alignment horizontal="center" vertical="center"/>
    </xf>
    <xf numFmtId="164" fontId="12" fillId="2" borderId="8" xfId="0" applyNumberFormat="1" applyFont="1" applyFill="1" applyBorder="1" applyAlignment="1">
      <alignment horizontal="center"/>
    </xf>
    <xf numFmtId="165" fontId="13" fillId="2" borderId="8" xfId="0" applyNumberFormat="1" applyFont="1" applyFill="1" applyBorder="1" applyAlignment="1">
      <alignment horizontal="center" vertical="center" wrapText="1"/>
    </xf>
    <xf numFmtId="164" fontId="13" fillId="2" borderId="8" xfId="0" applyNumberFormat="1" applyFont="1" applyFill="1" applyBorder="1" applyAlignment="1">
      <alignment horizontal="center"/>
    </xf>
    <xf numFmtId="165" fontId="12" fillId="3" borderId="8" xfId="0" applyNumberFormat="1" applyFont="1" applyFill="1" applyBorder="1" applyAlignment="1" applyProtection="1">
      <alignment horizontal="center" vertical="center" wrapText="1"/>
      <protection locked="0"/>
    </xf>
    <xf numFmtId="164" fontId="14" fillId="2" borderId="8" xfId="0" applyNumberFormat="1" applyFont="1" applyFill="1" applyBorder="1" applyAlignment="1">
      <alignment horizontal="center" vertical="center"/>
    </xf>
    <xf numFmtId="165" fontId="11" fillId="2" borderId="8" xfId="0" applyNumberFormat="1" applyFont="1" applyFill="1" applyBorder="1" applyAlignment="1" applyProtection="1">
      <alignment horizontal="center" vertical="center" wrapText="1"/>
      <protection locked="0"/>
    </xf>
    <xf numFmtId="164" fontId="11" fillId="2" borderId="8" xfId="0" applyNumberFormat="1" applyFont="1" applyFill="1" applyBorder="1"/>
    <xf numFmtId="0" fontId="13" fillId="3" borderId="8" xfId="0" applyFont="1" applyFill="1" applyBorder="1" applyAlignment="1">
      <alignment horizontal="center" vertical="center"/>
    </xf>
    <xf numFmtId="165" fontId="12" fillId="0" borderId="0" xfId="0" applyNumberFormat="1" applyFont="1" applyAlignment="1">
      <alignment horizontal="center" vertical="center" wrapText="1"/>
    </xf>
    <xf numFmtId="164" fontId="11" fillId="0" borderId="0" xfId="0" applyNumberFormat="1" applyFont="1" applyAlignment="1">
      <alignment horizontal="center" vertical="center" wrapText="1"/>
    </xf>
    <xf numFmtId="164" fontId="11" fillId="2" borderId="0" xfId="0" applyNumberFormat="1" applyFont="1" applyFill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65" fontId="1" fillId="0" borderId="0" xfId="0" applyNumberFormat="1" applyFont="1" applyProtection="1">
      <protection locked="0"/>
    </xf>
    <xf numFmtId="165" fontId="15" fillId="5" borderId="8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 applyProtection="1">
      <alignment horizontal="right" vertical="center"/>
      <protection locked="0"/>
    </xf>
    <xf numFmtId="165" fontId="2" fillId="0" borderId="8" xfId="0" applyNumberFormat="1" applyFont="1" applyBorder="1" applyAlignment="1">
      <alignment horizontal="center" vertical="center" wrapText="1"/>
    </xf>
    <xf numFmtId="165" fontId="2" fillId="5" borderId="8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4" fontId="2" fillId="8" borderId="16" xfId="0" applyNumberFormat="1" applyFont="1" applyFill="1" applyBorder="1" applyAlignment="1" applyProtection="1">
      <alignment horizontal="right" vertical="center"/>
      <protection locked="0"/>
    </xf>
    <xf numFmtId="165" fontId="16" fillId="0" borderId="8" xfId="0" applyNumberFormat="1" applyFont="1" applyBorder="1" applyAlignment="1">
      <alignment horizontal="center" vertical="center" wrapText="1"/>
    </xf>
    <xf numFmtId="4" fontId="17" fillId="0" borderId="16" xfId="0" applyNumberFormat="1" applyFont="1" applyBorder="1" applyAlignment="1" applyProtection="1">
      <alignment horizontal="right" vertical="center"/>
      <protection locked="0"/>
    </xf>
    <xf numFmtId="4" fontId="1" fillId="0" borderId="0" xfId="0" applyNumberFormat="1" applyFont="1" applyProtection="1">
      <protection locked="0"/>
    </xf>
    <xf numFmtId="165" fontId="17" fillId="5" borderId="8" xfId="0" applyNumberFormat="1" applyFont="1" applyFill="1" applyBorder="1" applyAlignment="1">
      <alignment horizontal="center" vertical="center" wrapText="1"/>
    </xf>
    <xf numFmtId="165" fontId="17" fillId="0" borderId="8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9" xfId="0" applyNumberFormat="1" applyFont="1" applyBorder="1" applyAlignment="1">
      <alignment horizontal="center" vertical="center" wrapText="1"/>
    </xf>
    <xf numFmtId="4" fontId="3" fillId="0" borderId="8" xfId="0" applyNumberFormat="1" applyFont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4" fontId="1" fillId="5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4" fontId="2" fillId="0" borderId="14" xfId="0" applyNumberFormat="1" applyFont="1" applyBorder="1" applyAlignment="1">
      <alignment horizontal="center" vertical="center" wrapText="1"/>
    </xf>
    <xf numFmtId="0" fontId="2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4" fontId="1" fillId="0" borderId="13" xfId="0" applyNumberFormat="1" applyFont="1" applyBorder="1" applyAlignment="1">
      <alignment horizontal="center" vertical="center" wrapText="1"/>
    </xf>
    <xf numFmtId="4" fontId="1" fillId="0" borderId="14" xfId="0" applyNumberFormat="1" applyFont="1" applyBorder="1" applyAlignment="1">
      <alignment horizontal="center" vertical="center" wrapText="1"/>
    </xf>
    <xf numFmtId="4" fontId="1" fillId="0" borderId="6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0" fontId="1" fillId="7" borderId="13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1" fillId="7" borderId="15" xfId="0" applyFont="1" applyFill="1" applyBorder="1" applyAlignment="1">
      <alignment horizontal="center" vertical="center" wrapText="1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8" fillId="2" borderId="7" xfId="0" applyFont="1" applyFill="1" applyBorder="1" applyAlignment="1" applyProtection="1">
      <alignment horizontal="center" vertical="center" wrapText="1"/>
      <protection locked="0"/>
    </xf>
    <xf numFmtId="0" fontId="8" fillId="2" borderId="7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9" xfId="0" applyFont="1" applyFill="1" applyBorder="1" applyAlignment="1">
      <alignment horizontal="center" vertical="center" textRotation="90" wrapText="1"/>
    </xf>
    <xf numFmtId="4" fontId="2" fillId="4" borderId="2" xfId="0" applyNumberFormat="1" applyFont="1" applyFill="1" applyBorder="1" applyAlignment="1">
      <alignment horizontal="center" vertical="center" wrapText="1"/>
    </xf>
    <xf numFmtId="4" fontId="2" fillId="4" borderId="3" xfId="0" applyNumberFormat="1" applyFont="1" applyFill="1" applyBorder="1" applyAlignment="1">
      <alignment horizontal="center" vertical="center" wrapText="1"/>
    </xf>
    <xf numFmtId="4" fontId="2" fillId="4" borderId="10" xfId="0" applyNumberFormat="1" applyFont="1" applyFill="1" applyBorder="1" applyAlignment="1">
      <alignment horizontal="center" vertical="center" wrapText="1"/>
    </xf>
    <xf numFmtId="4" fontId="2" fillId="4" borderId="5" xfId="0" applyNumberFormat="1" applyFont="1" applyFill="1" applyBorder="1" applyAlignment="1">
      <alignment horizontal="center" vertical="center" wrapText="1"/>
    </xf>
    <xf numFmtId="4" fontId="2" fillId="4" borderId="0" xfId="0" applyNumberFormat="1" applyFont="1" applyFill="1" applyAlignment="1">
      <alignment horizontal="center" vertical="center" wrapText="1"/>
    </xf>
    <xf numFmtId="4" fontId="2" fillId="4" borderId="11" xfId="0" applyNumberFormat="1" applyFont="1" applyFill="1" applyBorder="1" applyAlignment="1">
      <alignment horizontal="center" vertical="center" wrapText="1"/>
    </xf>
    <xf numFmtId="4" fontId="2" fillId="4" borderId="6" xfId="0" applyNumberFormat="1" applyFont="1" applyFill="1" applyBorder="1" applyAlignment="1">
      <alignment horizontal="center" vertical="center" wrapText="1"/>
    </xf>
    <xf numFmtId="4" fontId="2" fillId="4" borderId="7" xfId="0" applyNumberFormat="1" applyFont="1" applyFill="1" applyBorder="1" applyAlignment="1">
      <alignment horizontal="center" vertical="center" wrapText="1"/>
    </xf>
    <xf numFmtId="4" fontId="2" fillId="4" borderId="12" xfId="0" applyNumberFormat="1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12" xfId="0" applyFont="1" applyFill="1" applyBorder="1" applyAlignment="1">
      <alignment horizontal="center" vertical="center" wrapText="1"/>
    </xf>
    <xf numFmtId="4" fontId="1" fillId="6" borderId="2" xfId="0" applyNumberFormat="1" applyFont="1" applyFill="1" applyBorder="1" applyAlignment="1">
      <alignment horizontal="center" vertical="center" wrapText="1"/>
    </xf>
    <xf numFmtId="4" fontId="1" fillId="6" borderId="3" xfId="0" applyNumberFormat="1" applyFont="1" applyFill="1" applyBorder="1" applyAlignment="1">
      <alignment horizontal="center" vertical="center" wrapText="1"/>
    </xf>
    <xf numFmtId="4" fontId="1" fillId="6" borderId="10" xfId="0" applyNumberFormat="1" applyFont="1" applyFill="1" applyBorder="1" applyAlignment="1">
      <alignment horizontal="center" vertical="center" wrapText="1"/>
    </xf>
    <xf numFmtId="4" fontId="1" fillId="4" borderId="2" xfId="0" applyNumberFormat="1" applyFont="1" applyFill="1" applyBorder="1" applyAlignment="1">
      <alignment horizontal="center" vertical="center" wrapText="1"/>
    </xf>
    <xf numFmtId="4" fontId="1" fillId="4" borderId="3" xfId="0" applyNumberFormat="1" applyFont="1" applyFill="1" applyBorder="1" applyAlignment="1">
      <alignment horizontal="center" vertical="center" wrapText="1"/>
    </xf>
    <xf numFmtId="4" fontId="1" fillId="4" borderId="10" xfId="0" applyNumberFormat="1" applyFont="1" applyFill="1" applyBorder="1" applyAlignment="1">
      <alignment horizontal="center" vertical="center" wrapText="1"/>
    </xf>
    <xf numFmtId="4" fontId="1" fillId="4" borderId="5" xfId="0" applyNumberFormat="1" applyFont="1" applyFill="1" applyBorder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4" fontId="1" fillId="4" borderId="11" xfId="0" applyNumberFormat="1" applyFont="1" applyFill="1" applyBorder="1" applyAlignment="1">
      <alignment horizontal="center" vertical="center" wrapText="1"/>
    </xf>
    <xf numFmtId="4" fontId="1" fillId="4" borderId="6" xfId="0" applyNumberFormat="1" applyFont="1" applyFill="1" applyBorder="1" applyAlignment="1">
      <alignment horizontal="center" vertical="center" wrapText="1"/>
    </xf>
    <xf numFmtId="4" fontId="1" fillId="4" borderId="7" xfId="0" applyNumberFormat="1" applyFont="1" applyFill="1" applyBorder="1" applyAlignment="1">
      <alignment horizontal="center" vertical="center" wrapText="1"/>
    </xf>
    <xf numFmtId="4" fontId="1" fillId="4" borderId="12" xfId="0" applyNumberFormat="1" applyFont="1" applyFill="1" applyBorder="1" applyAlignment="1">
      <alignment horizontal="center" vertical="center" wrapText="1"/>
    </xf>
    <xf numFmtId="4" fontId="1" fillId="6" borderId="14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7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1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1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U94"/>
  <sheetViews>
    <sheetView tabSelected="1" zoomScale="77" zoomScaleNormal="77" zoomScaleSheetLayoutView="40" workbookViewId="0">
      <pane xSplit="2" ySplit="9" topLeftCell="C10" activePane="bottomRight" state="frozen"/>
      <selection pane="topRight"/>
      <selection pane="bottomLeft"/>
      <selection pane="bottomRight" activeCell="AG10" sqref="AG10:AG14"/>
    </sheetView>
  </sheetViews>
  <sheetFormatPr defaultColWidth="17.33203125" defaultRowHeight="17.399999999999999" x14ac:dyDescent="0.4"/>
  <cols>
    <col min="1" max="1" width="5.33203125" style="2" customWidth="1"/>
    <col min="2" max="2" width="18.33203125" style="3" customWidth="1"/>
    <col min="3" max="3" width="13.109375" style="2" customWidth="1"/>
    <col min="4" max="4" width="14.6640625" style="2" customWidth="1"/>
    <col min="5" max="5" width="18" style="2" customWidth="1"/>
    <col min="6" max="6" width="16.6640625" style="2" customWidth="1"/>
    <col min="7" max="7" width="16.88671875" style="2" customWidth="1"/>
    <col min="8" max="8" width="11.5546875" style="2" customWidth="1"/>
    <col min="9" max="9" width="11.88671875" style="2" customWidth="1"/>
    <col min="10" max="10" width="16.5546875" style="2" customWidth="1"/>
    <col min="11" max="11" width="16.33203125" style="2" customWidth="1"/>
    <col min="12" max="12" width="17" style="2" customWidth="1"/>
    <col min="13" max="13" width="16" style="2" customWidth="1"/>
    <col min="14" max="14" width="14.44140625" style="2" customWidth="1"/>
    <col min="15" max="15" width="11" style="2" customWidth="1"/>
    <col min="16" max="17" width="14.88671875" style="2" customWidth="1"/>
    <col min="18" max="18" width="14.33203125" style="2" customWidth="1"/>
    <col min="19" max="19" width="10.5546875" style="2" customWidth="1"/>
    <col min="20" max="20" width="11.88671875" style="2" customWidth="1"/>
    <col min="21" max="23" width="14.88671875" style="2" customWidth="1"/>
    <col min="24" max="24" width="16" style="2" customWidth="1"/>
    <col min="25" max="33" width="14.88671875" style="2" customWidth="1"/>
    <col min="34" max="34" width="8.44140625" style="2" customWidth="1"/>
    <col min="35" max="35" width="14.88671875" style="2" customWidth="1"/>
    <col min="36" max="36" width="16.109375" style="2" customWidth="1"/>
    <col min="37" max="37" width="15.88671875" style="2" customWidth="1"/>
    <col min="38" max="38" width="15.5546875" style="2" customWidth="1"/>
    <col min="39" max="39" width="10.109375" style="2" customWidth="1"/>
    <col min="40" max="40" width="14.88671875" style="2" customWidth="1"/>
    <col min="41" max="41" width="13" style="2" customWidth="1"/>
    <col min="42" max="42" width="12.88671875" style="2" customWidth="1"/>
    <col min="43" max="43" width="12.44140625" style="2" customWidth="1"/>
    <col min="44" max="44" width="10.44140625" style="2" customWidth="1"/>
    <col min="45" max="56" width="14.88671875" style="2" customWidth="1"/>
    <col min="57" max="57" width="17.6640625" style="2" customWidth="1"/>
    <col min="58" max="58" width="17.44140625" style="2" customWidth="1"/>
    <col min="59" max="59" width="18" style="2" customWidth="1"/>
    <col min="60" max="70" width="14.88671875" style="2" customWidth="1"/>
    <col min="71" max="71" width="13.5546875" style="2" customWidth="1"/>
    <col min="72" max="72" width="10.5546875" style="2" customWidth="1"/>
    <col min="73" max="94" width="14.88671875" style="2" customWidth="1"/>
    <col min="95" max="95" width="14.33203125" style="2" customWidth="1"/>
    <col min="96" max="96" width="14.88671875" style="2" customWidth="1"/>
    <col min="97" max="97" width="13" style="2" customWidth="1"/>
    <col min="98" max="98" width="14.88671875" style="2" customWidth="1"/>
    <col min="99" max="99" width="14" style="2" customWidth="1"/>
    <col min="100" max="100" width="13.6640625" style="2" customWidth="1"/>
    <col min="101" max="101" width="8.33203125" style="2" customWidth="1"/>
    <col min="102" max="114" width="14.88671875" style="2" customWidth="1"/>
    <col min="115" max="115" width="20.33203125" style="2" customWidth="1"/>
    <col min="116" max="116" width="14.88671875" style="2" customWidth="1"/>
    <col min="117" max="117" width="16.44140625" style="2" customWidth="1"/>
    <col min="118" max="120" width="14.88671875" style="2" customWidth="1"/>
    <col min="121" max="121" width="17.109375" style="2" customWidth="1"/>
    <col min="122" max="122" width="16.109375" style="2" customWidth="1"/>
    <col min="123" max="132" width="14.88671875" style="2" customWidth="1"/>
    <col min="133" max="133" width="16.109375" style="2" customWidth="1"/>
    <col min="134" max="134" width="16.33203125" style="2" customWidth="1"/>
    <col min="135" max="135" width="14.88671875" style="2" customWidth="1"/>
    <col min="136" max="136" width="10.5546875" style="2" customWidth="1"/>
    <col min="137" max="138" width="17" style="2" customWidth="1"/>
    <col min="139" max="139" width="14.88671875" style="2" customWidth="1"/>
    <col min="140" max="229" width="17.33203125" style="1"/>
    <col min="230" max="16384" width="17.33203125" style="2"/>
  </cols>
  <sheetData>
    <row r="1" spans="1:255" s="24" customFormat="1" ht="20.399999999999999" x14ac:dyDescent="0.45">
      <c r="A1" s="116" t="s">
        <v>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  <c r="AF1" s="116"/>
      <c r="AG1" s="116"/>
      <c r="AH1" s="116"/>
      <c r="AI1" s="116"/>
      <c r="AJ1" s="116"/>
      <c r="AK1" s="116"/>
      <c r="AL1" s="116"/>
      <c r="AM1" s="116"/>
      <c r="AN1" s="116"/>
      <c r="AO1" s="116"/>
      <c r="AP1" s="116"/>
      <c r="AQ1" s="116"/>
      <c r="AR1" s="116"/>
      <c r="AS1" s="116"/>
      <c r="AT1" s="116"/>
      <c r="AU1" s="116"/>
      <c r="AV1" s="116"/>
      <c r="AW1" s="116"/>
      <c r="AX1" s="116"/>
      <c r="AY1" s="116"/>
      <c r="AZ1" s="116"/>
      <c r="BA1" s="116"/>
      <c r="BB1" s="116"/>
      <c r="BC1" s="116"/>
      <c r="BD1" s="116"/>
      <c r="BE1" s="116"/>
      <c r="BF1" s="116"/>
      <c r="BG1" s="116"/>
      <c r="BH1" s="116"/>
      <c r="BI1" s="116"/>
      <c r="BJ1" s="116"/>
      <c r="BK1" s="116"/>
      <c r="BL1" s="116"/>
      <c r="BM1" s="116"/>
      <c r="BN1" s="116"/>
      <c r="BO1" s="116"/>
      <c r="BP1" s="116"/>
      <c r="BQ1" s="116"/>
      <c r="BR1" s="116"/>
      <c r="BS1" s="116"/>
      <c r="BT1" s="116"/>
      <c r="BU1" s="116"/>
      <c r="BV1" s="116"/>
      <c r="BW1" s="116"/>
      <c r="BX1" s="116"/>
      <c r="BY1" s="116"/>
      <c r="BZ1" s="116"/>
      <c r="CA1" s="116"/>
      <c r="CB1" s="116"/>
      <c r="CC1" s="116"/>
      <c r="CD1" s="116"/>
      <c r="CE1" s="116"/>
      <c r="CF1" s="116"/>
      <c r="CG1" s="116"/>
      <c r="CH1" s="116"/>
      <c r="CI1" s="116"/>
      <c r="CJ1" s="116"/>
      <c r="CK1" s="116"/>
      <c r="CL1" s="116"/>
      <c r="CM1" s="116"/>
      <c r="CN1" s="116"/>
      <c r="CO1" s="116"/>
      <c r="CP1" s="116"/>
      <c r="CQ1" s="116"/>
      <c r="CR1" s="116"/>
      <c r="CS1" s="116"/>
      <c r="CT1" s="116"/>
      <c r="CU1" s="116"/>
      <c r="CV1" s="116"/>
      <c r="CW1" s="116"/>
      <c r="CX1" s="116"/>
      <c r="CY1" s="116"/>
      <c r="CZ1" s="116"/>
      <c r="DA1" s="116"/>
      <c r="DB1" s="116"/>
      <c r="DC1" s="116"/>
      <c r="DD1" s="116"/>
      <c r="DE1" s="116"/>
      <c r="DF1" s="116"/>
      <c r="DG1" s="116"/>
      <c r="DH1" s="116"/>
      <c r="DI1" s="116"/>
      <c r="DJ1" s="116"/>
      <c r="DK1" s="116"/>
      <c r="DL1" s="116"/>
      <c r="DM1" s="116"/>
      <c r="DN1" s="116"/>
      <c r="DO1" s="116"/>
      <c r="DP1" s="116"/>
      <c r="DQ1" s="116"/>
      <c r="DR1" s="116"/>
      <c r="DS1" s="116"/>
      <c r="DT1" s="116"/>
      <c r="DU1" s="116"/>
      <c r="DV1" s="116"/>
      <c r="DW1" s="116"/>
      <c r="DX1" s="116"/>
      <c r="DY1" s="116"/>
      <c r="DZ1" s="116"/>
      <c r="EA1" s="116"/>
      <c r="EB1" s="116"/>
      <c r="EC1" s="116"/>
      <c r="ED1" s="116"/>
      <c r="EE1" s="116"/>
      <c r="EF1" s="116"/>
      <c r="EG1" s="116"/>
      <c r="EH1" s="116"/>
      <c r="EI1" s="116"/>
      <c r="EJ1" s="23"/>
      <c r="EK1" s="23"/>
      <c r="EL1" s="23"/>
      <c r="EM1" s="23"/>
      <c r="EN1" s="23"/>
      <c r="EO1" s="23"/>
      <c r="EP1" s="23"/>
      <c r="EQ1" s="23"/>
      <c r="ER1" s="23"/>
      <c r="ES1" s="23"/>
      <c r="ET1" s="23"/>
      <c r="EU1" s="23"/>
      <c r="EV1" s="23"/>
      <c r="EW1" s="23"/>
      <c r="EX1" s="23"/>
      <c r="EY1" s="23"/>
      <c r="EZ1" s="23"/>
      <c r="FA1" s="23"/>
      <c r="FB1" s="23"/>
      <c r="FC1" s="23"/>
      <c r="FD1" s="23"/>
      <c r="FE1" s="23"/>
      <c r="FF1" s="23"/>
      <c r="FG1" s="23"/>
      <c r="FH1" s="23"/>
      <c r="FI1" s="23"/>
      <c r="FJ1" s="23"/>
      <c r="FK1" s="23"/>
      <c r="FL1" s="23"/>
      <c r="FM1" s="23"/>
      <c r="FN1" s="23"/>
      <c r="FO1" s="23"/>
      <c r="FP1" s="23"/>
      <c r="FQ1" s="23"/>
      <c r="FR1" s="23"/>
      <c r="FS1" s="23"/>
      <c r="FT1" s="23"/>
      <c r="FU1" s="23"/>
      <c r="FV1" s="23"/>
      <c r="FW1" s="23"/>
      <c r="FX1" s="23"/>
      <c r="FY1" s="23"/>
      <c r="FZ1" s="23"/>
      <c r="GA1" s="23"/>
      <c r="GB1" s="23"/>
      <c r="GC1" s="23"/>
      <c r="GD1" s="23"/>
      <c r="GE1" s="23"/>
      <c r="GF1" s="23"/>
      <c r="GG1" s="23"/>
      <c r="GH1" s="23"/>
      <c r="GI1" s="23"/>
      <c r="GJ1" s="23"/>
      <c r="GK1" s="23"/>
      <c r="GL1" s="23"/>
      <c r="GM1" s="23"/>
      <c r="GN1" s="23"/>
      <c r="GO1" s="23"/>
      <c r="GP1" s="23"/>
      <c r="GQ1" s="23"/>
      <c r="GR1" s="23"/>
      <c r="GS1" s="23"/>
      <c r="GT1" s="23"/>
      <c r="GU1" s="23"/>
      <c r="GV1" s="23"/>
      <c r="GW1" s="23"/>
      <c r="GX1" s="23"/>
      <c r="GY1" s="23"/>
      <c r="GZ1" s="23"/>
      <c r="HA1" s="23"/>
      <c r="HB1" s="23"/>
      <c r="HC1" s="23"/>
      <c r="HD1" s="23"/>
      <c r="HE1" s="23"/>
      <c r="HF1" s="23"/>
      <c r="HG1" s="23"/>
      <c r="HH1" s="23"/>
      <c r="HI1" s="23"/>
      <c r="HJ1" s="23"/>
      <c r="HK1" s="23"/>
      <c r="HL1" s="23"/>
      <c r="HM1" s="23"/>
      <c r="HN1" s="23"/>
      <c r="HO1" s="23"/>
      <c r="HP1" s="23"/>
      <c r="HQ1" s="23"/>
      <c r="HR1" s="23"/>
      <c r="HS1" s="23"/>
      <c r="HT1" s="23"/>
      <c r="HU1" s="23"/>
    </row>
    <row r="2" spans="1:255" s="24" customFormat="1" ht="17.25" customHeight="1" x14ac:dyDescent="0.45">
      <c r="A2" s="117" t="s">
        <v>67</v>
      </c>
      <c r="B2" s="117"/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17"/>
      <c r="AW2" s="117"/>
      <c r="AX2" s="117"/>
      <c r="AY2" s="117"/>
      <c r="AZ2" s="117"/>
      <c r="BA2" s="117"/>
      <c r="BB2" s="117"/>
      <c r="BC2" s="117"/>
      <c r="BD2" s="117"/>
      <c r="BE2" s="117"/>
      <c r="BF2" s="117"/>
      <c r="BG2" s="117"/>
      <c r="BH2" s="117"/>
      <c r="BI2" s="117"/>
      <c r="BJ2" s="117"/>
      <c r="BK2" s="117"/>
      <c r="BL2" s="117"/>
      <c r="BM2" s="117"/>
      <c r="BN2" s="117"/>
      <c r="BO2" s="117"/>
      <c r="BP2" s="117"/>
      <c r="BQ2" s="117"/>
      <c r="BR2" s="117"/>
      <c r="BS2" s="117"/>
      <c r="BT2" s="117"/>
      <c r="BU2" s="117"/>
      <c r="BV2" s="117"/>
      <c r="BW2" s="117"/>
      <c r="BX2" s="117"/>
      <c r="BY2" s="117"/>
      <c r="BZ2" s="117"/>
      <c r="CA2" s="117"/>
      <c r="CB2" s="117"/>
      <c r="CC2" s="117"/>
      <c r="CD2" s="117"/>
      <c r="CE2" s="117"/>
      <c r="CF2" s="117"/>
      <c r="CG2" s="117"/>
      <c r="CH2" s="117"/>
      <c r="CI2" s="117"/>
      <c r="CJ2" s="117"/>
      <c r="CK2" s="117"/>
      <c r="CL2" s="117"/>
      <c r="CM2" s="117"/>
      <c r="CN2" s="117"/>
      <c r="CO2" s="117"/>
      <c r="CP2" s="117"/>
      <c r="CQ2" s="117"/>
      <c r="CR2" s="117"/>
      <c r="CS2" s="117"/>
      <c r="CT2" s="117"/>
      <c r="CU2" s="117"/>
      <c r="CV2" s="117"/>
      <c r="CW2" s="117"/>
      <c r="CX2" s="117"/>
      <c r="CY2" s="117"/>
      <c r="CZ2" s="117"/>
      <c r="DA2" s="117"/>
      <c r="DB2" s="117"/>
      <c r="DC2" s="117"/>
      <c r="DD2" s="117"/>
      <c r="DE2" s="117"/>
      <c r="DF2" s="117"/>
      <c r="DG2" s="117"/>
      <c r="DH2" s="117"/>
      <c r="DI2" s="117"/>
      <c r="DJ2" s="117"/>
      <c r="DK2" s="117"/>
      <c r="DL2" s="117"/>
      <c r="DM2" s="117"/>
      <c r="DN2" s="117"/>
      <c r="DO2" s="117"/>
      <c r="DP2" s="117"/>
      <c r="DQ2" s="117"/>
      <c r="DR2" s="117"/>
      <c r="DS2" s="117"/>
      <c r="DT2" s="117"/>
      <c r="DU2" s="117"/>
      <c r="DV2" s="117"/>
      <c r="DW2" s="117"/>
      <c r="DX2" s="117"/>
      <c r="DY2" s="117"/>
      <c r="DZ2" s="117"/>
      <c r="EA2" s="117"/>
      <c r="EB2" s="117"/>
      <c r="EC2" s="117"/>
      <c r="ED2" s="117"/>
      <c r="EE2" s="117"/>
      <c r="EF2" s="117"/>
      <c r="EG2" s="117"/>
      <c r="EH2" s="117"/>
      <c r="EI2" s="117"/>
      <c r="EJ2" s="23"/>
      <c r="EK2" s="23"/>
      <c r="EL2" s="23"/>
      <c r="EM2" s="23"/>
      <c r="EN2" s="23"/>
      <c r="EO2" s="23"/>
      <c r="EP2" s="23"/>
      <c r="EQ2" s="23"/>
      <c r="ER2" s="23"/>
      <c r="ES2" s="23"/>
      <c r="ET2" s="23"/>
      <c r="EU2" s="23"/>
      <c r="EV2" s="23"/>
      <c r="EW2" s="23"/>
      <c r="EX2" s="23"/>
      <c r="EY2" s="23"/>
      <c r="EZ2" s="23"/>
      <c r="FA2" s="23"/>
      <c r="FB2" s="23"/>
      <c r="FC2" s="23"/>
      <c r="FD2" s="23"/>
      <c r="FE2" s="23"/>
      <c r="FF2" s="23"/>
      <c r="FG2" s="23"/>
      <c r="FH2" s="23"/>
      <c r="FI2" s="23"/>
      <c r="FJ2" s="23"/>
      <c r="FK2" s="23"/>
      <c r="FL2" s="23"/>
      <c r="FM2" s="23"/>
      <c r="FN2" s="23"/>
      <c r="FO2" s="23"/>
      <c r="FP2" s="23"/>
      <c r="FQ2" s="23"/>
      <c r="FR2" s="23"/>
      <c r="FS2" s="23"/>
      <c r="FT2" s="23"/>
      <c r="FU2" s="23"/>
      <c r="FV2" s="23"/>
      <c r="FW2" s="23"/>
      <c r="FX2" s="23"/>
      <c r="FY2" s="23"/>
      <c r="FZ2" s="23"/>
      <c r="GA2" s="23"/>
      <c r="GB2" s="23"/>
      <c r="GC2" s="23"/>
      <c r="GD2" s="23"/>
      <c r="GE2" s="23"/>
      <c r="GF2" s="23"/>
      <c r="GG2" s="23"/>
      <c r="GH2" s="23"/>
      <c r="GI2" s="23"/>
      <c r="GJ2" s="23"/>
      <c r="GK2" s="23"/>
      <c r="GL2" s="23"/>
      <c r="GM2" s="23"/>
      <c r="GN2" s="23"/>
      <c r="GO2" s="23"/>
      <c r="GP2" s="23"/>
      <c r="GQ2" s="23"/>
      <c r="GR2" s="23"/>
      <c r="GS2" s="23"/>
      <c r="GT2" s="23"/>
      <c r="GU2" s="23"/>
      <c r="GV2" s="23"/>
      <c r="GW2" s="23"/>
      <c r="GX2" s="23"/>
      <c r="GY2" s="23"/>
      <c r="GZ2" s="23"/>
      <c r="HA2" s="23"/>
      <c r="HB2" s="23"/>
      <c r="HC2" s="23"/>
      <c r="HD2" s="23"/>
      <c r="HE2" s="23"/>
      <c r="HF2" s="23"/>
      <c r="HG2" s="23"/>
      <c r="HH2" s="23"/>
      <c r="HI2" s="23"/>
      <c r="HJ2" s="23"/>
      <c r="HK2" s="23"/>
      <c r="HL2" s="23"/>
      <c r="HM2" s="23"/>
      <c r="HN2" s="23"/>
      <c r="HO2" s="23"/>
      <c r="HP2" s="23"/>
      <c r="HQ2" s="23"/>
      <c r="HR2" s="23"/>
      <c r="HS2" s="23"/>
      <c r="HT2" s="23"/>
      <c r="HU2" s="23"/>
    </row>
    <row r="3" spans="1:255" s="24" customFormat="1" ht="13.5" customHeight="1" x14ac:dyDescent="0.45">
      <c r="B3" s="25"/>
      <c r="C3" s="26"/>
      <c r="D3" s="26"/>
      <c r="E3" s="26"/>
      <c r="F3" s="26"/>
      <c r="G3" s="26"/>
      <c r="H3" s="26"/>
      <c r="I3" s="26"/>
      <c r="J3" s="26"/>
      <c r="K3" s="26"/>
      <c r="L3" s="118"/>
      <c r="M3" s="118"/>
      <c r="N3" s="118"/>
      <c r="O3" s="118"/>
      <c r="P3" s="118"/>
      <c r="Q3" s="26"/>
      <c r="R3" s="27"/>
      <c r="S3" s="27"/>
      <c r="U3" s="28"/>
      <c r="V3" s="28"/>
      <c r="W3" s="28"/>
      <c r="X3" s="28"/>
      <c r="Y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CU3" s="119" t="s">
        <v>1</v>
      </c>
      <c r="CV3" s="119"/>
      <c r="CW3" s="28"/>
      <c r="EJ3" s="23"/>
      <c r="EK3" s="23"/>
      <c r="EL3" s="23"/>
      <c r="EM3" s="23"/>
      <c r="EN3" s="23"/>
      <c r="EO3" s="23"/>
      <c r="EP3" s="23"/>
      <c r="EQ3" s="23"/>
      <c r="ER3" s="23"/>
      <c r="ES3" s="23"/>
      <c r="ET3" s="23"/>
      <c r="EU3" s="23"/>
      <c r="EV3" s="23"/>
      <c r="EW3" s="23"/>
      <c r="EX3" s="23"/>
      <c r="EY3" s="23"/>
      <c r="EZ3" s="23"/>
      <c r="FA3" s="23"/>
      <c r="FB3" s="23"/>
      <c r="FC3" s="23"/>
      <c r="FD3" s="23"/>
      <c r="FE3" s="23"/>
      <c r="FF3" s="23"/>
      <c r="FG3" s="23"/>
      <c r="FH3" s="23"/>
      <c r="FI3" s="23"/>
      <c r="FJ3" s="23"/>
      <c r="FK3" s="23"/>
      <c r="FL3" s="23"/>
      <c r="FM3" s="23"/>
      <c r="FN3" s="23"/>
      <c r="FO3" s="23"/>
      <c r="FP3" s="23"/>
      <c r="FQ3" s="23"/>
      <c r="FR3" s="23"/>
      <c r="FS3" s="23"/>
      <c r="FT3" s="23"/>
      <c r="FU3" s="23"/>
      <c r="FV3" s="23"/>
      <c r="FW3" s="23"/>
      <c r="FX3" s="23"/>
      <c r="FY3" s="23"/>
      <c r="FZ3" s="23"/>
      <c r="GA3" s="23"/>
      <c r="GB3" s="23"/>
      <c r="GC3" s="23"/>
      <c r="GD3" s="23"/>
      <c r="GE3" s="23"/>
      <c r="GF3" s="23"/>
      <c r="GG3" s="23"/>
      <c r="GH3" s="23"/>
      <c r="GI3" s="23"/>
      <c r="GJ3" s="23"/>
      <c r="GK3" s="23"/>
      <c r="GL3" s="23"/>
      <c r="GM3" s="23"/>
      <c r="GN3" s="23"/>
      <c r="GO3" s="23"/>
      <c r="GP3" s="23"/>
      <c r="GQ3" s="23"/>
      <c r="GR3" s="23"/>
      <c r="GS3" s="23"/>
      <c r="GT3" s="23"/>
      <c r="GU3" s="23"/>
      <c r="GV3" s="23"/>
      <c r="GW3" s="23"/>
      <c r="GX3" s="23"/>
      <c r="GY3" s="23"/>
      <c r="GZ3" s="23"/>
      <c r="HA3" s="23"/>
      <c r="HB3" s="23"/>
      <c r="HC3" s="23"/>
      <c r="HD3" s="23"/>
      <c r="HE3" s="23"/>
      <c r="HF3" s="23"/>
      <c r="HG3" s="23"/>
      <c r="HH3" s="23"/>
      <c r="HI3" s="23"/>
      <c r="HJ3" s="23"/>
      <c r="HK3" s="23"/>
      <c r="HL3" s="23"/>
      <c r="HM3" s="23"/>
      <c r="HN3" s="23"/>
      <c r="HO3" s="23"/>
      <c r="HP3" s="23"/>
      <c r="HQ3" s="23"/>
      <c r="HR3" s="23"/>
      <c r="HS3" s="23"/>
      <c r="HT3" s="23"/>
      <c r="HU3" s="23"/>
    </row>
    <row r="4" spans="1:255" ht="17.399999999999999" customHeight="1" x14ac:dyDescent="0.4">
      <c r="A4" s="120" t="s">
        <v>2</v>
      </c>
      <c r="B4" s="123" t="s">
        <v>3</v>
      </c>
      <c r="C4" s="126" t="s">
        <v>4</v>
      </c>
      <c r="D4" s="126" t="s">
        <v>5</v>
      </c>
      <c r="E4" s="129" t="s">
        <v>6</v>
      </c>
      <c r="F4" s="130"/>
      <c r="G4" s="130"/>
      <c r="H4" s="130"/>
      <c r="I4" s="131"/>
      <c r="J4" s="138" t="s">
        <v>7</v>
      </c>
      <c r="K4" s="139"/>
      <c r="L4" s="139"/>
      <c r="M4" s="139"/>
      <c r="N4" s="139"/>
      <c r="O4" s="140"/>
      <c r="P4" s="147"/>
      <c r="Q4" s="148"/>
      <c r="R4" s="148"/>
      <c r="S4" s="148"/>
      <c r="T4" s="148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8"/>
      <c r="AF4" s="148"/>
      <c r="AG4" s="148"/>
      <c r="AH4" s="148"/>
      <c r="AI4" s="148"/>
      <c r="AJ4" s="148"/>
      <c r="AK4" s="148"/>
      <c r="AL4" s="148"/>
      <c r="AM4" s="148"/>
      <c r="AN4" s="148"/>
      <c r="AO4" s="148"/>
      <c r="AP4" s="148"/>
      <c r="AQ4" s="148"/>
      <c r="AR4" s="148"/>
      <c r="AS4" s="148"/>
      <c r="AT4" s="148"/>
      <c r="AU4" s="148"/>
      <c r="AV4" s="148"/>
      <c r="AW4" s="148"/>
      <c r="AX4" s="148"/>
      <c r="AY4" s="148"/>
      <c r="AZ4" s="148"/>
      <c r="BA4" s="148"/>
      <c r="BB4" s="148"/>
      <c r="BC4" s="148"/>
      <c r="BD4" s="148"/>
      <c r="BE4" s="148"/>
      <c r="BF4" s="148"/>
      <c r="BG4" s="148"/>
      <c r="BH4" s="148"/>
      <c r="BI4" s="148"/>
      <c r="BJ4" s="148"/>
      <c r="BK4" s="148"/>
      <c r="BL4" s="148"/>
      <c r="BM4" s="148"/>
      <c r="BN4" s="148"/>
      <c r="BO4" s="148"/>
      <c r="BP4" s="148"/>
      <c r="BQ4" s="148"/>
      <c r="BR4" s="148"/>
      <c r="BS4" s="148"/>
      <c r="BT4" s="148"/>
      <c r="BU4" s="148"/>
      <c r="BV4" s="148"/>
      <c r="BW4" s="148"/>
      <c r="BX4" s="148"/>
      <c r="BY4" s="148"/>
      <c r="BZ4" s="148"/>
      <c r="CA4" s="148"/>
      <c r="CB4" s="148"/>
      <c r="CC4" s="148"/>
      <c r="CD4" s="148"/>
      <c r="CE4" s="148"/>
      <c r="CF4" s="148"/>
      <c r="CG4" s="148"/>
      <c r="CH4" s="148"/>
      <c r="CI4" s="148"/>
      <c r="CJ4" s="148"/>
      <c r="CK4" s="148"/>
      <c r="CL4" s="148"/>
      <c r="CM4" s="148"/>
      <c r="CN4" s="148"/>
      <c r="CO4" s="148"/>
      <c r="CP4" s="148"/>
      <c r="CQ4" s="148"/>
      <c r="CR4" s="148"/>
      <c r="CS4" s="148"/>
      <c r="CT4" s="148"/>
      <c r="CU4" s="148"/>
      <c r="CV4" s="148"/>
      <c r="CW4" s="148"/>
      <c r="CX4" s="148"/>
      <c r="CY4" s="148"/>
      <c r="CZ4" s="148"/>
      <c r="DA4" s="148"/>
      <c r="DB4" s="148"/>
      <c r="DC4" s="148"/>
      <c r="DD4" s="148"/>
      <c r="DE4" s="148"/>
      <c r="DF4" s="148"/>
      <c r="DG4" s="148"/>
      <c r="DH4" s="148"/>
      <c r="DI4" s="149"/>
      <c r="DJ4" s="76" t="s">
        <v>8</v>
      </c>
      <c r="DK4" s="150" t="s">
        <v>9</v>
      </c>
      <c r="DL4" s="151"/>
      <c r="DM4" s="152"/>
      <c r="DN4" s="159" t="s">
        <v>10</v>
      </c>
      <c r="DO4" s="159"/>
      <c r="DP4" s="159"/>
      <c r="DQ4" s="159"/>
      <c r="DR4" s="159"/>
      <c r="DS4" s="159"/>
      <c r="DT4" s="159"/>
      <c r="DU4" s="159"/>
      <c r="DV4" s="159"/>
      <c r="DW4" s="159"/>
      <c r="DX4" s="159"/>
      <c r="DY4" s="159"/>
      <c r="DZ4" s="159"/>
      <c r="EA4" s="159"/>
      <c r="EB4" s="159"/>
      <c r="EC4" s="159"/>
      <c r="ED4" s="159"/>
      <c r="EE4" s="159"/>
      <c r="EF4" s="76" t="s">
        <v>11</v>
      </c>
      <c r="EG4" s="160" t="s">
        <v>12</v>
      </c>
      <c r="EH4" s="161"/>
      <c r="EI4" s="162"/>
      <c r="EJ4" s="14"/>
      <c r="EK4" s="15"/>
      <c r="EL4" s="15"/>
      <c r="EM4" s="15"/>
      <c r="EN4" s="15"/>
      <c r="EO4" s="15"/>
      <c r="EP4" s="15"/>
      <c r="EQ4" s="15"/>
      <c r="ER4" s="15"/>
      <c r="ES4" s="15"/>
      <c r="ET4" s="15"/>
      <c r="EU4" s="15"/>
      <c r="EV4" s="15"/>
      <c r="EW4" s="15"/>
      <c r="EX4" s="15"/>
      <c r="EY4" s="15"/>
      <c r="EZ4" s="15"/>
      <c r="FA4" s="15"/>
      <c r="FB4" s="15"/>
      <c r="FC4" s="15"/>
      <c r="FD4" s="15"/>
      <c r="FE4" s="15"/>
      <c r="FF4" s="15"/>
      <c r="FG4" s="15"/>
      <c r="FH4" s="15"/>
      <c r="FI4" s="15"/>
      <c r="FJ4" s="15"/>
      <c r="FK4" s="15"/>
      <c r="FL4" s="15"/>
      <c r="FM4" s="15"/>
      <c r="FN4" s="15"/>
      <c r="FO4" s="15"/>
      <c r="FP4" s="15"/>
      <c r="FQ4" s="15"/>
      <c r="FR4" s="15"/>
      <c r="FS4" s="15"/>
      <c r="FT4" s="15"/>
      <c r="FU4" s="15"/>
      <c r="FV4" s="15"/>
      <c r="FW4" s="15"/>
      <c r="FX4" s="15"/>
      <c r="FY4" s="15"/>
      <c r="FZ4" s="15"/>
      <c r="GA4" s="15"/>
      <c r="GB4" s="15"/>
      <c r="GC4" s="15"/>
      <c r="GD4" s="15"/>
      <c r="GE4" s="15"/>
      <c r="GF4" s="15"/>
      <c r="GG4" s="15"/>
      <c r="GH4" s="15"/>
      <c r="GI4" s="15"/>
      <c r="GJ4" s="15"/>
      <c r="GK4" s="15"/>
      <c r="GL4" s="15"/>
      <c r="GM4" s="15"/>
      <c r="GN4" s="15"/>
      <c r="GO4" s="15"/>
      <c r="GP4" s="15"/>
      <c r="GQ4" s="15"/>
      <c r="GR4" s="15"/>
      <c r="GS4" s="15"/>
      <c r="GT4" s="15"/>
      <c r="GU4" s="15"/>
      <c r="GV4" s="15"/>
      <c r="GW4" s="15"/>
      <c r="GX4" s="15"/>
      <c r="GY4" s="15"/>
      <c r="GZ4" s="15"/>
      <c r="HA4" s="15"/>
      <c r="HB4" s="15"/>
      <c r="HC4" s="15"/>
      <c r="HD4" s="15"/>
      <c r="HE4" s="15"/>
      <c r="HF4" s="15"/>
      <c r="HG4" s="15"/>
      <c r="HH4" s="15"/>
      <c r="HI4" s="15"/>
      <c r="HJ4" s="15"/>
      <c r="HK4" s="15"/>
      <c r="HL4" s="15"/>
      <c r="HM4" s="15"/>
      <c r="HN4" s="15"/>
      <c r="HO4" s="15"/>
      <c r="HP4" s="15"/>
      <c r="HQ4" s="15"/>
      <c r="HR4" s="15"/>
      <c r="HS4" s="15"/>
      <c r="HT4" s="15"/>
      <c r="HU4" s="15"/>
      <c r="HV4" s="15"/>
      <c r="HW4" s="15"/>
      <c r="HX4" s="15"/>
      <c r="HY4" s="15"/>
      <c r="HZ4" s="15"/>
      <c r="IA4" s="15"/>
      <c r="IB4" s="15"/>
      <c r="IC4" s="15"/>
      <c r="ID4" s="15"/>
      <c r="IE4" s="15"/>
      <c r="IF4" s="15"/>
      <c r="IG4" s="15"/>
      <c r="IH4" s="15"/>
      <c r="II4" s="15"/>
      <c r="IJ4" s="15"/>
      <c r="IK4" s="15"/>
      <c r="IL4" s="15"/>
      <c r="IM4" s="15"/>
      <c r="IN4" s="15"/>
      <c r="IO4" s="15"/>
      <c r="IP4" s="15"/>
      <c r="IQ4" s="15"/>
      <c r="IR4" s="15"/>
      <c r="IS4" s="15"/>
      <c r="IT4" s="15"/>
      <c r="IU4" s="15"/>
    </row>
    <row r="5" spans="1:255" ht="18" customHeight="1" x14ac:dyDescent="0.4">
      <c r="A5" s="121"/>
      <c r="B5" s="124"/>
      <c r="C5" s="127"/>
      <c r="D5" s="127"/>
      <c r="E5" s="132"/>
      <c r="F5" s="133"/>
      <c r="G5" s="133"/>
      <c r="H5" s="133"/>
      <c r="I5" s="134"/>
      <c r="J5" s="141"/>
      <c r="K5" s="142"/>
      <c r="L5" s="142"/>
      <c r="M5" s="142"/>
      <c r="N5" s="142"/>
      <c r="O5" s="143"/>
      <c r="P5" s="169" t="s">
        <v>13</v>
      </c>
      <c r="Q5" s="170"/>
      <c r="R5" s="170"/>
      <c r="S5" s="170"/>
      <c r="T5" s="170"/>
      <c r="U5" s="170"/>
      <c r="V5" s="170"/>
      <c r="W5" s="170"/>
      <c r="X5" s="170"/>
      <c r="Y5" s="170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170"/>
      <c r="AU5" s="170"/>
      <c r="AV5" s="170"/>
      <c r="AW5" s="170"/>
      <c r="AX5" s="170"/>
      <c r="AY5" s="170"/>
      <c r="AZ5" s="170"/>
      <c r="BA5" s="171"/>
      <c r="BB5" s="172" t="s">
        <v>14</v>
      </c>
      <c r="BC5" s="172"/>
      <c r="BD5" s="172"/>
      <c r="BE5" s="172"/>
      <c r="BF5" s="172"/>
      <c r="BG5" s="172"/>
      <c r="BH5" s="172"/>
      <c r="BI5" s="172"/>
      <c r="BJ5" s="172"/>
      <c r="BK5" s="172"/>
      <c r="BL5" s="172"/>
      <c r="BM5" s="172"/>
      <c r="BN5" s="82" t="s">
        <v>15</v>
      </c>
      <c r="BO5" s="83"/>
      <c r="BP5" s="83"/>
      <c r="BQ5" s="173" t="s">
        <v>16</v>
      </c>
      <c r="BR5" s="174"/>
      <c r="BS5" s="174"/>
      <c r="BT5" s="174"/>
      <c r="BU5" s="174"/>
      <c r="BV5" s="174"/>
      <c r="BW5" s="174"/>
      <c r="BX5" s="174"/>
      <c r="BY5" s="174"/>
      <c r="BZ5" s="174"/>
      <c r="CA5" s="174"/>
      <c r="CB5" s="174"/>
      <c r="CC5" s="174"/>
      <c r="CD5" s="174"/>
      <c r="CE5" s="174"/>
      <c r="CF5" s="174"/>
      <c r="CG5" s="175"/>
      <c r="CH5" s="102" t="s">
        <v>17</v>
      </c>
      <c r="CI5" s="101"/>
      <c r="CJ5" s="101"/>
      <c r="CK5" s="101"/>
      <c r="CL5" s="101"/>
      <c r="CM5" s="101"/>
      <c r="CN5" s="101"/>
      <c r="CO5" s="101"/>
      <c r="CP5" s="103"/>
      <c r="CQ5" s="173" t="s">
        <v>18</v>
      </c>
      <c r="CR5" s="174"/>
      <c r="CS5" s="174"/>
      <c r="CT5" s="174"/>
      <c r="CU5" s="174"/>
      <c r="CV5" s="174"/>
      <c r="CW5" s="174"/>
      <c r="CX5" s="174"/>
      <c r="CY5" s="174"/>
      <c r="CZ5" s="174"/>
      <c r="DA5" s="172" t="s">
        <v>19</v>
      </c>
      <c r="DB5" s="172"/>
      <c r="DC5" s="172"/>
      <c r="DD5" s="82" t="s">
        <v>20</v>
      </c>
      <c r="DE5" s="83"/>
      <c r="DF5" s="84"/>
      <c r="DG5" s="82" t="s">
        <v>21</v>
      </c>
      <c r="DH5" s="83"/>
      <c r="DI5" s="84"/>
      <c r="DJ5" s="76"/>
      <c r="DK5" s="153"/>
      <c r="DL5" s="154"/>
      <c r="DM5" s="155"/>
      <c r="DN5" s="97"/>
      <c r="DO5" s="97"/>
      <c r="DP5" s="98"/>
      <c r="DQ5" s="98"/>
      <c r="DR5" s="98"/>
      <c r="DS5" s="98"/>
      <c r="DT5" s="82" t="s">
        <v>22</v>
      </c>
      <c r="DU5" s="83"/>
      <c r="DV5" s="84"/>
      <c r="DW5" s="88"/>
      <c r="DX5" s="89"/>
      <c r="DY5" s="89"/>
      <c r="DZ5" s="89"/>
      <c r="EA5" s="89"/>
      <c r="EB5" s="89"/>
      <c r="EC5" s="89"/>
      <c r="ED5" s="89"/>
      <c r="EE5" s="89"/>
      <c r="EF5" s="76"/>
      <c r="EG5" s="163"/>
      <c r="EH5" s="164"/>
      <c r="EI5" s="165"/>
      <c r="EJ5" s="14"/>
      <c r="EK5" s="15"/>
      <c r="EL5" s="15"/>
      <c r="EM5" s="15"/>
      <c r="EN5" s="15"/>
      <c r="EO5" s="15"/>
      <c r="EP5" s="15"/>
      <c r="EQ5" s="15"/>
      <c r="ER5" s="15"/>
      <c r="ES5" s="15"/>
      <c r="ET5" s="15"/>
      <c r="EU5" s="15"/>
      <c r="EV5" s="15"/>
      <c r="EW5" s="15"/>
      <c r="EX5" s="15"/>
      <c r="EY5" s="15"/>
      <c r="EZ5" s="15"/>
      <c r="FA5" s="15"/>
      <c r="FB5" s="15"/>
      <c r="FC5" s="15"/>
      <c r="FD5" s="15"/>
      <c r="FE5" s="15"/>
      <c r="FF5" s="15"/>
      <c r="FG5" s="15"/>
      <c r="FH5" s="15"/>
      <c r="FI5" s="15"/>
      <c r="FJ5" s="15"/>
      <c r="FK5" s="15"/>
      <c r="FL5" s="15"/>
      <c r="FM5" s="15"/>
      <c r="FN5" s="15"/>
      <c r="FO5" s="15"/>
      <c r="FP5" s="15"/>
      <c r="FQ5" s="15"/>
      <c r="FR5" s="15"/>
      <c r="FS5" s="15"/>
      <c r="FT5" s="15"/>
      <c r="FU5" s="15"/>
      <c r="FV5" s="15"/>
      <c r="FW5" s="15"/>
      <c r="FX5" s="15"/>
      <c r="FY5" s="15"/>
      <c r="FZ5" s="15"/>
      <c r="GA5" s="15"/>
      <c r="GB5" s="15"/>
      <c r="GC5" s="15"/>
      <c r="GD5" s="15"/>
      <c r="GE5" s="15"/>
      <c r="GF5" s="15"/>
      <c r="GG5" s="15"/>
      <c r="GH5" s="15"/>
      <c r="GI5" s="15"/>
      <c r="GJ5" s="15"/>
      <c r="GK5" s="15"/>
      <c r="GL5" s="15"/>
      <c r="GM5" s="15"/>
      <c r="GN5" s="15"/>
      <c r="GO5" s="15"/>
      <c r="GP5" s="15"/>
      <c r="GQ5" s="15"/>
      <c r="GR5" s="15"/>
      <c r="GS5" s="15"/>
      <c r="GT5" s="15"/>
      <c r="GU5" s="15"/>
      <c r="GV5" s="15"/>
      <c r="GW5" s="15"/>
      <c r="GX5" s="15"/>
      <c r="GY5" s="15"/>
      <c r="GZ5" s="15"/>
      <c r="HA5" s="15"/>
      <c r="HB5" s="15"/>
      <c r="HC5" s="15"/>
      <c r="HD5" s="15"/>
      <c r="HE5" s="15"/>
      <c r="HF5" s="15"/>
      <c r="HG5" s="15"/>
      <c r="HH5" s="15"/>
      <c r="HI5" s="15"/>
      <c r="HJ5" s="15"/>
      <c r="HK5" s="15"/>
      <c r="HL5" s="15"/>
      <c r="HM5" s="15"/>
      <c r="HN5" s="15"/>
      <c r="HO5" s="15"/>
      <c r="HP5" s="15"/>
      <c r="HQ5" s="15"/>
      <c r="HR5" s="15"/>
      <c r="HS5" s="15"/>
      <c r="HT5" s="15"/>
      <c r="HU5" s="15"/>
      <c r="HV5" s="15"/>
      <c r="HW5" s="15"/>
      <c r="HX5" s="15"/>
      <c r="HY5" s="15"/>
      <c r="HZ5" s="15"/>
      <c r="IA5" s="15"/>
      <c r="IB5" s="15"/>
      <c r="IC5" s="15"/>
      <c r="ID5" s="15"/>
      <c r="IE5" s="15"/>
      <c r="IF5" s="15"/>
      <c r="IG5" s="15"/>
      <c r="IH5" s="15"/>
      <c r="II5" s="15"/>
      <c r="IJ5" s="15"/>
      <c r="IK5" s="15"/>
      <c r="IL5" s="15"/>
      <c r="IM5" s="15"/>
      <c r="IN5" s="15"/>
      <c r="IO5" s="15"/>
      <c r="IP5" s="15"/>
      <c r="IQ5" s="15"/>
      <c r="IR5" s="15"/>
      <c r="IS5" s="15"/>
      <c r="IT5" s="15"/>
      <c r="IU5" s="15"/>
    </row>
    <row r="6" spans="1:255" ht="57.75" customHeight="1" x14ac:dyDescent="0.4">
      <c r="A6" s="121"/>
      <c r="B6" s="124"/>
      <c r="C6" s="127"/>
      <c r="D6" s="127"/>
      <c r="E6" s="135"/>
      <c r="F6" s="136"/>
      <c r="G6" s="136"/>
      <c r="H6" s="136"/>
      <c r="I6" s="137"/>
      <c r="J6" s="144"/>
      <c r="K6" s="145"/>
      <c r="L6" s="145"/>
      <c r="M6" s="145"/>
      <c r="N6" s="145"/>
      <c r="O6" s="146"/>
      <c r="P6" s="90" t="s">
        <v>23</v>
      </c>
      <c r="Q6" s="91"/>
      <c r="R6" s="91"/>
      <c r="S6" s="91"/>
      <c r="T6" s="92"/>
      <c r="U6" s="93" t="s">
        <v>24</v>
      </c>
      <c r="V6" s="94"/>
      <c r="W6" s="94"/>
      <c r="X6" s="94"/>
      <c r="Y6" s="95"/>
      <c r="Z6" s="93" t="s">
        <v>25</v>
      </c>
      <c r="AA6" s="94"/>
      <c r="AB6" s="94"/>
      <c r="AC6" s="94"/>
      <c r="AD6" s="95"/>
      <c r="AE6" s="93" t="s">
        <v>26</v>
      </c>
      <c r="AF6" s="94"/>
      <c r="AG6" s="94"/>
      <c r="AH6" s="94"/>
      <c r="AI6" s="95"/>
      <c r="AJ6" s="93" t="s">
        <v>27</v>
      </c>
      <c r="AK6" s="94"/>
      <c r="AL6" s="94"/>
      <c r="AM6" s="94"/>
      <c r="AN6" s="95"/>
      <c r="AO6" s="93" t="s">
        <v>28</v>
      </c>
      <c r="AP6" s="94"/>
      <c r="AQ6" s="94"/>
      <c r="AR6" s="94"/>
      <c r="AS6" s="95"/>
      <c r="AT6" s="93" t="s">
        <v>29</v>
      </c>
      <c r="AU6" s="94"/>
      <c r="AV6" s="94"/>
      <c r="AW6" s="94"/>
      <c r="AX6" s="95"/>
      <c r="AY6" s="96" t="s">
        <v>30</v>
      </c>
      <c r="AZ6" s="96"/>
      <c r="BA6" s="96"/>
      <c r="BB6" s="106" t="s">
        <v>31</v>
      </c>
      <c r="BC6" s="107"/>
      <c r="BD6" s="107"/>
      <c r="BE6" s="106" t="s">
        <v>32</v>
      </c>
      <c r="BF6" s="107"/>
      <c r="BG6" s="108"/>
      <c r="BH6" s="109" t="s">
        <v>33</v>
      </c>
      <c r="BI6" s="110"/>
      <c r="BJ6" s="110"/>
      <c r="BK6" s="111" t="s">
        <v>34</v>
      </c>
      <c r="BL6" s="112"/>
      <c r="BM6" s="112"/>
      <c r="BN6" s="85"/>
      <c r="BO6" s="86"/>
      <c r="BP6" s="86"/>
      <c r="BQ6" s="113" t="s">
        <v>35</v>
      </c>
      <c r="BR6" s="114"/>
      <c r="BS6" s="114"/>
      <c r="BT6" s="114"/>
      <c r="BU6" s="115"/>
      <c r="BV6" s="81" t="s">
        <v>36</v>
      </c>
      <c r="BW6" s="81"/>
      <c r="BX6" s="81"/>
      <c r="BY6" s="81" t="s">
        <v>37</v>
      </c>
      <c r="BZ6" s="81"/>
      <c r="CA6" s="81"/>
      <c r="CB6" s="81" t="s">
        <v>38</v>
      </c>
      <c r="CC6" s="81"/>
      <c r="CD6" s="81"/>
      <c r="CE6" s="81" t="s">
        <v>39</v>
      </c>
      <c r="CF6" s="81"/>
      <c r="CG6" s="81"/>
      <c r="CH6" s="81" t="s">
        <v>40</v>
      </c>
      <c r="CI6" s="81"/>
      <c r="CJ6" s="81"/>
      <c r="CK6" s="102" t="s">
        <v>41</v>
      </c>
      <c r="CL6" s="101"/>
      <c r="CM6" s="101"/>
      <c r="CN6" s="81" t="s">
        <v>42</v>
      </c>
      <c r="CO6" s="81"/>
      <c r="CP6" s="81"/>
      <c r="CQ6" s="99" t="s">
        <v>43</v>
      </c>
      <c r="CR6" s="100"/>
      <c r="CS6" s="101"/>
      <c r="CT6" s="102" t="s">
        <v>44</v>
      </c>
      <c r="CU6" s="101"/>
      <c r="CV6" s="101"/>
      <c r="CW6" s="103"/>
      <c r="CX6" s="102" t="s">
        <v>45</v>
      </c>
      <c r="CY6" s="101"/>
      <c r="CZ6" s="101"/>
      <c r="DA6" s="172"/>
      <c r="DB6" s="172"/>
      <c r="DC6" s="172"/>
      <c r="DD6" s="85"/>
      <c r="DE6" s="86"/>
      <c r="DF6" s="87"/>
      <c r="DG6" s="85"/>
      <c r="DH6" s="86"/>
      <c r="DI6" s="87"/>
      <c r="DJ6" s="76"/>
      <c r="DK6" s="156"/>
      <c r="DL6" s="157"/>
      <c r="DM6" s="158"/>
      <c r="DN6" s="82" t="s">
        <v>46</v>
      </c>
      <c r="DO6" s="83"/>
      <c r="DP6" s="84"/>
      <c r="DQ6" s="82" t="s">
        <v>47</v>
      </c>
      <c r="DR6" s="83"/>
      <c r="DS6" s="84"/>
      <c r="DT6" s="85"/>
      <c r="DU6" s="86"/>
      <c r="DV6" s="87"/>
      <c r="DW6" s="82" t="s">
        <v>48</v>
      </c>
      <c r="DX6" s="83"/>
      <c r="DY6" s="84"/>
      <c r="DZ6" s="82" t="s">
        <v>49</v>
      </c>
      <c r="EA6" s="83"/>
      <c r="EB6" s="84"/>
      <c r="EC6" s="104" t="s">
        <v>50</v>
      </c>
      <c r="ED6" s="105"/>
      <c r="EE6" s="105"/>
      <c r="EF6" s="76"/>
      <c r="EG6" s="166"/>
      <c r="EH6" s="167"/>
      <c r="EI6" s="168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  <c r="FL6" s="15"/>
      <c r="FM6" s="15"/>
      <c r="FN6" s="15"/>
      <c r="FO6" s="15"/>
      <c r="FP6" s="15"/>
      <c r="FQ6" s="15"/>
      <c r="FR6" s="15"/>
      <c r="FS6" s="15"/>
      <c r="FT6" s="15"/>
      <c r="FU6" s="15"/>
      <c r="FV6" s="15"/>
      <c r="FW6" s="15"/>
      <c r="FX6" s="15"/>
      <c r="FY6" s="15"/>
      <c r="FZ6" s="15"/>
      <c r="GA6" s="15"/>
      <c r="GB6" s="15"/>
      <c r="GC6" s="15"/>
      <c r="GD6" s="15"/>
      <c r="GE6" s="15"/>
      <c r="GF6" s="15"/>
      <c r="GG6" s="15"/>
      <c r="GH6" s="15"/>
      <c r="GI6" s="15"/>
      <c r="GJ6" s="15"/>
      <c r="GK6" s="15"/>
      <c r="GL6" s="15"/>
      <c r="GM6" s="15"/>
      <c r="GN6" s="15"/>
      <c r="GO6" s="15"/>
      <c r="GP6" s="15"/>
      <c r="GQ6" s="15"/>
      <c r="GR6" s="15"/>
      <c r="GS6" s="15"/>
      <c r="GT6" s="15"/>
      <c r="GU6" s="15"/>
      <c r="GV6" s="15"/>
      <c r="GW6" s="15"/>
      <c r="GX6" s="15"/>
      <c r="GY6" s="15"/>
      <c r="GZ6" s="15"/>
      <c r="HA6" s="15"/>
      <c r="HB6" s="15"/>
      <c r="HC6" s="15"/>
      <c r="HD6" s="15"/>
      <c r="HE6" s="15"/>
      <c r="HF6" s="15"/>
      <c r="HG6" s="15"/>
      <c r="HH6" s="15"/>
      <c r="HI6" s="15"/>
      <c r="HJ6" s="15"/>
      <c r="HK6" s="15"/>
      <c r="HL6" s="15"/>
      <c r="HM6" s="15"/>
      <c r="HN6" s="15"/>
      <c r="HO6" s="15"/>
      <c r="HP6" s="15"/>
      <c r="HQ6" s="15"/>
      <c r="HR6" s="15"/>
      <c r="HS6" s="15"/>
      <c r="HT6" s="15"/>
      <c r="HU6" s="15"/>
      <c r="HV6" s="15"/>
      <c r="HW6" s="15"/>
      <c r="HX6" s="15"/>
      <c r="HY6" s="15"/>
      <c r="HZ6" s="15"/>
      <c r="IA6" s="15"/>
      <c r="IB6" s="15"/>
      <c r="IC6" s="15"/>
      <c r="ID6" s="15"/>
      <c r="IE6" s="15"/>
      <c r="IF6" s="15"/>
      <c r="IG6" s="15"/>
      <c r="IH6" s="15"/>
      <c r="II6" s="15"/>
      <c r="IJ6" s="15"/>
      <c r="IK6" s="15"/>
      <c r="IL6" s="15"/>
      <c r="IM6" s="15"/>
      <c r="IN6" s="15"/>
      <c r="IO6" s="15"/>
      <c r="IP6" s="15"/>
      <c r="IQ6" s="15"/>
      <c r="IR6" s="15"/>
      <c r="IS6" s="15"/>
      <c r="IT6" s="15"/>
      <c r="IU6" s="15"/>
    </row>
    <row r="7" spans="1:255" ht="17.399999999999999" customHeight="1" x14ac:dyDescent="0.4">
      <c r="A7" s="121"/>
      <c r="B7" s="124"/>
      <c r="C7" s="127"/>
      <c r="D7" s="127"/>
      <c r="E7" s="75" t="s">
        <v>51</v>
      </c>
      <c r="F7" s="73" t="s">
        <v>52</v>
      </c>
      <c r="G7" s="74" t="s">
        <v>68</v>
      </c>
      <c r="H7" s="78" t="s">
        <v>53</v>
      </c>
      <c r="I7" s="80" t="s">
        <v>54</v>
      </c>
      <c r="J7" s="75" t="s">
        <v>51</v>
      </c>
      <c r="K7" s="71" t="s">
        <v>52</v>
      </c>
      <c r="L7" s="69" t="s">
        <v>68</v>
      </c>
      <c r="M7" s="78" t="s">
        <v>55</v>
      </c>
      <c r="N7" s="78" t="s">
        <v>53</v>
      </c>
      <c r="O7" s="80" t="s">
        <v>54</v>
      </c>
      <c r="P7" s="75" t="s">
        <v>51</v>
      </c>
      <c r="Q7" s="73" t="s">
        <v>52</v>
      </c>
      <c r="R7" s="74" t="s">
        <v>68</v>
      </c>
      <c r="S7" s="78" t="s">
        <v>53</v>
      </c>
      <c r="T7" s="80" t="s">
        <v>54</v>
      </c>
      <c r="U7" s="75" t="s">
        <v>51</v>
      </c>
      <c r="V7" s="73" t="s">
        <v>52</v>
      </c>
      <c r="W7" s="74" t="s">
        <v>68</v>
      </c>
      <c r="X7" s="78" t="s">
        <v>53</v>
      </c>
      <c r="Y7" s="80" t="s">
        <v>54</v>
      </c>
      <c r="Z7" s="75" t="s">
        <v>51</v>
      </c>
      <c r="AA7" s="73" t="s">
        <v>52</v>
      </c>
      <c r="AB7" s="74" t="s">
        <v>68</v>
      </c>
      <c r="AC7" s="78" t="s">
        <v>53</v>
      </c>
      <c r="AD7" s="80" t="s">
        <v>54</v>
      </c>
      <c r="AE7" s="75" t="s">
        <v>51</v>
      </c>
      <c r="AF7" s="73" t="s">
        <v>52</v>
      </c>
      <c r="AG7" s="74" t="s">
        <v>68</v>
      </c>
      <c r="AH7" s="78" t="s">
        <v>53</v>
      </c>
      <c r="AI7" s="80" t="s">
        <v>54</v>
      </c>
      <c r="AJ7" s="75" t="s">
        <v>51</v>
      </c>
      <c r="AK7" s="73" t="s">
        <v>52</v>
      </c>
      <c r="AL7" s="74" t="s">
        <v>68</v>
      </c>
      <c r="AM7" s="78" t="s">
        <v>53</v>
      </c>
      <c r="AN7" s="74" t="s">
        <v>54</v>
      </c>
      <c r="AO7" s="75" t="s">
        <v>51</v>
      </c>
      <c r="AP7" s="73" t="s">
        <v>52</v>
      </c>
      <c r="AQ7" s="74" t="s">
        <v>68</v>
      </c>
      <c r="AR7" s="78" t="s">
        <v>53</v>
      </c>
      <c r="AS7" s="13"/>
      <c r="AT7" s="75" t="s">
        <v>51</v>
      </c>
      <c r="AU7" s="73" t="s">
        <v>52</v>
      </c>
      <c r="AV7" s="74" t="s">
        <v>68</v>
      </c>
      <c r="AW7" s="79" t="s">
        <v>53</v>
      </c>
      <c r="AX7" s="74" t="s">
        <v>54</v>
      </c>
      <c r="AY7" s="75" t="s">
        <v>51</v>
      </c>
      <c r="AZ7" s="73" t="s">
        <v>52</v>
      </c>
      <c r="BA7" s="74" t="s">
        <v>68</v>
      </c>
      <c r="BB7" s="75" t="s">
        <v>51</v>
      </c>
      <c r="BC7" s="73" t="s">
        <v>52</v>
      </c>
      <c r="BD7" s="74" t="s">
        <v>68</v>
      </c>
      <c r="BE7" s="75" t="s">
        <v>51</v>
      </c>
      <c r="BF7" s="73" t="s">
        <v>52</v>
      </c>
      <c r="BG7" s="74" t="s">
        <v>68</v>
      </c>
      <c r="BH7" s="75" t="s">
        <v>51</v>
      </c>
      <c r="BI7" s="73" t="s">
        <v>52</v>
      </c>
      <c r="BJ7" s="74" t="s">
        <v>68</v>
      </c>
      <c r="BK7" s="75" t="s">
        <v>51</v>
      </c>
      <c r="BL7" s="73" t="s">
        <v>52</v>
      </c>
      <c r="BM7" s="74" t="s">
        <v>69</v>
      </c>
      <c r="BN7" s="75" t="s">
        <v>51</v>
      </c>
      <c r="BO7" s="73" t="s">
        <v>52</v>
      </c>
      <c r="BP7" s="74" t="s">
        <v>68</v>
      </c>
      <c r="BQ7" s="75" t="s">
        <v>51</v>
      </c>
      <c r="BR7" s="73" t="s">
        <v>52</v>
      </c>
      <c r="BS7" s="74" t="s">
        <v>64</v>
      </c>
      <c r="BT7" s="78" t="s">
        <v>53</v>
      </c>
      <c r="BU7" s="74" t="s">
        <v>54</v>
      </c>
      <c r="BV7" s="75" t="s">
        <v>51</v>
      </c>
      <c r="BW7" s="73" t="s">
        <v>52</v>
      </c>
      <c r="BX7" s="74" t="s">
        <v>68</v>
      </c>
      <c r="BY7" s="75" t="s">
        <v>51</v>
      </c>
      <c r="BZ7" s="73" t="s">
        <v>52</v>
      </c>
      <c r="CA7" s="74" t="s">
        <v>68</v>
      </c>
      <c r="CB7" s="75" t="s">
        <v>51</v>
      </c>
      <c r="CC7" s="73" t="s">
        <v>52</v>
      </c>
      <c r="CD7" s="74" t="s">
        <v>68</v>
      </c>
      <c r="CE7" s="75" t="s">
        <v>51</v>
      </c>
      <c r="CF7" s="73" t="s">
        <v>52</v>
      </c>
      <c r="CG7" s="74" t="s">
        <v>68</v>
      </c>
      <c r="CH7" s="75" t="s">
        <v>51</v>
      </c>
      <c r="CI7" s="73" t="s">
        <v>52</v>
      </c>
      <c r="CJ7" s="74" t="s">
        <v>68</v>
      </c>
      <c r="CK7" s="75" t="s">
        <v>51</v>
      </c>
      <c r="CL7" s="73" t="s">
        <v>52</v>
      </c>
      <c r="CM7" s="74" t="s">
        <v>68</v>
      </c>
      <c r="CN7" s="75" t="s">
        <v>51</v>
      </c>
      <c r="CO7" s="73" t="s">
        <v>52</v>
      </c>
      <c r="CP7" s="74" t="s">
        <v>68</v>
      </c>
      <c r="CQ7" s="75" t="s">
        <v>51</v>
      </c>
      <c r="CR7" s="73" t="s">
        <v>52</v>
      </c>
      <c r="CS7" s="74" t="s">
        <v>68</v>
      </c>
      <c r="CT7" s="75" t="s">
        <v>51</v>
      </c>
      <c r="CU7" s="73" t="s">
        <v>52</v>
      </c>
      <c r="CV7" s="74" t="s">
        <v>68</v>
      </c>
      <c r="CW7" s="78" t="s">
        <v>53</v>
      </c>
      <c r="CX7" s="75" t="s">
        <v>51</v>
      </c>
      <c r="CY7" s="73" t="s">
        <v>52</v>
      </c>
      <c r="CZ7" s="74" t="s">
        <v>68</v>
      </c>
      <c r="DA7" s="75" t="s">
        <v>51</v>
      </c>
      <c r="DB7" s="73" t="s">
        <v>52</v>
      </c>
      <c r="DC7" s="74" t="s">
        <v>66</v>
      </c>
      <c r="DD7" s="75" t="s">
        <v>51</v>
      </c>
      <c r="DE7" s="73" t="s">
        <v>52</v>
      </c>
      <c r="DF7" s="74" t="s">
        <v>68</v>
      </c>
      <c r="DG7" s="75" t="s">
        <v>51</v>
      </c>
      <c r="DH7" s="73" t="s">
        <v>52</v>
      </c>
      <c r="DI7" s="74" t="s">
        <v>68</v>
      </c>
      <c r="DJ7" s="77" t="s">
        <v>56</v>
      </c>
      <c r="DK7" s="75" t="s">
        <v>51</v>
      </c>
      <c r="DL7" s="73" t="s">
        <v>52</v>
      </c>
      <c r="DM7" s="74" t="s">
        <v>68</v>
      </c>
      <c r="DN7" s="75" t="s">
        <v>51</v>
      </c>
      <c r="DO7" s="73" t="s">
        <v>52</v>
      </c>
      <c r="DP7" s="74" t="s">
        <v>68</v>
      </c>
      <c r="DQ7" s="75" t="s">
        <v>51</v>
      </c>
      <c r="DR7" s="73" t="s">
        <v>52</v>
      </c>
      <c r="DS7" s="74" t="s">
        <v>68</v>
      </c>
      <c r="DT7" s="75" t="s">
        <v>51</v>
      </c>
      <c r="DU7" s="73" t="s">
        <v>52</v>
      </c>
      <c r="DV7" s="74" t="s">
        <v>68</v>
      </c>
      <c r="DW7" s="75" t="s">
        <v>51</v>
      </c>
      <c r="DX7" s="73" t="s">
        <v>52</v>
      </c>
      <c r="DY7" s="74" t="s">
        <v>68</v>
      </c>
      <c r="DZ7" s="75" t="s">
        <v>51</v>
      </c>
      <c r="EA7" s="73" t="s">
        <v>52</v>
      </c>
      <c r="EB7" s="74" t="s">
        <v>68</v>
      </c>
      <c r="EC7" s="75" t="s">
        <v>51</v>
      </c>
      <c r="ED7" s="73" t="s">
        <v>52</v>
      </c>
      <c r="EE7" s="74" t="s">
        <v>68</v>
      </c>
      <c r="EF7" s="76" t="s">
        <v>56</v>
      </c>
      <c r="EG7" s="75" t="s">
        <v>51</v>
      </c>
      <c r="EH7" s="73" t="s">
        <v>52</v>
      </c>
      <c r="EI7" s="74" t="s">
        <v>68</v>
      </c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  <c r="FL7" s="15"/>
      <c r="FM7" s="15"/>
      <c r="FN7" s="15"/>
      <c r="FO7" s="15"/>
      <c r="FP7" s="15"/>
      <c r="FQ7" s="15"/>
      <c r="FR7" s="15"/>
      <c r="FS7" s="15"/>
      <c r="FT7" s="15"/>
      <c r="FU7" s="15"/>
      <c r="FV7" s="15"/>
      <c r="FW7" s="15"/>
      <c r="FX7" s="15"/>
      <c r="FY7" s="15"/>
      <c r="FZ7" s="15"/>
      <c r="GA7" s="15"/>
      <c r="GB7" s="15"/>
      <c r="GC7" s="15"/>
      <c r="GD7" s="15"/>
      <c r="GE7" s="15"/>
      <c r="GF7" s="15"/>
      <c r="GG7" s="15"/>
      <c r="GH7" s="15"/>
      <c r="GI7" s="15"/>
      <c r="GJ7" s="15"/>
      <c r="GK7" s="15"/>
      <c r="GL7" s="15"/>
      <c r="GM7" s="15"/>
      <c r="GN7" s="15"/>
      <c r="GO7" s="15"/>
      <c r="GP7" s="15"/>
      <c r="GQ7" s="15"/>
      <c r="GR7" s="15"/>
      <c r="GS7" s="15"/>
      <c r="GT7" s="15"/>
      <c r="GU7" s="15"/>
      <c r="GV7" s="15"/>
      <c r="GW7" s="15"/>
      <c r="GX7" s="15"/>
      <c r="GY7" s="15"/>
      <c r="GZ7" s="15"/>
      <c r="HA7" s="15"/>
      <c r="HB7" s="15"/>
      <c r="HC7" s="15"/>
      <c r="HD7" s="15"/>
      <c r="HE7" s="15"/>
      <c r="HF7" s="15"/>
      <c r="HG7" s="15"/>
      <c r="HH7" s="15"/>
      <c r="HI7" s="15"/>
      <c r="HJ7" s="15"/>
      <c r="HK7" s="15"/>
      <c r="HL7" s="15"/>
      <c r="HM7" s="15"/>
      <c r="HN7" s="15"/>
      <c r="HO7" s="15"/>
      <c r="HP7" s="15"/>
      <c r="HQ7" s="15"/>
      <c r="HR7" s="15"/>
      <c r="HS7" s="15"/>
      <c r="HT7" s="15"/>
      <c r="HU7" s="15"/>
      <c r="HV7" s="20"/>
      <c r="HW7" s="20"/>
      <c r="HX7" s="20"/>
      <c r="HY7" s="20"/>
      <c r="HZ7" s="20"/>
      <c r="IA7" s="20"/>
      <c r="IB7" s="20"/>
      <c r="IC7" s="20"/>
      <c r="ID7" s="20"/>
      <c r="IE7" s="20"/>
      <c r="IF7" s="20"/>
      <c r="IG7" s="20"/>
      <c r="IH7" s="20"/>
      <c r="II7" s="20"/>
      <c r="IJ7" s="20"/>
      <c r="IK7" s="20"/>
      <c r="IL7" s="20"/>
      <c r="IM7" s="20"/>
      <c r="IN7" s="20"/>
      <c r="IO7" s="20"/>
      <c r="IP7" s="20"/>
      <c r="IQ7" s="20"/>
      <c r="IR7" s="20"/>
      <c r="IS7" s="20"/>
      <c r="IT7" s="20"/>
      <c r="IU7" s="20"/>
    </row>
    <row r="8" spans="1:255" ht="76.5" customHeight="1" x14ac:dyDescent="0.4">
      <c r="A8" s="122"/>
      <c r="B8" s="125"/>
      <c r="C8" s="128"/>
      <c r="D8" s="128"/>
      <c r="E8" s="75"/>
      <c r="F8" s="73"/>
      <c r="G8" s="74"/>
      <c r="H8" s="78"/>
      <c r="I8" s="80"/>
      <c r="J8" s="75"/>
      <c r="K8" s="72"/>
      <c r="L8" s="70"/>
      <c r="M8" s="78"/>
      <c r="N8" s="78"/>
      <c r="O8" s="80"/>
      <c r="P8" s="75"/>
      <c r="Q8" s="73"/>
      <c r="R8" s="74"/>
      <c r="S8" s="78"/>
      <c r="T8" s="80"/>
      <c r="U8" s="75"/>
      <c r="V8" s="73"/>
      <c r="W8" s="74"/>
      <c r="X8" s="78"/>
      <c r="Y8" s="80"/>
      <c r="Z8" s="75"/>
      <c r="AA8" s="73"/>
      <c r="AB8" s="74"/>
      <c r="AC8" s="78"/>
      <c r="AD8" s="80"/>
      <c r="AE8" s="75"/>
      <c r="AF8" s="73"/>
      <c r="AG8" s="74"/>
      <c r="AH8" s="78"/>
      <c r="AI8" s="80"/>
      <c r="AJ8" s="75"/>
      <c r="AK8" s="73"/>
      <c r="AL8" s="74"/>
      <c r="AM8" s="78"/>
      <c r="AN8" s="74"/>
      <c r="AO8" s="75"/>
      <c r="AP8" s="73"/>
      <c r="AQ8" s="74"/>
      <c r="AR8" s="78"/>
      <c r="AS8" s="56" t="s">
        <v>54</v>
      </c>
      <c r="AT8" s="75"/>
      <c r="AU8" s="73"/>
      <c r="AV8" s="74"/>
      <c r="AW8" s="79"/>
      <c r="AX8" s="74"/>
      <c r="AY8" s="75"/>
      <c r="AZ8" s="73"/>
      <c r="BA8" s="74"/>
      <c r="BB8" s="75"/>
      <c r="BC8" s="73"/>
      <c r="BD8" s="74"/>
      <c r="BE8" s="75"/>
      <c r="BF8" s="73"/>
      <c r="BG8" s="74"/>
      <c r="BH8" s="75"/>
      <c r="BI8" s="73"/>
      <c r="BJ8" s="74"/>
      <c r="BK8" s="75"/>
      <c r="BL8" s="73"/>
      <c r="BM8" s="74"/>
      <c r="BN8" s="75"/>
      <c r="BO8" s="73"/>
      <c r="BP8" s="74"/>
      <c r="BQ8" s="75"/>
      <c r="BR8" s="73"/>
      <c r="BS8" s="74"/>
      <c r="BT8" s="78"/>
      <c r="BU8" s="74"/>
      <c r="BV8" s="75"/>
      <c r="BW8" s="73"/>
      <c r="BX8" s="74"/>
      <c r="BY8" s="75"/>
      <c r="BZ8" s="73"/>
      <c r="CA8" s="74"/>
      <c r="CB8" s="75"/>
      <c r="CC8" s="73"/>
      <c r="CD8" s="74"/>
      <c r="CE8" s="75"/>
      <c r="CF8" s="73"/>
      <c r="CG8" s="74"/>
      <c r="CH8" s="75"/>
      <c r="CI8" s="73"/>
      <c r="CJ8" s="74"/>
      <c r="CK8" s="75"/>
      <c r="CL8" s="73"/>
      <c r="CM8" s="74"/>
      <c r="CN8" s="75"/>
      <c r="CO8" s="73"/>
      <c r="CP8" s="74"/>
      <c r="CQ8" s="75"/>
      <c r="CR8" s="73"/>
      <c r="CS8" s="74"/>
      <c r="CT8" s="75"/>
      <c r="CU8" s="73"/>
      <c r="CV8" s="74"/>
      <c r="CW8" s="78"/>
      <c r="CX8" s="75"/>
      <c r="CY8" s="73"/>
      <c r="CZ8" s="74"/>
      <c r="DA8" s="75"/>
      <c r="DB8" s="73"/>
      <c r="DC8" s="74"/>
      <c r="DD8" s="75"/>
      <c r="DE8" s="73"/>
      <c r="DF8" s="74"/>
      <c r="DG8" s="75"/>
      <c r="DH8" s="73"/>
      <c r="DI8" s="74"/>
      <c r="DJ8" s="77"/>
      <c r="DK8" s="75"/>
      <c r="DL8" s="73"/>
      <c r="DM8" s="74"/>
      <c r="DN8" s="75"/>
      <c r="DO8" s="73"/>
      <c r="DP8" s="74"/>
      <c r="DQ8" s="75"/>
      <c r="DR8" s="73"/>
      <c r="DS8" s="74"/>
      <c r="DT8" s="75"/>
      <c r="DU8" s="73"/>
      <c r="DV8" s="74"/>
      <c r="DW8" s="75"/>
      <c r="DX8" s="73"/>
      <c r="DY8" s="74"/>
      <c r="DZ8" s="75"/>
      <c r="EA8" s="73"/>
      <c r="EB8" s="74"/>
      <c r="EC8" s="75"/>
      <c r="ED8" s="73"/>
      <c r="EE8" s="74"/>
      <c r="EF8" s="76"/>
      <c r="EG8" s="75"/>
      <c r="EH8" s="73"/>
      <c r="EI8" s="74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/>
      <c r="IM8" s="21"/>
      <c r="IN8" s="21"/>
      <c r="IO8" s="21"/>
      <c r="IP8" s="21"/>
      <c r="IQ8" s="21"/>
      <c r="IR8" s="21"/>
      <c r="IS8" s="21"/>
      <c r="IT8" s="21"/>
      <c r="IU8" s="21"/>
    </row>
    <row r="9" spans="1:255" ht="18" x14ac:dyDescent="0.4">
      <c r="A9" s="4"/>
      <c r="B9" s="5">
        <v>1</v>
      </c>
      <c r="C9" s="6">
        <v>2</v>
      </c>
      <c r="D9" s="4">
        <v>3</v>
      </c>
      <c r="E9" s="6">
        <v>4</v>
      </c>
      <c r="F9" s="4">
        <v>5</v>
      </c>
      <c r="G9" s="6">
        <v>6</v>
      </c>
      <c r="H9" s="4">
        <v>7</v>
      </c>
      <c r="I9" s="6">
        <v>8</v>
      </c>
      <c r="J9" s="4">
        <v>2</v>
      </c>
      <c r="K9" s="6">
        <v>3</v>
      </c>
      <c r="L9" s="4">
        <v>4</v>
      </c>
      <c r="M9" s="10" t="s">
        <v>57</v>
      </c>
      <c r="N9" s="6">
        <v>6</v>
      </c>
      <c r="O9" s="4">
        <v>13</v>
      </c>
      <c r="P9" s="6">
        <v>7</v>
      </c>
      <c r="Q9" s="4">
        <v>8</v>
      </c>
      <c r="R9" s="6">
        <v>9</v>
      </c>
      <c r="S9" s="4">
        <v>10</v>
      </c>
      <c r="T9" s="6">
        <v>18</v>
      </c>
      <c r="U9" s="4">
        <v>19</v>
      </c>
      <c r="V9" s="6">
        <v>20</v>
      </c>
      <c r="W9" s="4">
        <v>21</v>
      </c>
      <c r="X9" s="6">
        <v>22</v>
      </c>
      <c r="Y9" s="4">
        <v>23</v>
      </c>
      <c r="Z9" s="6">
        <v>24</v>
      </c>
      <c r="AA9" s="4">
        <v>25</v>
      </c>
      <c r="AB9" s="6">
        <v>26</v>
      </c>
      <c r="AC9" s="4">
        <v>27</v>
      </c>
      <c r="AD9" s="6">
        <v>28</v>
      </c>
      <c r="AE9" s="4">
        <v>29</v>
      </c>
      <c r="AF9" s="6">
        <v>30</v>
      </c>
      <c r="AG9" s="4">
        <v>31</v>
      </c>
      <c r="AH9" s="6">
        <v>32</v>
      </c>
      <c r="AI9" s="4">
        <v>33</v>
      </c>
      <c r="AJ9" s="6">
        <v>11</v>
      </c>
      <c r="AK9" s="4">
        <v>12</v>
      </c>
      <c r="AL9" s="6">
        <v>13</v>
      </c>
      <c r="AM9" s="4">
        <v>14</v>
      </c>
      <c r="AN9" s="6">
        <v>38</v>
      </c>
      <c r="AO9" s="4">
        <v>15</v>
      </c>
      <c r="AP9" s="6">
        <v>16</v>
      </c>
      <c r="AQ9" s="4">
        <v>17</v>
      </c>
      <c r="AR9" s="6">
        <v>18</v>
      </c>
      <c r="AS9" s="4">
        <v>43</v>
      </c>
      <c r="AT9" s="6">
        <v>44</v>
      </c>
      <c r="AU9" s="4">
        <v>45</v>
      </c>
      <c r="AV9" s="6">
        <v>46</v>
      </c>
      <c r="AW9" s="4">
        <v>47</v>
      </c>
      <c r="AX9" s="6">
        <v>48</v>
      </c>
      <c r="AY9" s="4">
        <v>49</v>
      </c>
      <c r="AZ9" s="6">
        <v>50</v>
      </c>
      <c r="BA9" s="4">
        <v>51</v>
      </c>
      <c r="BB9" s="6">
        <v>52</v>
      </c>
      <c r="BC9" s="4">
        <v>53</v>
      </c>
      <c r="BD9" s="6">
        <v>54</v>
      </c>
      <c r="BE9" s="4">
        <v>55</v>
      </c>
      <c r="BF9" s="6">
        <v>56</v>
      </c>
      <c r="BG9" s="4">
        <v>57</v>
      </c>
      <c r="BH9" s="6">
        <v>58</v>
      </c>
      <c r="BI9" s="4">
        <v>59</v>
      </c>
      <c r="BJ9" s="6">
        <v>60</v>
      </c>
      <c r="BK9" s="4">
        <v>61</v>
      </c>
      <c r="BL9" s="6">
        <v>62</v>
      </c>
      <c r="BM9" s="4">
        <v>63</v>
      </c>
      <c r="BN9" s="6">
        <v>64</v>
      </c>
      <c r="BO9" s="4">
        <v>65</v>
      </c>
      <c r="BP9" s="6">
        <v>66</v>
      </c>
      <c r="BQ9" s="4">
        <v>19</v>
      </c>
      <c r="BR9" s="6">
        <v>20</v>
      </c>
      <c r="BS9" s="4">
        <v>21</v>
      </c>
      <c r="BT9" s="6">
        <v>22</v>
      </c>
      <c r="BU9" s="4">
        <v>71</v>
      </c>
      <c r="BV9" s="6">
        <v>72</v>
      </c>
      <c r="BW9" s="4">
        <v>73</v>
      </c>
      <c r="BX9" s="6">
        <v>74</v>
      </c>
      <c r="BY9" s="4">
        <v>75</v>
      </c>
      <c r="BZ9" s="6">
        <v>76</v>
      </c>
      <c r="CA9" s="4">
        <v>77</v>
      </c>
      <c r="CB9" s="6">
        <v>78</v>
      </c>
      <c r="CC9" s="4">
        <v>79</v>
      </c>
      <c r="CD9" s="6">
        <v>80</v>
      </c>
      <c r="CE9" s="4">
        <v>81</v>
      </c>
      <c r="CF9" s="6">
        <v>82</v>
      </c>
      <c r="CG9" s="4">
        <v>83</v>
      </c>
      <c r="CH9" s="6">
        <v>84</v>
      </c>
      <c r="CI9" s="4">
        <v>85</v>
      </c>
      <c r="CJ9" s="6">
        <v>86</v>
      </c>
      <c r="CK9" s="4">
        <v>87</v>
      </c>
      <c r="CL9" s="6">
        <v>88</v>
      </c>
      <c r="CM9" s="4">
        <v>89</v>
      </c>
      <c r="CN9" s="6">
        <v>90</v>
      </c>
      <c r="CO9" s="4">
        <v>91</v>
      </c>
      <c r="CP9" s="6">
        <v>92</v>
      </c>
      <c r="CQ9" s="4">
        <v>23</v>
      </c>
      <c r="CR9" s="6">
        <v>24</v>
      </c>
      <c r="CS9" s="4">
        <v>25</v>
      </c>
      <c r="CT9" s="6">
        <v>26</v>
      </c>
      <c r="CU9" s="4">
        <v>27</v>
      </c>
      <c r="CV9" s="6">
        <v>28</v>
      </c>
      <c r="CW9" s="6">
        <v>22</v>
      </c>
      <c r="CX9" s="4">
        <v>99</v>
      </c>
      <c r="CY9" s="6">
        <v>100</v>
      </c>
      <c r="CZ9" s="4">
        <v>101</v>
      </c>
      <c r="DA9" s="6">
        <v>102</v>
      </c>
      <c r="DB9" s="4">
        <v>103</v>
      </c>
      <c r="DC9" s="6">
        <v>104</v>
      </c>
      <c r="DD9" s="4">
        <v>105</v>
      </c>
      <c r="DE9" s="6">
        <v>106</v>
      </c>
      <c r="DF9" s="4">
        <v>107</v>
      </c>
      <c r="DG9" s="6">
        <v>108</v>
      </c>
      <c r="DH9" s="4">
        <v>109</v>
      </c>
      <c r="DI9" s="6">
        <v>110</v>
      </c>
      <c r="DJ9" s="4">
        <v>111</v>
      </c>
      <c r="DK9" s="6">
        <v>112</v>
      </c>
      <c r="DL9" s="4">
        <v>113</v>
      </c>
      <c r="DM9" s="6">
        <v>114</v>
      </c>
      <c r="DN9" s="4">
        <v>115</v>
      </c>
      <c r="DO9" s="6">
        <v>116</v>
      </c>
      <c r="DP9" s="4">
        <v>117</v>
      </c>
      <c r="DQ9" s="6">
        <v>118</v>
      </c>
      <c r="DR9" s="4">
        <v>119</v>
      </c>
      <c r="DS9" s="6">
        <v>120</v>
      </c>
      <c r="DT9" s="4">
        <v>121</v>
      </c>
      <c r="DU9" s="6">
        <v>122</v>
      </c>
      <c r="DV9" s="4">
        <v>123</v>
      </c>
      <c r="DW9" s="6">
        <v>124</v>
      </c>
      <c r="DX9" s="4">
        <v>125</v>
      </c>
      <c r="DY9" s="6">
        <v>126</v>
      </c>
      <c r="DZ9" s="4">
        <v>127</v>
      </c>
      <c r="EA9" s="6">
        <v>128</v>
      </c>
      <c r="EB9" s="4">
        <v>129</v>
      </c>
      <c r="EC9" s="6">
        <v>130</v>
      </c>
      <c r="ED9" s="4">
        <v>131</v>
      </c>
      <c r="EE9" s="6">
        <v>132</v>
      </c>
      <c r="EF9" s="4">
        <v>133</v>
      </c>
      <c r="EG9" s="6">
        <v>134</v>
      </c>
      <c r="EH9" s="4">
        <v>135</v>
      </c>
      <c r="EI9" s="6">
        <v>136</v>
      </c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</row>
    <row r="10" spans="1:255" s="40" customFormat="1" ht="34.5" customHeight="1" x14ac:dyDescent="0.4">
      <c r="A10" s="29">
        <v>1</v>
      </c>
      <c r="B10" s="30" t="s">
        <v>58</v>
      </c>
      <c r="C10" s="65">
        <v>235941.41020000001</v>
      </c>
      <c r="D10" s="60">
        <v>1126875.1669999999</v>
      </c>
      <c r="E10" s="61">
        <f>DK10+EG10-EC10</f>
        <v>7043309.3700000001</v>
      </c>
      <c r="F10" s="62">
        <f t="shared" ref="E10:G14" si="0">DL10+EH10-ED10</f>
        <v>4695539.58</v>
      </c>
      <c r="G10" s="62">
        <f t="shared" si="0"/>
        <v>2629143.8833999997</v>
      </c>
      <c r="H10" s="62">
        <f>+G10/F10*100</f>
        <v>55.992369750187464</v>
      </c>
      <c r="I10" s="62">
        <f>G10/E10*100</f>
        <v>37.328246500124976</v>
      </c>
      <c r="J10" s="34">
        <f t="shared" ref="J10:L14" si="1">U10+Z10+AJ10+AO10+AT10+AY10+BN10+BV10+BY10+CB10+CE10+CH10+CN10+CQ10+CX10+DA10+DG10+AE10</f>
        <v>1141798.6720000003</v>
      </c>
      <c r="K10" s="35">
        <f t="shared" si="1"/>
        <v>761199.11466666672</v>
      </c>
      <c r="L10" s="35">
        <f t="shared" si="1"/>
        <v>840331.94139999978</v>
      </c>
      <c r="M10" s="35">
        <f>+L10-K10</f>
        <v>79132.826733333059</v>
      </c>
      <c r="N10" s="35">
        <f>+L10/K10*100</f>
        <v>110.39581171451911</v>
      </c>
      <c r="O10" s="35">
        <f>L10/J10*100</f>
        <v>73.597207809679389</v>
      </c>
      <c r="P10" s="34">
        <f t="shared" ref="P10:Q14" si="2">U10+Z10+AE10</f>
        <v>117215.60000000009</v>
      </c>
      <c r="Q10" s="35">
        <f>V10+AA10+AF10</f>
        <v>78143.733333333395</v>
      </c>
      <c r="R10" s="35">
        <f>W10+AB10+AG10</f>
        <v>52352.366999999831</v>
      </c>
      <c r="S10" s="35">
        <f>+R10/Q10*100</f>
        <v>66.994965260596445</v>
      </c>
      <c r="T10" s="36">
        <f>R10/P10*100</f>
        <v>44.663310173730963</v>
      </c>
      <c r="U10" s="67">
        <v>0</v>
      </c>
      <c r="V10" s="68">
        <f>+U10/12*8</f>
        <v>0</v>
      </c>
      <c r="W10" s="65">
        <v>2336.9</v>
      </c>
      <c r="X10" s="37" t="e">
        <f>+W10/V10*100</f>
        <v>#DIV/0!</v>
      </c>
      <c r="Y10" s="37" t="e">
        <f t="shared" ref="Y10:Y16" si="3">W10/U10*100</f>
        <v>#DIV/0!</v>
      </c>
      <c r="Z10" s="34">
        <v>6000</v>
      </c>
      <c r="AA10" s="37">
        <f>+Z10/12*8</f>
        <v>4000</v>
      </c>
      <c r="AB10" s="59">
        <v>9630.0789999999997</v>
      </c>
      <c r="AC10" s="37">
        <f>+AB10/AA10*100</f>
        <v>240.75197500000002</v>
      </c>
      <c r="AD10" s="37">
        <f>+AB10/Z10*100</f>
        <v>160.50131666666667</v>
      </c>
      <c r="AE10" s="34">
        <v>111215.60000000009</v>
      </c>
      <c r="AF10" s="37">
        <f>+AE10/12*8</f>
        <v>74143.733333333395</v>
      </c>
      <c r="AG10" s="37">
        <v>40385.387999999832</v>
      </c>
      <c r="AH10" s="37">
        <f>+AG10/AF10*100</f>
        <v>54.469051104341204</v>
      </c>
      <c r="AI10" s="37">
        <f>AG10/AE10*100</f>
        <v>36.31270073622747</v>
      </c>
      <c r="AJ10" s="34">
        <v>239612.9</v>
      </c>
      <c r="AK10" s="37">
        <f>+AJ10/12*8</f>
        <v>159741.93333333332</v>
      </c>
      <c r="AL10" s="59">
        <v>102586.503</v>
      </c>
      <c r="AM10" s="37">
        <f>+AL10/AK10*100</f>
        <v>64.220146119011119</v>
      </c>
      <c r="AN10" s="37">
        <f>AL10/AJ10*100</f>
        <v>42.813430746007413</v>
      </c>
      <c r="AO10" s="34">
        <v>7500</v>
      </c>
      <c r="AP10" s="37">
        <f>+AO10/12*8</f>
        <v>5000</v>
      </c>
      <c r="AQ10" s="59">
        <v>6325.8549999999996</v>
      </c>
      <c r="AR10" s="37">
        <f>+AQ10/AP10*100</f>
        <v>126.51709999999999</v>
      </c>
      <c r="AS10" s="37">
        <f>AQ10/AO10*100</f>
        <v>84.344733333333338</v>
      </c>
      <c r="AT10" s="34">
        <v>9000</v>
      </c>
      <c r="AU10" s="37">
        <f>+AT10/12*8</f>
        <v>6000</v>
      </c>
      <c r="AV10" s="59">
        <v>3531.5</v>
      </c>
      <c r="AW10" s="37">
        <f>+AV10/AU10*100</f>
        <v>58.858333333333334</v>
      </c>
      <c r="AX10" s="37">
        <f>AV10/AT10*100</f>
        <v>39.238888888888887</v>
      </c>
      <c r="AY10" s="34">
        <v>0</v>
      </c>
      <c r="AZ10" s="37">
        <f>+AY10/12*4</f>
        <v>0</v>
      </c>
      <c r="BA10" s="37">
        <v>0</v>
      </c>
      <c r="BB10" s="34">
        <v>0</v>
      </c>
      <c r="BC10" s="37">
        <f>+BB10/12*4</f>
        <v>0</v>
      </c>
      <c r="BD10" s="37">
        <v>0</v>
      </c>
      <c r="BE10" s="34">
        <v>2666399.1979999999</v>
      </c>
      <c r="BF10" s="37">
        <f>+BE10/12*8</f>
        <v>1777599.4653333332</v>
      </c>
      <c r="BG10" s="59">
        <v>1772437.9180000001</v>
      </c>
      <c r="BH10" s="34">
        <v>3704</v>
      </c>
      <c r="BI10" s="37">
        <f>+BH10/12*8</f>
        <v>2469.3333333333335</v>
      </c>
      <c r="BJ10" s="59">
        <v>2608.5</v>
      </c>
      <c r="BK10" s="34">
        <v>0</v>
      </c>
      <c r="BL10" s="37">
        <f>+BK10/12*6</f>
        <v>0</v>
      </c>
      <c r="BM10" s="37">
        <v>0</v>
      </c>
      <c r="BN10" s="34">
        <v>0</v>
      </c>
      <c r="BO10" s="37">
        <f>+BN10/12*4</f>
        <v>0</v>
      </c>
      <c r="BP10" s="37">
        <v>0</v>
      </c>
      <c r="BQ10" s="34">
        <f t="shared" ref="BQ10:BS14" si="4">BV10+BY10+CB10+CE10</f>
        <v>174671.5</v>
      </c>
      <c r="BR10" s="37">
        <f t="shared" si="4"/>
        <v>116447.66666666667</v>
      </c>
      <c r="BS10" s="37">
        <f>BX10+CA10+CD10+CG10</f>
        <v>86060.682000000001</v>
      </c>
      <c r="BT10" s="37">
        <f>+BS10/BR10*100</f>
        <v>73.905029154727586</v>
      </c>
      <c r="BU10" s="37">
        <f>BS10/BQ10*100</f>
        <v>49.270019436485057</v>
      </c>
      <c r="BV10" s="34">
        <v>103591.3</v>
      </c>
      <c r="BW10" s="37">
        <f>+BV10/12*8</f>
        <v>69060.866666666669</v>
      </c>
      <c r="BX10" s="59">
        <v>70247.954800000007</v>
      </c>
      <c r="BY10" s="34">
        <v>41580.199999999997</v>
      </c>
      <c r="BZ10" s="37">
        <f>+BY10/12*8</f>
        <v>27720.133333333331</v>
      </c>
      <c r="CA10" s="59">
        <v>3803.9403000000002</v>
      </c>
      <c r="CB10" s="58">
        <v>0</v>
      </c>
      <c r="CC10" s="37">
        <f>+CB10/12*8</f>
        <v>0</v>
      </c>
      <c r="CD10" s="59">
        <v>0</v>
      </c>
      <c r="CE10" s="34">
        <v>29500</v>
      </c>
      <c r="CF10" s="37">
        <f>+CE10/12*8</f>
        <v>19666.666666666668</v>
      </c>
      <c r="CG10" s="59">
        <v>12008.786899999999</v>
      </c>
      <c r="CH10" s="34">
        <v>0</v>
      </c>
      <c r="CI10" s="37">
        <f>+CH10/12</f>
        <v>0</v>
      </c>
      <c r="CJ10" s="37">
        <v>0</v>
      </c>
      <c r="CK10" s="34">
        <v>2227.1999999999998</v>
      </c>
      <c r="CL10" s="37">
        <f>+CK10/12*8</f>
        <v>1484.8</v>
      </c>
      <c r="CM10" s="59">
        <v>743.09</v>
      </c>
      <c r="CN10" s="34">
        <v>0</v>
      </c>
      <c r="CO10" s="37">
        <f>+CN10/12</f>
        <v>0</v>
      </c>
      <c r="CP10" s="37">
        <v>0</v>
      </c>
      <c r="CQ10" s="34">
        <v>50825.4</v>
      </c>
      <c r="CR10" s="37">
        <f>+CQ10/12*8</f>
        <v>33883.599999999999</v>
      </c>
      <c r="CS10" s="59">
        <v>22584.745500000001</v>
      </c>
      <c r="CT10" s="34">
        <v>28165.4</v>
      </c>
      <c r="CU10" s="37">
        <f>+CT10/12*8</f>
        <v>18776.933333333334</v>
      </c>
      <c r="CV10" s="59">
        <v>9184.4405000000006</v>
      </c>
      <c r="CW10" s="37">
        <f>+CV10/CU10*100</f>
        <v>48.913421254446945</v>
      </c>
      <c r="CX10" s="67">
        <v>0</v>
      </c>
      <c r="CY10" s="68">
        <f>+CX10/12*8</f>
        <v>0</v>
      </c>
      <c r="CZ10" s="65">
        <v>15029.355</v>
      </c>
      <c r="DA10" s="67">
        <v>0</v>
      </c>
      <c r="DB10" s="68">
        <f>+DA10/12*8</f>
        <v>0</v>
      </c>
      <c r="DC10" s="65">
        <v>40</v>
      </c>
      <c r="DD10" s="61">
        <v>0</v>
      </c>
      <c r="DE10" s="37">
        <f>+DD10/12*8</f>
        <v>0</v>
      </c>
      <c r="DF10" s="60">
        <v>0</v>
      </c>
      <c r="DG10" s="67">
        <v>542973.272</v>
      </c>
      <c r="DH10" s="68">
        <f>+DG10/12*8</f>
        <v>361982.18133333331</v>
      </c>
      <c r="DI10" s="65">
        <v>551820.93389999995</v>
      </c>
      <c r="DJ10" s="31">
        <v>0</v>
      </c>
      <c r="DK10" s="61">
        <f>U10+Z10+AJ10+AO10+AT10+AY10+BB10+BE10+BH10+BK10+BN10+BV10+BY10+CB10+CE10+CH10+CK10+CN10+CQ10+CX10+DA10+DD10+DG10+AE10</f>
        <v>3814129.07</v>
      </c>
      <c r="DL10" s="60">
        <f t="shared" ref="DK10:DM14" si="5">V10+AA10+AK10+AP10+AU10+AZ10+BC10+BF10+BI10+BL10+BO10+BW10+BZ10+CC10+CF10+CI10+CL10+CO10+CR10+CY10+DB10+DE10+DH10+AF10</f>
        <v>2542752.7133333334</v>
      </c>
      <c r="DM10" s="60">
        <f t="shared" si="5"/>
        <v>2616121.4493999998</v>
      </c>
      <c r="DN10" s="61">
        <v>95000</v>
      </c>
      <c r="DO10" s="37">
        <f>+DN10/12*8</f>
        <v>63333.333333333336</v>
      </c>
      <c r="DP10" s="60">
        <v>9394.7340000000004</v>
      </c>
      <c r="DQ10" s="63">
        <v>3134180.3</v>
      </c>
      <c r="DR10" s="37">
        <f>+DQ10/12*8</f>
        <v>2089453.5333333332</v>
      </c>
      <c r="DS10" s="65">
        <v>3627.7</v>
      </c>
      <c r="DT10" s="32">
        <v>0</v>
      </c>
      <c r="DU10" s="37">
        <f>+DT10/12*4</f>
        <v>0</v>
      </c>
      <c r="DV10" s="31">
        <v>0</v>
      </c>
      <c r="DW10" s="32">
        <v>0</v>
      </c>
      <c r="DX10" s="37">
        <f>+DW10/12</f>
        <v>0</v>
      </c>
      <c r="DY10" s="59">
        <v>0</v>
      </c>
      <c r="DZ10" s="32">
        <v>0</v>
      </c>
      <c r="EA10" s="37">
        <f>+DZ10/12*4</f>
        <v>0</v>
      </c>
      <c r="EB10" s="31">
        <v>0</v>
      </c>
      <c r="EC10" s="61">
        <v>947190.7</v>
      </c>
      <c r="ED10" s="37">
        <f>+EC10/12*8</f>
        <v>631460.46666666667</v>
      </c>
      <c r="EE10" s="31">
        <v>0</v>
      </c>
      <c r="EF10" s="31">
        <v>0</v>
      </c>
      <c r="EG10" s="61">
        <f>DN10+DQ10+DT10+DW10+DZ10+EC10</f>
        <v>4176371</v>
      </c>
      <c r="EH10" s="60">
        <f t="shared" ref="EG10:EH14" si="6">DO10+DR10+DU10+DX10+EA10+ED10</f>
        <v>2784247.3333333335</v>
      </c>
      <c r="EI10" s="60">
        <f>DP10+DS10+DV10+DY10+EB10+EE10+EF10</f>
        <v>13022.434000000001</v>
      </c>
      <c r="EJ10" s="38"/>
      <c r="EK10" s="38"/>
      <c r="EL10" s="38"/>
      <c r="EM10" s="38"/>
      <c r="EN10" s="38"/>
      <c r="EO10" s="38"/>
      <c r="EP10" s="38"/>
      <c r="EQ10" s="38"/>
      <c r="ER10" s="38"/>
      <c r="ES10" s="38"/>
      <c r="ET10" s="38"/>
      <c r="EU10" s="38"/>
      <c r="EV10" s="38"/>
      <c r="EW10" s="38"/>
      <c r="EX10" s="38"/>
      <c r="EY10" s="38"/>
      <c r="EZ10" s="38"/>
      <c r="FA10" s="38"/>
      <c r="FB10" s="38"/>
      <c r="FC10" s="38"/>
      <c r="FD10" s="38"/>
      <c r="FE10" s="38"/>
      <c r="FF10" s="38"/>
      <c r="FG10" s="38"/>
      <c r="FH10" s="38"/>
      <c r="FI10" s="38"/>
      <c r="FJ10" s="38"/>
      <c r="FK10" s="38"/>
      <c r="FL10" s="38"/>
      <c r="FM10" s="38"/>
      <c r="FN10" s="38"/>
      <c r="FO10" s="38"/>
      <c r="FP10" s="38"/>
      <c r="FQ10" s="38"/>
      <c r="FR10" s="38"/>
      <c r="FS10" s="38"/>
      <c r="FT10" s="38"/>
      <c r="FU10" s="38"/>
      <c r="FV10" s="38"/>
      <c r="FW10" s="38"/>
      <c r="FX10" s="38"/>
      <c r="FY10" s="38"/>
      <c r="FZ10" s="38"/>
      <c r="GA10" s="38"/>
      <c r="GB10" s="38"/>
      <c r="GC10" s="38"/>
      <c r="GD10" s="38"/>
      <c r="GE10" s="38"/>
      <c r="GF10" s="38"/>
      <c r="GG10" s="38"/>
      <c r="GH10" s="38"/>
      <c r="GI10" s="38"/>
      <c r="GJ10" s="38"/>
      <c r="GK10" s="38"/>
      <c r="GL10" s="38"/>
      <c r="GM10" s="38"/>
      <c r="GN10" s="38"/>
      <c r="GO10" s="38"/>
      <c r="GP10" s="38"/>
      <c r="GQ10" s="38"/>
      <c r="GR10" s="38"/>
      <c r="GS10" s="38"/>
      <c r="GT10" s="38"/>
      <c r="GU10" s="38"/>
      <c r="GV10" s="38"/>
      <c r="GW10" s="38"/>
      <c r="GX10" s="38"/>
      <c r="GY10" s="38"/>
      <c r="GZ10" s="38"/>
      <c r="HA10" s="38"/>
      <c r="HB10" s="38"/>
      <c r="HC10" s="38"/>
      <c r="HD10" s="38"/>
      <c r="HE10" s="38"/>
      <c r="HF10" s="38"/>
      <c r="HG10" s="38"/>
      <c r="HH10" s="38"/>
      <c r="HI10" s="38"/>
      <c r="HJ10" s="38"/>
      <c r="HK10" s="38"/>
      <c r="HL10" s="38"/>
      <c r="HM10" s="38"/>
      <c r="HN10" s="38"/>
      <c r="HO10" s="38"/>
      <c r="HP10" s="38"/>
      <c r="HQ10" s="38"/>
      <c r="HR10" s="38"/>
      <c r="HS10" s="38"/>
      <c r="HT10" s="38"/>
      <c r="HU10" s="38"/>
      <c r="HV10" s="39"/>
      <c r="HW10" s="39"/>
      <c r="HX10" s="39"/>
      <c r="HY10" s="39"/>
      <c r="HZ10" s="39"/>
      <c r="IA10" s="39"/>
      <c r="IB10" s="39"/>
      <c r="IC10" s="39"/>
      <c r="ID10" s="39"/>
      <c r="IE10" s="39"/>
      <c r="IF10" s="39"/>
      <c r="IG10" s="39"/>
      <c r="IH10" s="39"/>
      <c r="II10" s="39"/>
      <c r="IJ10" s="39"/>
      <c r="IK10" s="39"/>
      <c r="IL10" s="39"/>
      <c r="IM10" s="39"/>
      <c r="IN10" s="39"/>
      <c r="IO10" s="39"/>
      <c r="IP10" s="39"/>
      <c r="IQ10" s="39"/>
      <c r="IR10" s="39"/>
      <c r="IS10" s="39"/>
      <c r="IT10" s="39"/>
      <c r="IU10" s="39"/>
    </row>
    <row r="11" spans="1:255" s="40" customFormat="1" ht="34.5" customHeight="1" x14ac:dyDescent="0.4">
      <c r="A11" s="29">
        <v>2</v>
      </c>
      <c r="B11" s="30" t="s">
        <v>59</v>
      </c>
      <c r="C11" s="65">
        <v>100375.91160000001</v>
      </c>
      <c r="D11" s="60">
        <v>709306.34019999998</v>
      </c>
      <c r="E11" s="61">
        <f t="shared" si="0"/>
        <v>3863484.9529999997</v>
      </c>
      <c r="F11" s="62">
        <f t="shared" si="0"/>
        <v>2575656.6353333327</v>
      </c>
      <c r="G11" s="62">
        <f t="shared" si="0"/>
        <v>2472139.2769999998</v>
      </c>
      <c r="H11" s="62">
        <f t="shared" ref="H11:H16" si="7">+G11/F11*100</f>
        <v>95.980933292378239</v>
      </c>
      <c r="I11" s="62">
        <f>G11/E11*100</f>
        <v>63.987288861585476</v>
      </c>
      <c r="J11" s="34">
        <f t="shared" si="1"/>
        <v>1058805.6999999993</v>
      </c>
      <c r="K11" s="35">
        <f t="shared" si="1"/>
        <v>705870.46666666609</v>
      </c>
      <c r="L11" s="35">
        <f t="shared" si="1"/>
        <v>534903.973</v>
      </c>
      <c r="M11" s="35">
        <f>+L11-K11</f>
        <v>-170966.49366666609</v>
      </c>
      <c r="N11" s="35">
        <f>+L11/K11*100</f>
        <v>75.77933888153423</v>
      </c>
      <c r="O11" s="35">
        <f>L11/J11*100</f>
        <v>50.519559254356153</v>
      </c>
      <c r="P11" s="34">
        <f t="shared" si="2"/>
        <v>230326.49999999945</v>
      </c>
      <c r="Q11" s="35">
        <f t="shared" si="2"/>
        <v>153550.99999999962</v>
      </c>
      <c r="R11" s="35">
        <f>W11+AB11+AG11</f>
        <v>87015.381100000057</v>
      </c>
      <c r="S11" s="35">
        <f t="shared" ref="S11:S16" si="8">+R11/Q11*100</f>
        <v>56.668716647889148</v>
      </c>
      <c r="T11" s="36">
        <f>R11/P11*100</f>
        <v>37.779144431926099</v>
      </c>
      <c r="U11" s="34">
        <v>6373</v>
      </c>
      <c r="V11" s="68">
        <f t="shared" ref="V11:V16" si="9">+U11/12*8</f>
        <v>4248.666666666667</v>
      </c>
      <c r="W11" s="59">
        <v>6321.6001999999999</v>
      </c>
      <c r="X11" s="37">
        <f t="shared" ref="X11:X16" si="10">+W11/V11*100</f>
        <v>148.79021340028243</v>
      </c>
      <c r="Y11" s="37">
        <f t="shared" si="3"/>
        <v>99.193475600188293</v>
      </c>
      <c r="Z11" s="34">
        <v>13680.1</v>
      </c>
      <c r="AA11" s="37">
        <f t="shared" ref="AA11:AA16" si="11">+Z11/12*8</f>
        <v>9120.0666666666675</v>
      </c>
      <c r="AB11" s="59">
        <v>16031.500099999999</v>
      </c>
      <c r="AC11" s="37">
        <f t="shared" ref="AC11:AC16" si="12">+AB11/AA11*100</f>
        <v>175.78270736325024</v>
      </c>
      <c r="AD11" s="37">
        <f t="shared" ref="AD11:AD16" si="13">+AB11/Z11*100</f>
        <v>117.18847157550016</v>
      </c>
      <c r="AE11" s="34">
        <v>210273.39999999944</v>
      </c>
      <c r="AF11" s="37">
        <f t="shared" ref="AF11:AF16" si="14">+AE11/12*8</f>
        <v>140182.26666666628</v>
      </c>
      <c r="AG11" s="37">
        <v>64662.280800000066</v>
      </c>
      <c r="AH11" s="37">
        <f>+AG11/AF11*100</f>
        <v>46.127290089949739</v>
      </c>
      <c r="AI11" s="37">
        <f>AG11/AE11*100</f>
        <v>30.751526726633156</v>
      </c>
      <c r="AJ11" s="34">
        <v>450017.1</v>
      </c>
      <c r="AK11" s="37">
        <f t="shared" ref="AK11:AK16" si="15">+AJ11/12*8</f>
        <v>300011.39999999997</v>
      </c>
      <c r="AL11" s="59">
        <v>172172.1789</v>
      </c>
      <c r="AM11" s="37">
        <f>+AL11/AK11*100</f>
        <v>57.388545535269664</v>
      </c>
      <c r="AN11" s="37">
        <f>AL11/AJ11*100</f>
        <v>38.259030356846438</v>
      </c>
      <c r="AO11" s="67">
        <v>21844.3</v>
      </c>
      <c r="AP11" s="37">
        <f t="shared" ref="AP11:AP16" si="16">+AO11/12*8</f>
        <v>14562.866666666667</v>
      </c>
      <c r="AQ11" s="65">
        <v>31529.8262</v>
      </c>
      <c r="AR11" s="37">
        <f>+AQ11/AP11*100</f>
        <v>216.50837655589785</v>
      </c>
      <c r="AS11" s="37">
        <f>AQ11/AO11*100</f>
        <v>144.33891770393191</v>
      </c>
      <c r="AT11" s="34">
        <v>11000</v>
      </c>
      <c r="AU11" s="37">
        <f t="shared" ref="AU11:AU16" si="17">+AT11/12*8</f>
        <v>7333.333333333333</v>
      </c>
      <c r="AV11" s="59">
        <v>12453.6</v>
      </c>
      <c r="AW11" s="37">
        <f>+AV11/AU11*100</f>
        <v>169.82181818181817</v>
      </c>
      <c r="AX11" s="37">
        <f>AV11/AT11*100</f>
        <v>113.21454545454546</v>
      </c>
      <c r="AY11" s="34">
        <v>0</v>
      </c>
      <c r="AZ11" s="37">
        <f t="shared" ref="AZ11:AZ16" si="18">+AY11/12*4</f>
        <v>0</v>
      </c>
      <c r="BA11" s="37">
        <v>0</v>
      </c>
      <c r="BB11" s="34">
        <v>0</v>
      </c>
      <c r="BC11" s="37">
        <f t="shared" ref="BC11:BC16" si="19">+BB11/12*4</f>
        <v>0</v>
      </c>
      <c r="BD11" s="37">
        <v>0</v>
      </c>
      <c r="BE11" s="34">
        <v>2440502.0759999999</v>
      </c>
      <c r="BF11" s="37">
        <f t="shared" ref="BF11:BF16" si="20">+BE11/12*8</f>
        <v>1627001.3839999998</v>
      </c>
      <c r="BG11" s="59">
        <v>1627662.5959999999</v>
      </c>
      <c r="BH11" s="34">
        <v>10125.011</v>
      </c>
      <c r="BI11" s="37">
        <f t="shared" ref="BI11:BI16" si="21">+BH11/12*8</f>
        <v>6750.0073333333339</v>
      </c>
      <c r="BJ11" s="59">
        <v>12395.864</v>
      </c>
      <c r="BK11" s="34">
        <v>0</v>
      </c>
      <c r="BL11" s="37">
        <f t="shared" ref="BL11:BL16" si="22">+BK11/12*6</f>
        <v>0</v>
      </c>
      <c r="BM11" s="37">
        <v>0</v>
      </c>
      <c r="BN11" s="34">
        <v>0</v>
      </c>
      <c r="BO11" s="37">
        <f t="shared" ref="BO11:BO16" si="23">+BN11/12*4</f>
        <v>0</v>
      </c>
      <c r="BP11" s="37">
        <v>0</v>
      </c>
      <c r="BQ11" s="34">
        <f t="shared" si="4"/>
        <v>53880.6</v>
      </c>
      <c r="BR11" s="37">
        <f t="shared" si="4"/>
        <v>35920.400000000001</v>
      </c>
      <c r="BS11" s="37">
        <f t="shared" si="4"/>
        <v>24381.3704</v>
      </c>
      <c r="BT11" s="37">
        <f t="shared" ref="BT11:BT16" si="24">+BS11/BR11*100</f>
        <v>67.876110511018808</v>
      </c>
      <c r="BU11" s="37">
        <f>BS11/BQ11*100</f>
        <v>45.250740340679208</v>
      </c>
      <c r="BV11" s="34">
        <v>31874.7</v>
      </c>
      <c r="BW11" s="37">
        <f t="shared" ref="BW11:BW16" si="25">+BV11/12*8</f>
        <v>21249.8</v>
      </c>
      <c r="BX11" s="59">
        <v>5036.1239999999998</v>
      </c>
      <c r="BY11" s="34">
        <v>5594.2</v>
      </c>
      <c r="BZ11" s="37">
        <f t="shared" ref="BZ11:BZ16" si="26">+BY11/12*8</f>
        <v>3729.4666666666667</v>
      </c>
      <c r="CA11" s="59">
        <v>9027.8073999999997</v>
      </c>
      <c r="CB11" s="58">
        <v>3026.7</v>
      </c>
      <c r="CC11" s="37">
        <f t="shared" ref="CC11:CC16" si="27">+CB11/12*8</f>
        <v>2017.8</v>
      </c>
      <c r="CD11" s="59">
        <v>1683.4390000000001</v>
      </c>
      <c r="CE11" s="34">
        <v>13385</v>
      </c>
      <c r="CF11" s="37">
        <f t="shared" ref="CF11:CF16" si="28">+CE11/12*8</f>
        <v>8923.3333333333339</v>
      </c>
      <c r="CG11" s="59">
        <v>8634</v>
      </c>
      <c r="CH11" s="34">
        <v>0</v>
      </c>
      <c r="CI11" s="37">
        <f t="shared" ref="CI11:CI16" si="29">+CH11/12</f>
        <v>0</v>
      </c>
      <c r="CJ11" s="37">
        <v>0</v>
      </c>
      <c r="CK11" s="34">
        <v>4454.3999999999996</v>
      </c>
      <c r="CL11" s="37">
        <f t="shared" ref="CL11:CL16" si="30">+CK11/12*8</f>
        <v>2969.6</v>
      </c>
      <c r="CM11" s="59">
        <v>2157.4079999999999</v>
      </c>
      <c r="CN11" s="34">
        <v>0</v>
      </c>
      <c r="CO11" s="37">
        <f t="shared" ref="CO11:CO16" si="31">+CN11/12</f>
        <v>0</v>
      </c>
      <c r="CP11" s="37">
        <v>0</v>
      </c>
      <c r="CQ11" s="34">
        <v>212418</v>
      </c>
      <c r="CR11" s="37">
        <f t="shared" ref="CR11:CR16" si="32">+CQ11/12*8</f>
        <v>141612</v>
      </c>
      <c r="CS11" s="59">
        <v>121380.303</v>
      </c>
      <c r="CT11" s="34">
        <v>74675</v>
      </c>
      <c r="CU11" s="37">
        <f t="shared" ref="CU11:CU16" si="33">+CT11/12*8</f>
        <v>49783.333333333336</v>
      </c>
      <c r="CV11" s="59">
        <v>38513.237999999998</v>
      </c>
      <c r="CW11" s="37">
        <f t="shared" ref="CW11:CW16" si="34">+CV11/CU11*100</f>
        <v>77.361710077000325</v>
      </c>
      <c r="CX11" s="61">
        <v>8000</v>
      </c>
      <c r="CY11" s="68">
        <f t="shared" ref="CY11:CY16" si="35">+CX11/12*8</f>
        <v>5333.333333333333</v>
      </c>
      <c r="CZ11" s="59">
        <v>12556.92</v>
      </c>
      <c r="DA11" s="67">
        <v>200</v>
      </c>
      <c r="DB11" s="68">
        <f t="shared" ref="DB11:DB16" si="36">+DA11/12*8</f>
        <v>133.33333333333334</v>
      </c>
      <c r="DC11" s="65">
        <v>3070</v>
      </c>
      <c r="DD11" s="61">
        <v>0</v>
      </c>
      <c r="DE11" s="37">
        <f t="shared" ref="DE11:DE16" si="37">+DD11/12*8</f>
        <v>0</v>
      </c>
      <c r="DF11" s="60">
        <v>0</v>
      </c>
      <c r="DG11" s="61">
        <v>71119.199999999997</v>
      </c>
      <c r="DH11" s="68">
        <f t="shared" ref="DH11:DH16" si="38">+DG11/12*8</f>
        <v>47412.799999999996</v>
      </c>
      <c r="DI11" s="59">
        <v>70344.393400000001</v>
      </c>
      <c r="DJ11" s="31">
        <v>0</v>
      </c>
      <c r="DK11" s="61">
        <f t="shared" si="5"/>
        <v>3513887.1869999999</v>
      </c>
      <c r="DL11" s="60">
        <f t="shared" si="5"/>
        <v>2342591.4579999992</v>
      </c>
      <c r="DM11" s="60">
        <f t="shared" si="5"/>
        <v>2177119.841</v>
      </c>
      <c r="DN11" s="61">
        <v>0</v>
      </c>
      <c r="DO11" s="37">
        <f t="shared" ref="DO11:DO16" si="39">+DN11/12*8</f>
        <v>0</v>
      </c>
      <c r="DP11" s="60">
        <v>0</v>
      </c>
      <c r="DQ11" s="63">
        <v>349597.766</v>
      </c>
      <c r="DR11" s="37">
        <f t="shared" ref="DR11:DR16" si="40">+DQ11/12*8</f>
        <v>233065.17733333333</v>
      </c>
      <c r="DS11" s="59">
        <v>295019.43599999999</v>
      </c>
      <c r="DT11" s="32">
        <v>0</v>
      </c>
      <c r="DU11" s="37">
        <f t="shared" ref="DU11:DU16" si="41">+DT11/12*4</f>
        <v>0</v>
      </c>
      <c r="DV11" s="31">
        <v>0</v>
      </c>
      <c r="DW11" s="32">
        <v>0</v>
      </c>
      <c r="DX11" s="37">
        <f t="shared" ref="DX11:DX16" si="42">+DW11/12</f>
        <v>0</v>
      </c>
      <c r="DY11" s="59">
        <v>0</v>
      </c>
      <c r="DZ11" s="32">
        <v>0</v>
      </c>
      <c r="EA11" s="37">
        <f t="shared" ref="EA11:EA16" si="43">+DZ11/12*4</f>
        <v>0</v>
      </c>
      <c r="EB11" s="31">
        <v>0</v>
      </c>
      <c r="EC11" s="61">
        <v>1030000</v>
      </c>
      <c r="ED11" s="37">
        <f t="shared" ref="ED11:ED16" si="44">+EC11/12*8</f>
        <v>686666.66666666663</v>
      </c>
      <c r="EE11" s="31">
        <v>0</v>
      </c>
      <c r="EF11" s="31">
        <v>0</v>
      </c>
      <c r="EG11" s="61">
        <f t="shared" si="6"/>
        <v>1379597.7660000001</v>
      </c>
      <c r="EH11" s="60">
        <f t="shared" si="6"/>
        <v>919731.84399999992</v>
      </c>
      <c r="EI11" s="60">
        <f>DP11+DS11+DV11+DY11+EB11+EE11+EF11</f>
        <v>295019.43599999999</v>
      </c>
      <c r="EJ11" s="38"/>
      <c r="EK11" s="38"/>
      <c r="EL11" s="38"/>
      <c r="EM11" s="38"/>
      <c r="EN11" s="38"/>
      <c r="EO11" s="38"/>
      <c r="EP11" s="38"/>
      <c r="EQ11" s="38"/>
      <c r="ER11" s="38"/>
      <c r="ES11" s="38"/>
      <c r="ET11" s="38"/>
      <c r="EU11" s="38"/>
      <c r="EV11" s="38"/>
      <c r="EW11" s="38"/>
      <c r="EX11" s="38"/>
      <c r="EY11" s="38"/>
      <c r="EZ11" s="38"/>
      <c r="FA11" s="38"/>
      <c r="FB11" s="38"/>
      <c r="FC11" s="38"/>
      <c r="FD11" s="38"/>
      <c r="FE11" s="38"/>
      <c r="FF11" s="38"/>
      <c r="FG11" s="38"/>
      <c r="FH11" s="38"/>
      <c r="FI11" s="38"/>
      <c r="FJ11" s="38"/>
      <c r="FK11" s="38"/>
      <c r="FL11" s="38"/>
      <c r="FM11" s="38"/>
      <c r="FN11" s="38"/>
      <c r="FO11" s="38"/>
      <c r="FP11" s="38"/>
      <c r="FQ11" s="38"/>
      <c r="FR11" s="38"/>
      <c r="FS11" s="38"/>
      <c r="FT11" s="38"/>
      <c r="FU11" s="38"/>
      <c r="FV11" s="38"/>
      <c r="FW11" s="38"/>
      <c r="FX11" s="38"/>
      <c r="FY11" s="38"/>
      <c r="FZ11" s="38"/>
      <c r="GA11" s="38"/>
      <c r="GB11" s="38"/>
      <c r="GC11" s="38"/>
      <c r="GD11" s="38"/>
      <c r="GE11" s="38"/>
      <c r="GF11" s="38"/>
      <c r="GG11" s="38"/>
      <c r="GH11" s="38"/>
      <c r="GI11" s="38"/>
      <c r="GJ11" s="38"/>
      <c r="GK11" s="38"/>
      <c r="GL11" s="38"/>
      <c r="GM11" s="38"/>
      <c r="GN11" s="38"/>
      <c r="GO11" s="38"/>
      <c r="GP11" s="38"/>
      <c r="GQ11" s="38"/>
      <c r="GR11" s="38"/>
      <c r="GS11" s="38"/>
      <c r="GT11" s="38"/>
      <c r="GU11" s="38"/>
      <c r="GV11" s="38"/>
      <c r="GW11" s="38"/>
      <c r="GX11" s="38"/>
      <c r="GY11" s="38"/>
      <c r="GZ11" s="38"/>
      <c r="HA11" s="38"/>
      <c r="HB11" s="38"/>
      <c r="HC11" s="38"/>
      <c r="HD11" s="38"/>
      <c r="HE11" s="38"/>
      <c r="HF11" s="38"/>
      <c r="HG11" s="38"/>
      <c r="HH11" s="38"/>
      <c r="HI11" s="38"/>
      <c r="HJ11" s="38"/>
      <c r="HK11" s="38"/>
      <c r="HL11" s="38"/>
      <c r="HM11" s="38"/>
      <c r="HN11" s="38"/>
      <c r="HO11" s="38"/>
      <c r="HP11" s="38"/>
      <c r="HQ11" s="38"/>
      <c r="HR11" s="38"/>
      <c r="HS11" s="38"/>
      <c r="HT11" s="38"/>
      <c r="HU11" s="38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39"/>
    </row>
    <row r="12" spans="1:255" s="40" customFormat="1" ht="34.5" customHeight="1" x14ac:dyDescent="0.4">
      <c r="A12" s="29">
        <v>3</v>
      </c>
      <c r="B12" s="30" t="s">
        <v>60</v>
      </c>
      <c r="C12" s="65">
        <v>105728.4183</v>
      </c>
      <c r="D12" s="60">
        <v>100779.9755</v>
      </c>
      <c r="E12" s="61">
        <f t="shared" si="0"/>
        <v>1403056.6696999997</v>
      </c>
      <c r="F12" s="62">
        <f t="shared" si="0"/>
        <v>935371.11313333316</v>
      </c>
      <c r="G12" s="62">
        <f t="shared" si="0"/>
        <v>826713.03910000005</v>
      </c>
      <c r="H12" s="62">
        <f t="shared" si="7"/>
        <v>88.383426374014576</v>
      </c>
      <c r="I12" s="62">
        <f>G12/E12*100</f>
        <v>58.922284249343051</v>
      </c>
      <c r="J12" s="34">
        <f t="shared" si="1"/>
        <v>354109.24799999979</v>
      </c>
      <c r="K12" s="35">
        <f t="shared" si="1"/>
        <v>236072.83199999985</v>
      </c>
      <c r="L12" s="35">
        <f t="shared" si="1"/>
        <v>212910.56710000022</v>
      </c>
      <c r="M12" s="35">
        <f>+L12-K12</f>
        <v>-23162.264899999631</v>
      </c>
      <c r="N12" s="35">
        <f>+L12/K12*100</f>
        <v>90.1885089005076</v>
      </c>
      <c r="O12" s="35">
        <f>L12/J12*100</f>
        <v>60.125672600338397</v>
      </c>
      <c r="P12" s="34">
        <f t="shared" si="2"/>
        <v>54183.999999999767</v>
      </c>
      <c r="Q12" s="35">
        <f t="shared" si="2"/>
        <v>36122.666666666511</v>
      </c>
      <c r="R12" s="35">
        <f>W12+AB12+AG12</f>
        <v>35358.811800000229</v>
      </c>
      <c r="S12" s="35">
        <f t="shared" si="8"/>
        <v>97.885386276392609</v>
      </c>
      <c r="T12" s="36">
        <f>R12/P12*100</f>
        <v>65.256924184261749</v>
      </c>
      <c r="U12" s="34">
        <v>0</v>
      </c>
      <c r="V12" s="68">
        <f t="shared" si="9"/>
        <v>0</v>
      </c>
      <c r="W12" s="59">
        <v>0</v>
      </c>
      <c r="X12" s="37" t="e">
        <f t="shared" si="10"/>
        <v>#DIV/0!</v>
      </c>
      <c r="Y12" s="37" t="e">
        <f t="shared" si="3"/>
        <v>#DIV/0!</v>
      </c>
      <c r="Z12" s="34">
        <v>6150</v>
      </c>
      <c r="AA12" s="37">
        <f t="shared" si="11"/>
        <v>4100</v>
      </c>
      <c r="AB12" s="59">
        <v>2894.4096</v>
      </c>
      <c r="AC12" s="37">
        <f t="shared" si="12"/>
        <v>70.59535609756098</v>
      </c>
      <c r="AD12" s="37">
        <f t="shared" si="13"/>
        <v>47.063570731707316</v>
      </c>
      <c r="AE12" s="34">
        <v>48033.999999999767</v>
      </c>
      <c r="AF12" s="37">
        <f t="shared" si="14"/>
        <v>32022.666666666511</v>
      </c>
      <c r="AG12" s="37">
        <v>32464.40220000023</v>
      </c>
      <c r="AH12" s="37">
        <f>+AG12/AF12*100</f>
        <v>101.37944643377728</v>
      </c>
      <c r="AI12" s="37">
        <f>AG12/AE12*100</f>
        <v>67.586297622518188</v>
      </c>
      <c r="AJ12" s="34">
        <v>75097</v>
      </c>
      <c r="AK12" s="37">
        <f t="shared" si="15"/>
        <v>50064.666666666664</v>
      </c>
      <c r="AL12" s="59">
        <v>36078.514999999999</v>
      </c>
      <c r="AM12" s="37">
        <f>+AL12/AK12*100</f>
        <v>72.06382744983155</v>
      </c>
      <c r="AN12" s="37">
        <f>AL12/AJ12*100</f>
        <v>48.042551633221031</v>
      </c>
      <c r="AO12" s="34">
        <v>22682</v>
      </c>
      <c r="AP12" s="37">
        <f t="shared" si="16"/>
        <v>15121.333333333334</v>
      </c>
      <c r="AQ12" s="59">
        <v>6344.4449999999997</v>
      </c>
      <c r="AR12" s="37">
        <f>+AQ12/AP12*100</f>
        <v>41.956915175028655</v>
      </c>
      <c r="AS12" s="37">
        <f>AQ12/AO12*100</f>
        <v>27.97127678335244</v>
      </c>
      <c r="AT12" s="34">
        <v>1100</v>
      </c>
      <c r="AU12" s="37">
        <f t="shared" si="17"/>
        <v>733.33333333333337</v>
      </c>
      <c r="AV12" s="59">
        <v>5</v>
      </c>
      <c r="AW12" s="37">
        <f>+AV12/AU12*100</f>
        <v>0.68181818181818177</v>
      </c>
      <c r="AX12" s="37">
        <f>AV12/AT12*100</f>
        <v>0.45454545454545453</v>
      </c>
      <c r="AY12" s="34">
        <v>0</v>
      </c>
      <c r="AZ12" s="37">
        <f t="shared" si="18"/>
        <v>0</v>
      </c>
      <c r="BA12" s="37">
        <v>0</v>
      </c>
      <c r="BB12" s="34">
        <v>0</v>
      </c>
      <c r="BC12" s="37">
        <f t="shared" si="19"/>
        <v>0</v>
      </c>
      <c r="BD12" s="37">
        <v>0</v>
      </c>
      <c r="BE12" s="34">
        <v>914933.8</v>
      </c>
      <c r="BF12" s="37">
        <f t="shared" si="20"/>
        <v>609955.8666666667</v>
      </c>
      <c r="BG12" s="59">
        <v>609955.81999999995</v>
      </c>
      <c r="BH12" s="34">
        <v>1089.4000000000001</v>
      </c>
      <c r="BI12" s="37">
        <f t="shared" si="21"/>
        <v>726.26666666666677</v>
      </c>
      <c r="BJ12" s="59">
        <v>3273.913</v>
      </c>
      <c r="BK12" s="34">
        <v>0</v>
      </c>
      <c r="BL12" s="37">
        <f t="shared" si="22"/>
        <v>0</v>
      </c>
      <c r="BM12" s="37">
        <v>0</v>
      </c>
      <c r="BN12" s="34">
        <v>0</v>
      </c>
      <c r="BO12" s="37">
        <f t="shared" si="23"/>
        <v>0</v>
      </c>
      <c r="BP12" s="37">
        <v>0</v>
      </c>
      <c r="BQ12" s="34">
        <f t="shared" si="4"/>
        <v>61580</v>
      </c>
      <c r="BR12" s="37">
        <f t="shared" si="4"/>
        <v>41053.333333333336</v>
      </c>
      <c r="BS12" s="37">
        <f t="shared" si="4"/>
        <v>49053.347999999998</v>
      </c>
      <c r="BT12" s="37">
        <f t="shared" si="24"/>
        <v>119.48688210457941</v>
      </c>
      <c r="BU12" s="37">
        <f>BS12/BQ12*100</f>
        <v>79.657921403052939</v>
      </c>
      <c r="BV12" s="34">
        <v>57500</v>
      </c>
      <c r="BW12" s="37">
        <f t="shared" si="25"/>
        <v>38333.333333333336</v>
      </c>
      <c r="BX12" s="59">
        <v>46244.707999999999</v>
      </c>
      <c r="BY12" s="34">
        <v>0</v>
      </c>
      <c r="BZ12" s="37">
        <f t="shared" si="26"/>
        <v>0</v>
      </c>
      <c r="CA12" s="59">
        <v>0</v>
      </c>
      <c r="CB12" s="58">
        <v>0</v>
      </c>
      <c r="CC12" s="37">
        <f t="shared" si="27"/>
        <v>0</v>
      </c>
      <c r="CD12" s="59">
        <v>0</v>
      </c>
      <c r="CE12" s="34">
        <v>4080</v>
      </c>
      <c r="CF12" s="37">
        <f t="shared" si="28"/>
        <v>2720</v>
      </c>
      <c r="CG12" s="59">
        <v>2808.64</v>
      </c>
      <c r="CH12" s="34">
        <v>0</v>
      </c>
      <c r="CI12" s="37">
        <f t="shared" si="29"/>
        <v>0</v>
      </c>
      <c r="CJ12" s="37">
        <v>0</v>
      </c>
      <c r="CK12" s="34">
        <v>1999</v>
      </c>
      <c r="CL12" s="37">
        <f t="shared" si="30"/>
        <v>1332.6666666666667</v>
      </c>
      <c r="CM12" s="59">
        <v>572.73900000000003</v>
      </c>
      <c r="CN12" s="34">
        <v>0</v>
      </c>
      <c r="CO12" s="37">
        <f t="shared" si="31"/>
        <v>0</v>
      </c>
      <c r="CP12" s="37">
        <v>0</v>
      </c>
      <c r="CQ12" s="34">
        <v>56000</v>
      </c>
      <c r="CR12" s="37">
        <f t="shared" si="32"/>
        <v>37333.333333333336</v>
      </c>
      <c r="CS12" s="59">
        <v>35110.922500000001</v>
      </c>
      <c r="CT12" s="34">
        <v>20500</v>
      </c>
      <c r="CU12" s="37">
        <f t="shared" si="33"/>
        <v>13666.666666666666</v>
      </c>
      <c r="CV12" s="59">
        <v>16700.997500000001</v>
      </c>
      <c r="CW12" s="37">
        <f t="shared" si="34"/>
        <v>122.20242073170733</v>
      </c>
      <c r="CX12" s="61">
        <v>1500</v>
      </c>
      <c r="CY12" s="68">
        <f t="shared" si="35"/>
        <v>1000</v>
      </c>
      <c r="CZ12" s="59">
        <v>1516.54</v>
      </c>
      <c r="DA12" s="61">
        <v>3000</v>
      </c>
      <c r="DB12" s="68">
        <f t="shared" si="36"/>
        <v>2000</v>
      </c>
      <c r="DC12" s="59">
        <v>0</v>
      </c>
      <c r="DD12" s="61">
        <v>29545</v>
      </c>
      <c r="DE12" s="37">
        <f t="shared" si="37"/>
        <v>19696.666666666668</v>
      </c>
      <c r="DF12" s="60">
        <v>0</v>
      </c>
      <c r="DG12" s="61">
        <v>78966.248000000007</v>
      </c>
      <c r="DH12" s="68">
        <f t="shared" si="38"/>
        <v>52644.165333333338</v>
      </c>
      <c r="DI12" s="59">
        <v>49442.984799999998</v>
      </c>
      <c r="DJ12" s="31">
        <v>0</v>
      </c>
      <c r="DK12" s="61">
        <f t="shared" si="5"/>
        <v>1301676.4479999999</v>
      </c>
      <c r="DL12" s="60">
        <f t="shared" si="5"/>
        <v>867784.29866666661</v>
      </c>
      <c r="DM12" s="60">
        <f t="shared" si="5"/>
        <v>826713.03910000005</v>
      </c>
      <c r="DN12" s="61">
        <v>0</v>
      </c>
      <c r="DO12" s="37">
        <f t="shared" si="39"/>
        <v>0</v>
      </c>
      <c r="DP12" s="60">
        <v>0</v>
      </c>
      <c r="DQ12" s="63">
        <v>101380.22169999999</v>
      </c>
      <c r="DR12" s="37">
        <f t="shared" si="40"/>
        <v>67586.814466666663</v>
      </c>
      <c r="DS12" s="65">
        <v>0</v>
      </c>
      <c r="DT12" s="32">
        <v>0</v>
      </c>
      <c r="DU12" s="37">
        <f t="shared" si="41"/>
        <v>0</v>
      </c>
      <c r="DV12" s="31">
        <v>0</v>
      </c>
      <c r="DW12" s="32">
        <v>0</v>
      </c>
      <c r="DX12" s="37">
        <f t="shared" si="42"/>
        <v>0</v>
      </c>
      <c r="DY12" s="59">
        <v>0</v>
      </c>
      <c r="DZ12" s="32">
        <v>0</v>
      </c>
      <c r="EA12" s="37">
        <f t="shared" si="43"/>
        <v>0</v>
      </c>
      <c r="EB12" s="31">
        <v>0</v>
      </c>
      <c r="EC12" s="61">
        <v>197879.6139</v>
      </c>
      <c r="ED12" s="37">
        <f t="shared" si="44"/>
        <v>131919.7426</v>
      </c>
      <c r="EE12" s="31">
        <v>150000</v>
      </c>
      <c r="EF12" s="31">
        <v>0</v>
      </c>
      <c r="EG12" s="61">
        <f t="shared" si="6"/>
        <v>299259.83559999999</v>
      </c>
      <c r="EH12" s="60">
        <f t="shared" si="6"/>
        <v>199506.55706666666</v>
      </c>
      <c r="EI12" s="60">
        <f>DP12+DS12+DV12+DY12+EB12+EE12+EF12</f>
        <v>150000</v>
      </c>
      <c r="EJ12" s="38"/>
      <c r="EK12" s="38"/>
      <c r="EL12" s="38"/>
      <c r="EM12" s="38"/>
      <c r="EN12" s="38"/>
      <c r="EO12" s="38"/>
      <c r="EP12" s="38"/>
      <c r="EQ12" s="38"/>
      <c r="ER12" s="38"/>
      <c r="ES12" s="38"/>
      <c r="ET12" s="38"/>
      <c r="EU12" s="38"/>
      <c r="EV12" s="38"/>
      <c r="EW12" s="38"/>
      <c r="EX12" s="38"/>
      <c r="EY12" s="38"/>
      <c r="EZ12" s="38"/>
      <c r="FA12" s="38"/>
      <c r="FB12" s="38"/>
      <c r="FC12" s="38"/>
      <c r="FD12" s="38"/>
      <c r="FE12" s="38"/>
      <c r="FF12" s="38"/>
      <c r="FG12" s="38"/>
      <c r="FH12" s="38"/>
      <c r="FI12" s="38"/>
      <c r="FJ12" s="38"/>
      <c r="FK12" s="38"/>
      <c r="FL12" s="38"/>
      <c r="FM12" s="38"/>
      <c r="FN12" s="38"/>
      <c r="FO12" s="38"/>
      <c r="FP12" s="38"/>
      <c r="FQ12" s="38"/>
      <c r="FR12" s="38"/>
      <c r="FS12" s="38"/>
      <c r="FT12" s="38"/>
      <c r="FU12" s="38"/>
      <c r="FV12" s="38"/>
      <c r="FW12" s="38"/>
      <c r="FX12" s="38"/>
      <c r="FY12" s="38"/>
      <c r="FZ12" s="38"/>
      <c r="GA12" s="38"/>
      <c r="GB12" s="38"/>
      <c r="GC12" s="38"/>
      <c r="GD12" s="38"/>
      <c r="GE12" s="38"/>
      <c r="GF12" s="38"/>
      <c r="GG12" s="38"/>
      <c r="GH12" s="38"/>
      <c r="GI12" s="38"/>
      <c r="GJ12" s="38"/>
      <c r="GK12" s="38"/>
      <c r="GL12" s="38"/>
      <c r="GM12" s="38"/>
      <c r="GN12" s="38"/>
      <c r="GO12" s="38"/>
      <c r="GP12" s="38"/>
      <c r="GQ12" s="38"/>
      <c r="GR12" s="38"/>
      <c r="GS12" s="38"/>
      <c r="GT12" s="38"/>
      <c r="GU12" s="38"/>
      <c r="GV12" s="38"/>
      <c r="GW12" s="38"/>
      <c r="GX12" s="38"/>
      <c r="GY12" s="38"/>
      <c r="GZ12" s="38"/>
      <c r="HA12" s="38"/>
      <c r="HB12" s="38"/>
      <c r="HC12" s="38"/>
      <c r="HD12" s="38"/>
      <c r="HE12" s="38"/>
      <c r="HF12" s="38"/>
      <c r="HG12" s="38"/>
      <c r="HH12" s="38"/>
      <c r="HI12" s="38"/>
      <c r="HJ12" s="38"/>
      <c r="HK12" s="38"/>
      <c r="HL12" s="38"/>
      <c r="HM12" s="38"/>
      <c r="HN12" s="38"/>
      <c r="HO12" s="38"/>
      <c r="HP12" s="38"/>
      <c r="HQ12" s="38"/>
      <c r="HR12" s="38"/>
      <c r="HS12" s="38"/>
      <c r="HT12" s="38"/>
      <c r="HU12" s="38"/>
      <c r="HV12" s="39"/>
      <c r="HW12" s="39"/>
      <c r="HX12" s="39"/>
      <c r="HY12" s="39"/>
      <c r="HZ12" s="39"/>
      <c r="IA12" s="39"/>
      <c r="IB12" s="39"/>
      <c r="IC12" s="39"/>
      <c r="ID12" s="39"/>
      <c r="IE12" s="39"/>
      <c r="IF12" s="39"/>
      <c r="IG12" s="39"/>
      <c r="IH12" s="39"/>
      <c r="II12" s="39"/>
      <c r="IJ12" s="39"/>
      <c r="IK12" s="39"/>
      <c r="IL12" s="39"/>
      <c r="IM12" s="39"/>
      <c r="IN12" s="39"/>
      <c r="IO12" s="39"/>
      <c r="IP12" s="39"/>
      <c r="IQ12" s="39"/>
      <c r="IR12" s="39"/>
      <c r="IS12" s="39"/>
      <c r="IT12" s="39"/>
      <c r="IU12" s="39"/>
    </row>
    <row r="13" spans="1:255" s="40" customFormat="1" ht="34.5" customHeight="1" x14ac:dyDescent="0.4">
      <c r="A13" s="29">
        <v>4</v>
      </c>
      <c r="B13" s="30" t="s">
        <v>61</v>
      </c>
      <c r="C13" s="65">
        <v>395285.3394</v>
      </c>
      <c r="D13" s="60">
        <v>1235168.7586000001</v>
      </c>
      <c r="E13" s="61">
        <f t="shared" si="0"/>
        <v>6066782.5069999993</v>
      </c>
      <c r="F13" s="62">
        <f t="shared" si="0"/>
        <v>4044521.6713333339</v>
      </c>
      <c r="G13" s="62">
        <f t="shared" si="0"/>
        <v>3469518.4018999999</v>
      </c>
      <c r="H13" s="62">
        <f t="shared" si="7"/>
        <v>85.783157659684989</v>
      </c>
      <c r="I13" s="62">
        <f>G13/E13*100</f>
        <v>57.188771773123335</v>
      </c>
      <c r="J13" s="34">
        <f t="shared" si="1"/>
        <v>1422378.4239999996</v>
      </c>
      <c r="K13" s="35">
        <f t="shared" si="1"/>
        <v>948252.28266666643</v>
      </c>
      <c r="L13" s="35">
        <f t="shared" si="1"/>
        <v>528563.39590000012</v>
      </c>
      <c r="M13" s="35">
        <f>+L13-K13</f>
        <v>-419688.88676666631</v>
      </c>
      <c r="N13" s="35">
        <f>+L13/K13*100</f>
        <v>55.740798684246663</v>
      </c>
      <c r="O13" s="35">
        <f>L13/J13*100</f>
        <v>37.160532456164439</v>
      </c>
      <c r="P13" s="34">
        <f t="shared" si="2"/>
        <v>345140.59999999963</v>
      </c>
      <c r="Q13" s="35">
        <f t="shared" si="2"/>
        <v>230093.73333333308</v>
      </c>
      <c r="R13" s="35">
        <f>W13+AB13+AG13</f>
        <v>85275.236800000144</v>
      </c>
      <c r="S13" s="35">
        <f t="shared" si="8"/>
        <v>37.061086177633214</v>
      </c>
      <c r="T13" s="36">
        <f>R13/P13*100</f>
        <v>24.707390785088812</v>
      </c>
      <c r="U13" s="67">
        <v>0</v>
      </c>
      <c r="V13" s="68">
        <f t="shared" si="9"/>
        <v>0</v>
      </c>
      <c r="W13" s="65">
        <v>384.96800000000002</v>
      </c>
      <c r="X13" s="37" t="e">
        <f t="shared" si="10"/>
        <v>#DIV/0!</v>
      </c>
      <c r="Y13" s="37" t="e">
        <f t="shared" si="3"/>
        <v>#DIV/0!</v>
      </c>
      <c r="Z13" s="34">
        <v>12040</v>
      </c>
      <c r="AA13" s="37">
        <f t="shared" si="11"/>
        <v>8026.666666666667</v>
      </c>
      <c r="AB13" s="59">
        <v>7950.9409999999998</v>
      </c>
      <c r="AC13" s="37">
        <f t="shared" si="12"/>
        <v>99.056573920265777</v>
      </c>
      <c r="AD13" s="37">
        <f t="shared" si="13"/>
        <v>66.037715946843861</v>
      </c>
      <c r="AE13" s="34">
        <v>333100.59999999963</v>
      </c>
      <c r="AF13" s="37">
        <f t="shared" si="14"/>
        <v>222067.06666666642</v>
      </c>
      <c r="AG13" s="37">
        <v>76939.327800000145</v>
      </c>
      <c r="AH13" s="37">
        <f>+AG13/AF13*100</f>
        <v>34.646887967178785</v>
      </c>
      <c r="AI13" s="37">
        <f>AG13/AE13*100</f>
        <v>23.097925311452524</v>
      </c>
      <c r="AJ13" s="34">
        <v>694950</v>
      </c>
      <c r="AK13" s="37">
        <f t="shared" si="15"/>
        <v>463300</v>
      </c>
      <c r="AL13" s="59">
        <v>232724.8247</v>
      </c>
      <c r="AM13" s="37">
        <f>+AL13/AK13*100</f>
        <v>50.231993244118279</v>
      </c>
      <c r="AN13" s="37">
        <f>AL13/AJ13*100</f>
        <v>33.487995496078852</v>
      </c>
      <c r="AO13" s="34">
        <v>22110</v>
      </c>
      <c r="AP13" s="37">
        <f t="shared" si="16"/>
        <v>14740</v>
      </c>
      <c r="AQ13" s="59">
        <v>25312.433499999999</v>
      </c>
      <c r="AR13" s="37">
        <f>+AQ13/AP13*100</f>
        <v>171.72614314789686</v>
      </c>
      <c r="AS13" s="37">
        <f>AQ13/AO13*100</f>
        <v>114.48409543193125</v>
      </c>
      <c r="AT13" s="34">
        <v>10200</v>
      </c>
      <c r="AU13" s="37">
        <f t="shared" si="17"/>
        <v>6800</v>
      </c>
      <c r="AV13" s="59">
        <v>5126.1000000000004</v>
      </c>
      <c r="AW13" s="37">
        <f>+AV13/AU13*100</f>
        <v>75.383823529411771</v>
      </c>
      <c r="AX13" s="37">
        <f>AV13/AT13*100</f>
        <v>50.255882352941185</v>
      </c>
      <c r="AY13" s="34">
        <v>0</v>
      </c>
      <c r="AZ13" s="37">
        <f t="shared" si="18"/>
        <v>0</v>
      </c>
      <c r="BA13" s="37">
        <v>0</v>
      </c>
      <c r="BB13" s="34">
        <v>0</v>
      </c>
      <c r="BC13" s="37">
        <f t="shared" si="19"/>
        <v>0</v>
      </c>
      <c r="BD13" s="37">
        <v>0</v>
      </c>
      <c r="BE13" s="34">
        <v>4182547.5</v>
      </c>
      <c r="BF13" s="37">
        <f t="shared" si="20"/>
        <v>2788365</v>
      </c>
      <c r="BG13" s="59">
        <v>2771563.46</v>
      </c>
      <c r="BH13" s="34">
        <v>3486.1</v>
      </c>
      <c r="BI13" s="37">
        <f t="shared" si="21"/>
        <v>2324.0666666666666</v>
      </c>
      <c r="BJ13" s="59">
        <v>4152.9219999999996</v>
      </c>
      <c r="BK13" s="34">
        <v>0</v>
      </c>
      <c r="BL13" s="37">
        <f t="shared" si="22"/>
        <v>0</v>
      </c>
      <c r="BM13" s="37">
        <v>0</v>
      </c>
      <c r="BN13" s="34">
        <v>0</v>
      </c>
      <c r="BO13" s="37">
        <f t="shared" si="23"/>
        <v>0</v>
      </c>
      <c r="BP13" s="37">
        <v>0</v>
      </c>
      <c r="BQ13" s="34">
        <f t="shared" si="4"/>
        <v>54245</v>
      </c>
      <c r="BR13" s="37">
        <f t="shared" si="4"/>
        <v>36163.333333333336</v>
      </c>
      <c r="BS13" s="37">
        <f t="shared" si="4"/>
        <v>23900.5566</v>
      </c>
      <c r="BT13" s="37">
        <f t="shared" si="24"/>
        <v>66.090579592589165</v>
      </c>
      <c r="BU13" s="37">
        <f>BS13/BQ13*100</f>
        <v>44.060386395059453</v>
      </c>
      <c r="BV13" s="34">
        <v>16360</v>
      </c>
      <c r="BW13" s="37">
        <f t="shared" si="25"/>
        <v>10906.666666666666</v>
      </c>
      <c r="BX13" s="59">
        <v>9934.6916000000001</v>
      </c>
      <c r="BY13" s="34">
        <v>27245</v>
      </c>
      <c r="BZ13" s="37">
        <f t="shared" si="26"/>
        <v>18163.333333333332</v>
      </c>
      <c r="CA13" s="59">
        <v>5712.915</v>
      </c>
      <c r="CB13" s="58">
        <v>0</v>
      </c>
      <c r="CC13" s="37">
        <f t="shared" si="27"/>
        <v>0</v>
      </c>
      <c r="CD13" s="59">
        <v>0</v>
      </c>
      <c r="CE13" s="34">
        <v>10640</v>
      </c>
      <c r="CF13" s="37">
        <f t="shared" si="28"/>
        <v>7093.333333333333</v>
      </c>
      <c r="CG13" s="59">
        <v>8252.9500000000007</v>
      </c>
      <c r="CH13" s="34">
        <v>0</v>
      </c>
      <c r="CI13" s="37">
        <f t="shared" si="29"/>
        <v>0</v>
      </c>
      <c r="CJ13" s="37">
        <v>0</v>
      </c>
      <c r="CK13" s="34">
        <v>0</v>
      </c>
      <c r="CL13" s="37">
        <f t="shared" si="30"/>
        <v>0</v>
      </c>
      <c r="CM13" s="59">
        <v>890.88</v>
      </c>
      <c r="CN13" s="34">
        <v>0</v>
      </c>
      <c r="CO13" s="37">
        <f t="shared" si="31"/>
        <v>0</v>
      </c>
      <c r="CP13" s="37">
        <v>0</v>
      </c>
      <c r="CQ13" s="34">
        <v>265931.40000000002</v>
      </c>
      <c r="CR13" s="37">
        <f t="shared" si="32"/>
        <v>177287.6</v>
      </c>
      <c r="CS13" s="59">
        <v>106173.31329999999</v>
      </c>
      <c r="CT13" s="34">
        <v>162800</v>
      </c>
      <c r="CU13" s="37">
        <f t="shared" si="33"/>
        <v>108533.33333333333</v>
      </c>
      <c r="CV13" s="59">
        <v>33808.878299999997</v>
      </c>
      <c r="CW13" s="37">
        <f t="shared" si="34"/>
        <v>31.150686394348892</v>
      </c>
      <c r="CX13" s="61">
        <v>8450</v>
      </c>
      <c r="CY13" s="68">
        <f t="shared" si="35"/>
        <v>5633.333333333333</v>
      </c>
      <c r="CZ13" s="59">
        <v>19659.346000000001</v>
      </c>
      <c r="DA13" s="61">
        <v>1500</v>
      </c>
      <c r="DB13" s="68">
        <f t="shared" si="36"/>
        <v>1000</v>
      </c>
      <c r="DC13" s="59">
        <v>1239.048</v>
      </c>
      <c r="DD13" s="61">
        <v>0</v>
      </c>
      <c r="DE13" s="37">
        <f t="shared" si="37"/>
        <v>0</v>
      </c>
      <c r="DF13" s="60">
        <v>0</v>
      </c>
      <c r="DG13" s="67">
        <v>19851.423999999999</v>
      </c>
      <c r="DH13" s="68">
        <f t="shared" si="38"/>
        <v>13234.282666666666</v>
      </c>
      <c r="DI13" s="65">
        <v>29152.537</v>
      </c>
      <c r="DJ13" s="64"/>
      <c r="DK13" s="61">
        <f t="shared" si="5"/>
        <v>5608412.0239999993</v>
      </c>
      <c r="DL13" s="60">
        <f t="shared" si="5"/>
        <v>3738941.3493333338</v>
      </c>
      <c r="DM13" s="60">
        <f t="shared" si="5"/>
        <v>3305170.6579</v>
      </c>
      <c r="DN13" s="61">
        <v>0</v>
      </c>
      <c r="DO13" s="37">
        <f t="shared" si="39"/>
        <v>0</v>
      </c>
      <c r="DP13" s="60">
        <v>0</v>
      </c>
      <c r="DQ13" s="63">
        <v>458370.48300000001</v>
      </c>
      <c r="DR13" s="37">
        <f t="shared" si="40"/>
        <v>305580.32199999999</v>
      </c>
      <c r="DS13" s="59">
        <v>164347.74400000001</v>
      </c>
      <c r="DT13" s="32">
        <v>0</v>
      </c>
      <c r="DU13" s="37">
        <f t="shared" si="41"/>
        <v>0</v>
      </c>
      <c r="DV13" s="31">
        <v>0</v>
      </c>
      <c r="DW13" s="32">
        <v>0</v>
      </c>
      <c r="DX13" s="37">
        <f t="shared" si="42"/>
        <v>0</v>
      </c>
      <c r="DY13" s="59">
        <v>0</v>
      </c>
      <c r="DZ13" s="32">
        <v>0</v>
      </c>
      <c r="EA13" s="37">
        <f t="shared" si="43"/>
        <v>0</v>
      </c>
      <c r="EB13" s="31">
        <v>0</v>
      </c>
      <c r="EC13" s="67">
        <v>1019300</v>
      </c>
      <c r="ED13" s="37">
        <f t="shared" si="44"/>
        <v>679533.33333333337</v>
      </c>
      <c r="EE13" s="64">
        <v>0</v>
      </c>
      <c r="EF13" s="31">
        <v>0</v>
      </c>
      <c r="EG13" s="61">
        <f t="shared" si="6"/>
        <v>1477670.483</v>
      </c>
      <c r="EH13" s="60">
        <f t="shared" si="6"/>
        <v>985113.65533333342</v>
      </c>
      <c r="EI13" s="60">
        <f>DP13+DS13+DV13+DY13+EB13+EE13+EF13</f>
        <v>164347.74400000001</v>
      </c>
      <c r="EJ13" s="38"/>
      <c r="EK13" s="38"/>
      <c r="EL13" s="38"/>
      <c r="EM13" s="38"/>
      <c r="EN13" s="38"/>
      <c r="EO13" s="38"/>
      <c r="EP13" s="38"/>
      <c r="EQ13" s="38"/>
      <c r="ER13" s="38"/>
      <c r="ES13" s="38"/>
      <c r="ET13" s="38"/>
      <c r="EU13" s="38"/>
      <c r="EV13" s="38"/>
      <c r="EW13" s="38"/>
      <c r="EX13" s="38"/>
      <c r="EY13" s="38"/>
      <c r="EZ13" s="38"/>
      <c r="FA13" s="38"/>
      <c r="FB13" s="38"/>
      <c r="FC13" s="38"/>
      <c r="FD13" s="38"/>
      <c r="FE13" s="38"/>
      <c r="FF13" s="38"/>
      <c r="FG13" s="38"/>
      <c r="FH13" s="38"/>
      <c r="FI13" s="38"/>
      <c r="FJ13" s="38"/>
      <c r="FK13" s="38"/>
      <c r="FL13" s="38"/>
      <c r="FM13" s="38"/>
      <c r="FN13" s="38"/>
      <c r="FO13" s="38"/>
      <c r="FP13" s="38"/>
      <c r="FQ13" s="38"/>
      <c r="FR13" s="38"/>
      <c r="FS13" s="38"/>
      <c r="FT13" s="38"/>
      <c r="FU13" s="38"/>
      <c r="FV13" s="38"/>
      <c r="FW13" s="38"/>
      <c r="FX13" s="38"/>
      <c r="FY13" s="38"/>
      <c r="FZ13" s="38"/>
      <c r="GA13" s="38"/>
      <c r="GB13" s="38"/>
      <c r="GC13" s="38"/>
      <c r="GD13" s="38"/>
      <c r="GE13" s="38"/>
      <c r="GF13" s="38"/>
      <c r="GG13" s="38"/>
      <c r="GH13" s="38"/>
      <c r="GI13" s="38"/>
      <c r="GJ13" s="38"/>
      <c r="GK13" s="38"/>
      <c r="GL13" s="38"/>
      <c r="GM13" s="38"/>
      <c r="GN13" s="38"/>
      <c r="GO13" s="38"/>
      <c r="GP13" s="38"/>
      <c r="GQ13" s="38"/>
      <c r="GR13" s="38"/>
      <c r="GS13" s="38"/>
      <c r="GT13" s="38"/>
      <c r="GU13" s="38"/>
      <c r="GV13" s="38"/>
      <c r="GW13" s="38"/>
      <c r="GX13" s="38"/>
      <c r="GY13" s="38"/>
      <c r="GZ13" s="38"/>
      <c r="HA13" s="38"/>
      <c r="HB13" s="38"/>
      <c r="HC13" s="38"/>
      <c r="HD13" s="38"/>
      <c r="HE13" s="38"/>
      <c r="HF13" s="38"/>
      <c r="HG13" s="38"/>
      <c r="HH13" s="38"/>
      <c r="HI13" s="38"/>
      <c r="HJ13" s="38"/>
      <c r="HK13" s="38"/>
      <c r="HL13" s="38"/>
      <c r="HM13" s="38"/>
      <c r="HN13" s="38"/>
      <c r="HO13" s="38"/>
      <c r="HP13" s="38"/>
      <c r="HQ13" s="38"/>
      <c r="HR13" s="38"/>
      <c r="HS13" s="38"/>
      <c r="HT13" s="38"/>
      <c r="HU13" s="38"/>
      <c r="HV13" s="39"/>
      <c r="HW13" s="39"/>
      <c r="HX13" s="39"/>
      <c r="HY13" s="39"/>
      <c r="HZ13" s="39"/>
      <c r="IA13" s="39"/>
      <c r="IB13" s="39"/>
      <c r="IC13" s="39"/>
      <c r="ID13" s="39"/>
      <c r="IE13" s="39"/>
      <c r="IF13" s="39"/>
      <c r="IG13" s="39"/>
      <c r="IH13" s="39"/>
      <c r="II13" s="39"/>
      <c r="IJ13" s="39"/>
      <c r="IK13" s="39"/>
      <c r="IL13" s="39"/>
      <c r="IM13" s="39"/>
      <c r="IN13" s="39"/>
      <c r="IO13" s="39"/>
      <c r="IP13" s="39"/>
      <c r="IQ13" s="39"/>
      <c r="IR13" s="39"/>
      <c r="IS13" s="39"/>
      <c r="IT13" s="39"/>
      <c r="IU13" s="39"/>
    </row>
    <row r="14" spans="1:255" s="40" customFormat="1" ht="34.5" customHeight="1" x14ac:dyDescent="0.4">
      <c r="A14" s="29">
        <v>5</v>
      </c>
      <c r="B14" s="30" t="s">
        <v>62</v>
      </c>
      <c r="C14" s="65">
        <v>42855.5412</v>
      </c>
      <c r="D14" s="60">
        <v>245944.02480000001</v>
      </c>
      <c r="E14" s="61">
        <f t="shared" si="0"/>
        <v>3126021.1530000004</v>
      </c>
      <c r="F14" s="62">
        <f t="shared" si="0"/>
        <v>2084014.1020000002</v>
      </c>
      <c r="G14" s="62">
        <f t="shared" si="0"/>
        <v>1649994.4927999999</v>
      </c>
      <c r="H14" s="62">
        <f t="shared" si="7"/>
        <v>79.173864093171076</v>
      </c>
      <c r="I14" s="62">
        <f>G14/E14*100</f>
        <v>52.782576062114053</v>
      </c>
      <c r="J14" s="34">
        <f t="shared" si="1"/>
        <v>638273.19999999995</v>
      </c>
      <c r="K14" s="35">
        <f t="shared" si="1"/>
        <v>425515.46666666667</v>
      </c>
      <c r="L14" s="35">
        <f t="shared" si="1"/>
        <v>445292.79779999965</v>
      </c>
      <c r="M14" s="35">
        <f>+L14-K14</f>
        <v>19777.331133332977</v>
      </c>
      <c r="N14" s="35">
        <f>+L14/K14*100</f>
        <v>104.64785247132411</v>
      </c>
      <c r="O14" s="35">
        <f>L14/J14*100</f>
        <v>69.765234980882738</v>
      </c>
      <c r="P14" s="34">
        <f t="shared" si="2"/>
        <v>199300</v>
      </c>
      <c r="Q14" s="35">
        <f t="shared" si="2"/>
        <v>132866.66666666669</v>
      </c>
      <c r="R14" s="35">
        <f>W14+AB14+AG14</f>
        <v>84033.920999999595</v>
      </c>
      <c r="S14" s="35">
        <f t="shared" si="8"/>
        <v>63.246804565980618</v>
      </c>
      <c r="T14" s="36">
        <f>R14/P14*100</f>
        <v>42.164536377320417</v>
      </c>
      <c r="U14" s="34">
        <v>3500</v>
      </c>
      <c r="V14" s="68">
        <f t="shared" si="9"/>
        <v>2333.3333333333335</v>
      </c>
      <c r="W14" s="65">
        <v>9611.5740000000005</v>
      </c>
      <c r="X14" s="37">
        <f t="shared" si="10"/>
        <v>411.92459999999994</v>
      </c>
      <c r="Y14" s="37">
        <f t="shared" si="3"/>
        <v>274.6164</v>
      </c>
      <c r="Z14" s="34">
        <v>4000</v>
      </c>
      <c r="AA14" s="37">
        <f t="shared" si="11"/>
        <v>2666.6666666666665</v>
      </c>
      <c r="AB14" s="59">
        <v>6099.3689999999997</v>
      </c>
      <c r="AC14" s="37">
        <f t="shared" si="12"/>
        <v>228.72633750000003</v>
      </c>
      <c r="AD14" s="37">
        <f t="shared" si="13"/>
        <v>152.48422499999998</v>
      </c>
      <c r="AE14" s="34">
        <v>191800</v>
      </c>
      <c r="AF14" s="37">
        <f t="shared" si="14"/>
        <v>127866.66666666667</v>
      </c>
      <c r="AG14" s="37">
        <v>68322.977999999595</v>
      </c>
      <c r="AH14" s="37">
        <f>+AG14/AF14*100</f>
        <v>53.432985922835975</v>
      </c>
      <c r="AI14" s="37">
        <f>AG14/AE14*100</f>
        <v>35.621990615223979</v>
      </c>
      <c r="AJ14" s="34">
        <v>302000</v>
      </c>
      <c r="AK14" s="37">
        <f t="shared" si="15"/>
        <v>201333.33333333334</v>
      </c>
      <c r="AL14" s="59">
        <v>135243.557</v>
      </c>
      <c r="AM14" s="37">
        <f>+AL14/AK14*100</f>
        <v>67.173952152317867</v>
      </c>
      <c r="AN14" s="37">
        <f>AL14/AJ14*100</f>
        <v>44.782634768211921</v>
      </c>
      <c r="AO14" s="67">
        <v>11100</v>
      </c>
      <c r="AP14" s="37">
        <f t="shared" si="16"/>
        <v>7400</v>
      </c>
      <c r="AQ14" s="65">
        <v>25864.928</v>
      </c>
      <c r="AR14" s="37">
        <f>+AQ14/AP14*100</f>
        <v>349.52605405405404</v>
      </c>
      <c r="AS14" s="37">
        <f>AQ14/AO14*100</f>
        <v>233.01736936936939</v>
      </c>
      <c r="AT14" s="34">
        <v>7400</v>
      </c>
      <c r="AU14" s="37">
        <f t="shared" si="17"/>
        <v>4933.333333333333</v>
      </c>
      <c r="AV14" s="59">
        <v>6013.5</v>
      </c>
      <c r="AW14" s="37">
        <f>+AV14/AU14*100</f>
        <v>121.89527027027027</v>
      </c>
      <c r="AX14" s="37">
        <f>AV14/AT14*100</f>
        <v>81.263513513513516</v>
      </c>
      <c r="AY14" s="34">
        <v>0</v>
      </c>
      <c r="AZ14" s="37">
        <f t="shared" si="18"/>
        <v>0</v>
      </c>
      <c r="BA14" s="37">
        <v>0</v>
      </c>
      <c r="BB14" s="34">
        <v>0</v>
      </c>
      <c r="BC14" s="37">
        <f t="shared" si="19"/>
        <v>0</v>
      </c>
      <c r="BD14" s="37">
        <v>0</v>
      </c>
      <c r="BE14" s="34">
        <v>1810994.6</v>
      </c>
      <c r="BF14" s="37">
        <f t="shared" si="20"/>
        <v>1207329.7333333334</v>
      </c>
      <c r="BG14" s="59">
        <v>1200152.692</v>
      </c>
      <c r="BH14" s="34">
        <v>4526.3530000000001</v>
      </c>
      <c r="BI14" s="37">
        <f t="shared" si="21"/>
        <v>3017.5686666666666</v>
      </c>
      <c r="BJ14" s="59">
        <v>3049.3139999999999</v>
      </c>
      <c r="BK14" s="34">
        <v>0</v>
      </c>
      <c r="BL14" s="37">
        <f t="shared" si="22"/>
        <v>0</v>
      </c>
      <c r="BM14" s="37">
        <v>0</v>
      </c>
      <c r="BN14" s="34">
        <v>0</v>
      </c>
      <c r="BO14" s="37">
        <f t="shared" si="23"/>
        <v>0</v>
      </c>
      <c r="BP14" s="37">
        <v>0</v>
      </c>
      <c r="BQ14" s="34">
        <f t="shared" si="4"/>
        <v>41600</v>
      </c>
      <c r="BR14" s="37">
        <f t="shared" si="4"/>
        <v>27733.333333333332</v>
      </c>
      <c r="BS14" s="37">
        <f t="shared" si="4"/>
        <v>111027.81030000001</v>
      </c>
      <c r="BT14" s="37">
        <f t="shared" si="24"/>
        <v>400.3406621394231</v>
      </c>
      <c r="BU14" s="37">
        <f>BS14/BQ14*100</f>
        <v>266.89377475961538</v>
      </c>
      <c r="BV14" s="34">
        <v>9400</v>
      </c>
      <c r="BW14" s="37">
        <f t="shared" si="25"/>
        <v>6266.666666666667</v>
      </c>
      <c r="BX14" s="59">
        <v>3733.48</v>
      </c>
      <c r="BY14" s="34">
        <v>26000</v>
      </c>
      <c r="BZ14" s="37">
        <f t="shared" si="26"/>
        <v>17333.333333333332</v>
      </c>
      <c r="CA14" s="59">
        <v>103000.1</v>
      </c>
      <c r="CB14" s="58">
        <v>3200</v>
      </c>
      <c r="CC14" s="37">
        <f t="shared" si="27"/>
        <v>2133.3333333333335</v>
      </c>
      <c r="CD14" s="59">
        <v>1792.354</v>
      </c>
      <c r="CE14" s="34">
        <v>3000</v>
      </c>
      <c r="CF14" s="37">
        <f t="shared" si="28"/>
        <v>2000</v>
      </c>
      <c r="CG14" s="59">
        <v>2501.8762999999999</v>
      </c>
      <c r="CH14" s="34">
        <v>0</v>
      </c>
      <c r="CI14" s="37">
        <f t="shared" si="29"/>
        <v>0</v>
      </c>
      <c r="CJ14" s="37">
        <v>0</v>
      </c>
      <c r="CK14" s="34">
        <v>2227</v>
      </c>
      <c r="CL14" s="37">
        <f t="shared" si="30"/>
        <v>1484.6666666666667</v>
      </c>
      <c r="CM14" s="59">
        <v>1089.6890000000001</v>
      </c>
      <c r="CN14" s="34">
        <v>0</v>
      </c>
      <c r="CO14" s="37">
        <f t="shared" si="31"/>
        <v>0</v>
      </c>
      <c r="CP14" s="37">
        <v>0</v>
      </c>
      <c r="CQ14" s="34">
        <v>55500</v>
      </c>
      <c r="CR14" s="37">
        <f t="shared" si="32"/>
        <v>37000</v>
      </c>
      <c r="CS14" s="59">
        <v>35059.481500000002</v>
      </c>
      <c r="CT14" s="34">
        <v>45000</v>
      </c>
      <c r="CU14" s="37">
        <f t="shared" si="33"/>
        <v>30000</v>
      </c>
      <c r="CV14" s="59">
        <v>25603.4015</v>
      </c>
      <c r="CW14" s="37">
        <f t="shared" si="34"/>
        <v>85.34467166666667</v>
      </c>
      <c r="CX14" s="67">
        <v>1500</v>
      </c>
      <c r="CY14" s="68">
        <f t="shared" si="35"/>
        <v>1000</v>
      </c>
      <c r="CZ14" s="65">
        <v>25128.982</v>
      </c>
      <c r="DA14" s="67">
        <v>0</v>
      </c>
      <c r="DB14" s="68">
        <f t="shared" si="36"/>
        <v>0</v>
      </c>
      <c r="DC14" s="65">
        <v>307.27999999999997</v>
      </c>
      <c r="DD14" s="61">
        <v>0</v>
      </c>
      <c r="DE14" s="37">
        <f t="shared" si="37"/>
        <v>0</v>
      </c>
      <c r="DF14" s="60">
        <v>0</v>
      </c>
      <c r="DG14" s="61">
        <v>19873.2</v>
      </c>
      <c r="DH14" s="68">
        <f t="shared" si="38"/>
        <v>13248.800000000001</v>
      </c>
      <c r="DI14" s="59">
        <v>22613.338</v>
      </c>
      <c r="DJ14" s="31">
        <v>0</v>
      </c>
      <c r="DK14" s="61">
        <f t="shared" si="5"/>
        <v>2456021.1530000004</v>
      </c>
      <c r="DL14" s="60">
        <f t="shared" si="5"/>
        <v>1637347.4353333337</v>
      </c>
      <c r="DM14" s="60">
        <f t="shared" si="5"/>
        <v>1649584.4927999999</v>
      </c>
      <c r="DN14" s="61">
        <v>20000</v>
      </c>
      <c r="DO14" s="37">
        <f t="shared" si="39"/>
        <v>13333.333333333334</v>
      </c>
      <c r="DP14" s="60">
        <v>0</v>
      </c>
      <c r="DQ14" s="63">
        <v>650000</v>
      </c>
      <c r="DR14" s="37">
        <f t="shared" si="40"/>
        <v>433333.33333333331</v>
      </c>
      <c r="DS14" s="65">
        <v>410</v>
      </c>
      <c r="DT14" s="32">
        <v>0</v>
      </c>
      <c r="DU14" s="37">
        <f t="shared" si="41"/>
        <v>0</v>
      </c>
      <c r="DV14" s="31">
        <v>0</v>
      </c>
      <c r="DW14" s="32">
        <v>0</v>
      </c>
      <c r="DX14" s="37">
        <f t="shared" si="42"/>
        <v>0</v>
      </c>
      <c r="DY14" s="59">
        <v>0</v>
      </c>
      <c r="DZ14" s="32">
        <v>0</v>
      </c>
      <c r="EA14" s="37">
        <f t="shared" si="43"/>
        <v>0</v>
      </c>
      <c r="EB14" s="31">
        <v>0</v>
      </c>
      <c r="EC14" s="61">
        <v>670000</v>
      </c>
      <c r="ED14" s="37">
        <f t="shared" si="44"/>
        <v>446666.66666666669</v>
      </c>
      <c r="EE14" s="31">
        <v>0</v>
      </c>
      <c r="EF14" s="31">
        <v>0</v>
      </c>
      <c r="EG14" s="61">
        <f t="shared" si="6"/>
        <v>1340000</v>
      </c>
      <c r="EH14" s="60">
        <f t="shared" si="6"/>
        <v>893333.33333333326</v>
      </c>
      <c r="EI14" s="60">
        <f>DP14+DS14+DV14+DY14+EB14+EE14+EF14</f>
        <v>410</v>
      </c>
      <c r="EJ14" s="38"/>
      <c r="EK14" s="38"/>
      <c r="EL14" s="38"/>
      <c r="EM14" s="38"/>
      <c r="EN14" s="38"/>
      <c r="EO14" s="38"/>
      <c r="EP14" s="38"/>
      <c r="EQ14" s="38"/>
      <c r="ER14" s="38"/>
      <c r="ES14" s="38"/>
      <c r="ET14" s="38"/>
      <c r="EU14" s="38"/>
      <c r="EV14" s="38"/>
      <c r="EW14" s="38"/>
      <c r="EX14" s="38"/>
      <c r="EY14" s="38"/>
      <c r="EZ14" s="38"/>
      <c r="FA14" s="38"/>
      <c r="FB14" s="38"/>
      <c r="FC14" s="38"/>
      <c r="FD14" s="38"/>
      <c r="FE14" s="38"/>
      <c r="FF14" s="38"/>
      <c r="FG14" s="38"/>
      <c r="FH14" s="38"/>
      <c r="FI14" s="38"/>
      <c r="FJ14" s="38"/>
      <c r="FK14" s="38"/>
      <c r="FL14" s="38"/>
      <c r="FM14" s="38"/>
      <c r="FN14" s="38"/>
      <c r="FO14" s="38"/>
      <c r="FP14" s="38"/>
      <c r="FQ14" s="38"/>
      <c r="FR14" s="38"/>
      <c r="FS14" s="38"/>
      <c r="FT14" s="38"/>
      <c r="FU14" s="38"/>
      <c r="FV14" s="38"/>
      <c r="FW14" s="38"/>
      <c r="FX14" s="38"/>
      <c r="FY14" s="38"/>
      <c r="FZ14" s="38"/>
      <c r="GA14" s="38"/>
      <c r="GB14" s="38"/>
      <c r="GC14" s="38"/>
      <c r="GD14" s="38"/>
      <c r="GE14" s="38"/>
      <c r="GF14" s="38"/>
      <c r="GG14" s="38"/>
      <c r="GH14" s="38"/>
      <c r="GI14" s="38"/>
      <c r="GJ14" s="38"/>
      <c r="GK14" s="38"/>
      <c r="GL14" s="38"/>
      <c r="GM14" s="38"/>
      <c r="GN14" s="38"/>
      <c r="GO14" s="38"/>
      <c r="GP14" s="38"/>
      <c r="GQ14" s="38"/>
      <c r="GR14" s="38"/>
      <c r="GS14" s="38"/>
      <c r="GT14" s="38"/>
      <c r="GU14" s="38"/>
      <c r="GV14" s="38"/>
      <c r="GW14" s="38"/>
      <c r="GX14" s="38"/>
      <c r="GY14" s="38"/>
      <c r="GZ14" s="38"/>
      <c r="HA14" s="38"/>
      <c r="HB14" s="38"/>
      <c r="HC14" s="38"/>
      <c r="HD14" s="38"/>
      <c r="HE14" s="38"/>
      <c r="HF14" s="38"/>
      <c r="HG14" s="38"/>
      <c r="HH14" s="38"/>
      <c r="HI14" s="38"/>
      <c r="HJ14" s="38"/>
      <c r="HK14" s="38"/>
      <c r="HL14" s="38"/>
      <c r="HM14" s="38"/>
      <c r="HN14" s="38"/>
      <c r="HO14" s="38"/>
      <c r="HP14" s="38"/>
      <c r="HQ14" s="38"/>
      <c r="HR14" s="38"/>
      <c r="HS14" s="38"/>
      <c r="HT14" s="38"/>
      <c r="HU14" s="38"/>
      <c r="HV14" s="39"/>
      <c r="HW14" s="39"/>
      <c r="HX14" s="39"/>
      <c r="HY14" s="39"/>
      <c r="HZ14" s="39"/>
      <c r="IA14" s="39"/>
      <c r="IB14" s="39"/>
      <c r="IC14" s="39"/>
      <c r="ID14" s="39"/>
      <c r="IE14" s="39"/>
      <c r="IF14" s="39"/>
      <c r="IG14" s="39"/>
      <c r="IH14" s="39"/>
      <c r="II14" s="39"/>
      <c r="IJ14" s="39"/>
      <c r="IK14" s="39"/>
      <c r="IL14" s="39"/>
      <c r="IM14" s="39"/>
      <c r="IN14" s="39"/>
      <c r="IO14" s="39"/>
      <c r="IP14" s="39"/>
      <c r="IQ14" s="39"/>
      <c r="IR14" s="39"/>
      <c r="IS14" s="39"/>
      <c r="IT14" s="39"/>
      <c r="IU14" s="39"/>
    </row>
    <row r="15" spans="1:255" s="40" customFormat="1" ht="33" customHeight="1" x14ac:dyDescent="0.4">
      <c r="A15" s="29"/>
      <c r="B15" s="41"/>
      <c r="C15" s="42"/>
      <c r="D15" s="43"/>
      <c r="E15" s="31"/>
      <c r="F15" s="31"/>
      <c r="G15" s="33"/>
      <c r="H15" s="33"/>
      <c r="I15" s="33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6"/>
      <c r="U15" s="44"/>
      <c r="V15" s="68"/>
      <c r="W15" s="35"/>
      <c r="X15" s="37"/>
      <c r="Y15" s="37"/>
      <c r="Z15" s="45"/>
      <c r="AA15" s="37"/>
      <c r="AB15" s="35"/>
      <c r="AC15" s="37"/>
      <c r="AD15" s="37"/>
      <c r="AE15" s="36"/>
      <c r="AF15" s="37"/>
      <c r="AG15" s="37"/>
      <c r="AH15" s="37"/>
      <c r="AI15" s="36"/>
      <c r="AJ15" s="44"/>
      <c r="AK15" s="37"/>
      <c r="AL15" s="35"/>
      <c r="AM15" s="37"/>
      <c r="AN15" s="36"/>
      <c r="AO15" s="44"/>
      <c r="AP15" s="37"/>
      <c r="AQ15" s="35"/>
      <c r="AR15" s="37"/>
      <c r="AS15" s="36"/>
      <c r="AT15" s="46"/>
      <c r="AU15" s="37"/>
      <c r="AV15" s="35"/>
      <c r="AW15" s="37"/>
      <c r="AX15" s="36"/>
      <c r="AY15" s="47"/>
      <c r="AZ15" s="37"/>
      <c r="BA15" s="36"/>
      <c r="BB15" s="36"/>
      <c r="BC15" s="37"/>
      <c r="BD15" s="36"/>
      <c r="BE15" s="36"/>
      <c r="BF15" s="37"/>
      <c r="BG15" s="36"/>
      <c r="BH15" s="44"/>
      <c r="BI15" s="37"/>
      <c r="BJ15" s="36"/>
      <c r="BK15" s="36"/>
      <c r="BL15" s="37"/>
      <c r="BM15" s="36"/>
      <c r="BN15" s="36"/>
      <c r="BO15" s="37"/>
      <c r="BP15" s="36"/>
      <c r="BQ15" s="35"/>
      <c r="BR15" s="35"/>
      <c r="BS15" s="35"/>
      <c r="BT15" s="37"/>
      <c r="BU15" s="36"/>
      <c r="BV15" s="44"/>
      <c r="BW15" s="37"/>
      <c r="BX15" s="35"/>
      <c r="BY15" s="36"/>
      <c r="BZ15" s="37"/>
      <c r="CA15" s="35"/>
      <c r="CB15" s="36"/>
      <c r="CC15" s="37"/>
      <c r="CD15" s="36"/>
      <c r="CE15" s="44"/>
      <c r="CF15" s="37"/>
      <c r="CG15" s="36"/>
      <c r="CH15" s="36"/>
      <c r="CI15" s="37"/>
      <c r="CJ15" s="36"/>
      <c r="CK15" s="36"/>
      <c r="CL15" s="37"/>
      <c r="CM15" s="36"/>
      <c r="CN15" s="44"/>
      <c r="CO15" s="37"/>
      <c r="CP15" s="36"/>
      <c r="CQ15" s="44"/>
      <c r="CR15" s="37"/>
      <c r="CS15" s="36"/>
      <c r="CT15" s="48"/>
      <c r="CU15" s="37"/>
      <c r="CV15" s="36"/>
      <c r="CW15" s="37"/>
      <c r="CX15" s="49"/>
      <c r="CY15" s="68"/>
      <c r="CZ15" s="50"/>
      <c r="DA15" s="50"/>
      <c r="DB15" s="68"/>
      <c r="DC15" s="50"/>
      <c r="DD15" s="50"/>
      <c r="DE15" s="37"/>
      <c r="DF15" s="50"/>
      <c r="DG15" s="50"/>
      <c r="DH15" s="68"/>
      <c r="DI15" s="33"/>
      <c r="DJ15" s="33"/>
      <c r="DK15" s="33"/>
      <c r="DL15" s="33"/>
      <c r="DM15" s="33"/>
      <c r="DN15" s="50"/>
      <c r="DO15" s="37"/>
      <c r="DP15" s="50"/>
      <c r="DQ15" s="50" t="s">
        <v>65</v>
      </c>
      <c r="DR15" s="37"/>
      <c r="DS15" s="50"/>
      <c r="DT15" s="50"/>
      <c r="DU15" s="37"/>
      <c r="DV15" s="50"/>
      <c r="DW15" s="50"/>
      <c r="DX15" s="37"/>
      <c r="DY15" s="50"/>
      <c r="DZ15" s="50"/>
      <c r="EA15" s="37"/>
      <c r="EB15" s="50"/>
      <c r="EC15" s="51"/>
      <c r="ED15" s="37"/>
      <c r="EE15" s="33"/>
      <c r="EF15" s="33"/>
      <c r="EG15" s="62"/>
      <c r="EH15" s="62"/>
      <c r="EI15" s="62"/>
      <c r="EJ15" s="38"/>
      <c r="EK15" s="38"/>
      <c r="EL15" s="38"/>
      <c r="EM15" s="38"/>
      <c r="EN15" s="38"/>
      <c r="EO15" s="38"/>
      <c r="EP15" s="38"/>
      <c r="EQ15" s="38"/>
      <c r="ER15" s="38"/>
      <c r="ES15" s="38"/>
      <c r="ET15" s="38"/>
      <c r="EU15" s="38"/>
      <c r="EV15" s="38"/>
      <c r="EW15" s="38"/>
      <c r="EX15" s="38"/>
      <c r="EY15" s="38"/>
      <c r="EZ15" s="38"/>
      <c r="FA15" s="38"/>
      <c r="FB15" s="38"/>
      <c r="FC15" s="38"/>
      <c r="FD15" s="38"/>
      <c r="FE15" s="38"/>
      <c r="FF15" s="38"/>
      <c r="FG15" s="38"/>
      <c r="FH15" s="38"/>
      <c r="FI15" s="38"/>
      <c r="FJ15" s="38"/>
      <c r="FK15" s="38"/>
      <c r="FL15" s="38"/>
      <c r="FM15" s="38"/>
      <c r="FN15" s="38"/>
      <c r="FO15" s="38"/>
      <c r="FP15" s="38"/>
      <c r="FQ15" s="38"/>
      <c r="FR15" s="38"/>
      <c r="FS15" s="38"/>
      <c r="FT15" s="38"/>
      <c r="FU15" s="38"/>
      <c r="FV15" s="38"/>
      <c r="FW15" s="38"/>
      <c r="FX15" s="38"/>
      <c r="FY15" s="38"/>
      <c r="FZ15" s="38"/>
      <c r="GA15" s="38"/>
      <c r="GB15" s="38"/>
      <c r="GC15" s="38"/>
      <c r="GD15" s="38"/>
      <c r="GE15" s="38"/>
      <c r="GF15" s="38"/>
      <c r="GG15" s="38"/>
      <c r="GH15" s="38"/>
      <c r="GI15" s="38"/>
      <c r="GJ15" s="38"/>
      <c r="GK15" s="38"/>
      <c r="GL15" s="38"/>
      <c r="GM15" s="38"/>
      <c r="GN15" s="38"/>
      <c r="GO15" s="38"/>
      <c r="GP15" s="38"/>
      <c r="GQ15" s="38"/>
      <c r="GR15" s="38"/>
      <c r="GS15" s="38"/>
      <c r="GT15" s="38"/>
      <c r="GU15" s="38"/>
      <c r="GV15" s="38"/>
      <c r="GW15" s="38"/>
      <c r="GX15" s="38"/>
      <c r="GY15" s="38"/>
      <c r="GZ15" s="38"/>
      <c r="HA15" s="38"/>
      <c r="HB15" s="38"/>
      <c r="HC15" s="38"/>
      <c r="HD15" s="38"/>
      <c r="HE15" s="38"/>
      <c r="HF15" s="38"/>
      <c r="HG15" s="38"/>
      <c r="HH15" s="38"/>
      <c r="HI15" s="38"/>
      <c r="HJ15" s="38"/>
      <c r="HK15" s="38"/>
      <c r="HL15" s="38"/>
      <c r="HM15" s="38"/>
      <c r="HN15" s="38"/>
      <c r="HO15" s="38"/>
      <c r="HP15" s="38"/>
      <c r="HQ15" s="38"/>
      <c r="HR15" s="38"/>
      <c r="HS15" s="38"/>
      <c r="HT15" s="38"/>
      <c r="HU15" s="38"/>
      <c r="HV15" s="39"/>
      <c r="HW15" s="39"/>
      <c r="HX15" s="39"/>
      <c r="HY15" s="39"/>
      <c r="HZ15" s="39"/>
      <c r="IA15" s="39"/>
      <c r="IB15" s="39"/>
      <c r="IC15" s="39"/>
      <c r="ID15" s="39"/>
      <c r="IE15" s="39"/>
      <c r="IF15" s="39"/>
      <c r="IG15" s="39"/>
      <c r="IH15" s="39"/>
      <c r="II15" s="39"/>
      <c r="IJ15" s="39"/>
      <c r="IK15" s="39"/>
      <c r="IL15" s="39"/>
      <c r="IM15" s="39"/>
      <c r="IN15" s="39"/>
      <c r="IO15" s="39"/>
      <c r="IP15" s="39"/>
      <c r="IQ15" s="39"/>
      <c r="IR15" s="39"/>
      <c r="IS15" s="39"/>
      <c r="IT15" s="39"/>
      <c r="IU15" s="39"/>
    </row>
    <row r="16" spans="1:255" s="40" customFormat="1" ht="39" customHeight="1" x14ac:dyDescent="0.4">
      <c r="A16" s="29"/>
      <c r="B16" s="52" t="s">
        <v>63</v>
      </c>
      <c r="C16" s="35">
        <f>SUM(C10:C15)</f>
        <v>880186.62069999997</v>
      </c>
      <c r="D16" s="35">
        <f>SUM(D10:D15)</f>
        <v>3418074.2660999997</v>
      </c>
      <c r="E16" s="35">
        <f>SUM(E10:E15)</f>
        <v>21502654.6527</v>
      </c>
      <c r="F16" s="35">
        <f>SUM(F10:F15)</f>
        <v>14335103.1018</v>
      </c>
      <c r="G16" s="35">
        <f>SUM(G10:G15)</f>
        <v>11047509.094199998</v>
      </c>
      <c r="H16" s="35">
        <f t="shared" si="7"/>
        <v>77.066129317289722</v>
      </c>
      <c r="I16" s="35">
        <f>G16/E16*100</f>
        <v>51.377419544859812</v>
      </c>
      <c r="J16" s="35">
        <f>SUM(J10:J15)</f>
        <v>4615365.243999999</v>
      </c>
      <c r="K16" s="35">
        <f>SUM(K10:K15)</f>
        <v>3076910.1626666659</v>
      </c>
      <c r="L16" s="35">
        <f>SUM(L10:L15)</f>
        <v>2562002.6751999995</v>
      </c>
      <c r="M16" s="35">
        <f>+L16-K16</f>
        <v>-514907.48746666638</v>
      </c>
      <c r="N16" s="35">
        <f>+L16/K16*100</f>
        <v>83.265436420138712</v>
      </c>
      <c r="O16" s="35">
        <f>L16/J16*100</f>
        <v>55.510290946759142</v>
      </c>
      <c r="P16" s="35">
        <f>SUM(P10:P15)</f>
        <v>946166.69999999891</v>
      </c>
      <c r="Q16" s="35">
        <f>SUM(Q10:Q15)</f>
        <v>630777.79999999935</v>
      </c>
      <c r="R16" s="35">
        <f>SUM(R10:R15)</f>
        <v>344035.7176999998</v>
      </c>
      <c r="S16" s="35">
        <f t="shared" si="8"/>
        <v>54.541506961722519</v>
      </c>
      <c r="T16" s="35">
        <f>R16/P16*100</f>
        <v>36.361004641148355</v>
      </c>
      <c r="U16" s="35">
        <f>SUM(U10:U15)</f>
        <v>9873</v>
      </c>
      <c r="V16" s="68">
        <f t="shared" si="9"/>
        <v>6582</v>
      </c>
      <c r="W16" s="35">
        <f>SUM(W10:W15)</f>
        <v>18655.042200000004</v>
      </c>
      <c r="X16" s="35">
        <f t="shared" si="10"/>
        <v>283.42513217866917</v>
      </c>
      <c r="Y16" s="35">
        <f t="shared" si="3"/>
        <v>188.95008811911276</v>
      </c>
      <c r="Z16" s="35">
        <f>SUM(Z10:Z15)</f>
        <v>41870.1</v>
      </c>
      <c r="AA16" s="37">
        <f t="shared" si="11"/>
        <v>27913.399999999998</v>
      </c>
      <c r="AB16" s="35">
        <f>SUM(AB10:AB15)</f>
        <v>42606.298699999999</v>
      </c>
      <c r="AC16" s="35">
        <f t="shared" si="12"/>
        <v>152.63743829128663</v>
      </c>
      <c r="AD16" s="37">
        <f t="shared" si="13"/>
        <v>101.75829219419109</v>
      </c>
      <c r="AE16" s="35">
        <f>SUM(AE10:AE15)</f>
        <v>894423.59999999893</v>
      </c>
      <c r="AF16" s="37">
        <f t="shared" si="14"/>
        <v>596282.39999999932</v>
      </c>
      <c r="AG16" s="37">
        <f>SUM(AG10:AG15)</f>
        <v>282774.37679999985</v>
      </c>
      <c r="AH16" s="35">
        <f>+AG16/AF16*100</f>
        <v>47.422895057778021</v>
      </c>
      <c r="AI16" s="35">
        <f>AG16/AE16*100</f>
        <v>31.615263371852016</v>
      </c>
      <c r="AJ16" s="35">
        <f>SUM(AJ10:AJ15)</f>
        <v>1761677</v>
      </c>
      <c r="AK16" s="37">
        <f t="shared" si="15"/>
        <v>1174451.3333333333</v>
      </c>
      <c r="AL16" s="35">
        <f>SUM(AL10:AL15)</f>
        <v>678805.57860000001</v>
      </c>
      <c r="AM16" s="35">
        <f>+AL16/AK16*100</f>
        <v>57.797676185816137</v>
      </c>
      <c r="AN16" s="35">
        <f>AL16/AJ16*100</f>
        <v>38.531784123877422</v>
      </c>
      <c r="AO16" s="35">
        <f>SUM(AO10:AO15)</f>
        <v>85236.3</v>
      </c>
      <c r="AP16" s="37">
        <f t="shared" si="16"/>
        <v>56824.200000000004</v>
      </c>
      <c r="AQ16" s="35">
        <f>SUM(AQ10:AQ15)</f>
        <v>95377.487699999998</v>
      </c>
      <c r="AR16" s="35">
        <f>+AQ16/AP16*100</f>
        <v>167.84660004012372</v>
      </c>
      <c r="AS16" s="35">
        <f>AQ16/AO16*100</f>
        <v>111.89773336008248</v>
      </c>
      <c r="AT16" s="35">
        <f>SUM(AT10:AT15)</f>
        <v>38700</v>
      </c>
      <c r="AU16" s="37">
        <f t="shared" si="17"/>
        <v>25800</v>
      </c>
      <c r="AV16" s="35">
        <f>SUM(AV10:AV15)</f>
        <v>27129.7</v>
      </c>
      <c r="AW16" s="35">
        <f>+AV16/AU16*100</f>
        <v>105.15387596899227</v>
      </c>
      <c r="AX16" s="35">
        <f>AV16/AT16*100</f>
        <v>70.102583979328173</v>
      </c>
      <c r="AY16" s="35">
        <f t="shared" ref="AY16:BS16" si="45">SUM(AY10:AY15)</f>
        <v>0</v>
      </c>
      <c r="AZ16" s="37">
        <f t="shared" si="18"/>
        <v>0</v>
      </c>
      <c r="BA16" s="35">
        <f t="shared" si="45"/>
        <v>0</v>
      </c>
      <c r="BB16" s="35">
        <f t="shared" si="45"/>
        <v>0</v>
      </c>
      <c r="BC16" s="37">
        <f t="shared" si="19"/>
        <v>0</v>
      </c>
      <c r="BD16" s="35">
        <f t="shared" si="45"/>
        <v>0</v>
      </c>
      <c r="BE16" s="35">
        <f t="shared" si="45"/>
        <v>12015377.174000001</v>
      </c>
      <c r="BF16" s="37">
        <f t="shared" si="20"/>
        <v>8010251.4493333334</v>
      </c>
      <c r="BG16" s="35">
        <f t="shared" si="45"/>
        <v>7981772.4859999996</v>
      </c>
      <c r="BH16" s="35">
        <f t="shared" si="45"/>
        <v>22930.863999999998</v>
      </c>
      <c r="BI16" s="37">
        <f t="shared" si="21"/>
        <v>15287.242666666665</v>
      </c>
      <c r="BJ16" s="35">
        <f t="shared" si="45"/>
        <v>25480.512999999995</v>
      </c>
      <c r="BK16" s="35">
        <f t="shared" si="45"/>
        <v>0</v>
      </c>
      <c r="BL16" s="37">
        <f t="shared" si="22"/>
        <v>0</v>
      </c>
      <c r="BM16" s="35">
        <f t="shared" si="45"/>
        <v>0</v>
      </c>
      <c r="BN16" s="35">
        <f t="shared" si="45"/>
        <v>0</v>
      </c>
      <c r="BO16" s="37">
        <f t="shared" si="23"/>
        <v>0</v>
      </c>
      <c r="BP16" s="35">
        <f t="shared" si="45"/>
        <v>0</v>
      </c>
      <c r="BQ16" s="35">
        <f t="shared" si="45"/>
        <v>385977.1</v>
      </c>
      <c r="BR16" s="35">
        <f t="shared" si="45"/>
        <v>257318.06666666671</v>
      </c>
      <c r="BS16" s="35">
        <f t="shared" si="45"/>
        <v>294423.76730000001</v>
      </c>
      <c r="BT16" s="35">
        <f t="shared" si="24"/>
        <v>114.4201692147021</v>
      </c>
      <c r="BU16" s="35">
        <f>BS16/BQ16*100</f>
        <v>76.280112809801409</v>
      </c>
      <c r="BV16" s="35">
        <f t="shared" ref="BV16:CV16" si="46">SUM(BV10:BV15)</f>
        <v>218726</v>
      </c>
      <c r="BW16" s="37">
        <f t="shared" si="25"/>
        <v>145817.33333333334</v>
      </c>
      <c r="BX16" s="35">
        <f t="shared" si="46"/>
        <v>135196.9584</v>
      </c>
      <c r="BY16" s="35">
        <f t="shared" si="46"/>
        <v>100419.4</v>
      </c>
      <c r="BZ16" s="37">
        <f t="shared" si="26"/>
        <v>66946.266666666663</v>
      </c>
      <c r="CA16" s="35">
        <f t="shared" si="46"/>
        <v>121544.76270000001</v>
      </c>
      <c r="CB16" s="35">
        <f t="shared" si="46"/>
        <v>6226.7</v>
      </c>
      <c r="CC16" s="37">
        <f t="shared" si="27"/>
        <v>4151.1333333333332</v>
      </c>
      <c r="CD16" s="35">
        <f t="shared" si="46"/>
        <v>3475.7930000000001</v>
      </c>
      <c r="CE16" s="35">
        <f t="shared" si="46"/>
        <v>60605</v>
      </c>
      <c r="CF16" s="37">
        <f t="shared" si="28"/>
        <v>40403.333333333336</v>
      </c>
      <c r="CG16" s="35">
        <f t="shared" si="46"/>
        <v>34206.253199999999</v>
      </c>
      <c r="CH16" s="35">
        <f t="shared" si="46"/>
        <v>0</v>
      </c>
      <c r="CI16" s="37">
        <f t="shared" si="29"/>
        <v>0</v>
      </c>
      <c r="CJ16" s="35">
        <f t="shared" si="46"/>
        <v>0</v>
      </c>
      <c r="CK16" s="35">
        <f t="shared" si="46"/>
        <v>10907.599999999999</v>
      </c>
      <c r="CL16" s="37">
        <f t="shared" si="30"/>
        <v>7271.7333333333327</v>
      </c>
      <c r="CM16" s="35">
        <f t="shared" si="46"/>
        <v>5453.8060000000005</v>
      </c>
      <c r="CN16" s="35">
        <f t="shared" si="46"/>
        <v>0</v>
      </c>
      <c r="CO16" s="37">
        <f t="shared" si="31"/>
        <v>0</v>
      </c>
      <c r="CP16" s="35">
        <f t="shared" si="46"/>
        <v>0</v>
      </c>
      <c r="CQ16" s="35">
        <f t="shared" si="46"/>
        <v>640674.80000000005</v>
      </c>
      <c r="CR16" s="37">
        <f t="shared" si="32"/>
        <v>427116.53333333338</v>
      </c>
      <c r="CS16" s="35">
        <f t="shared" si="46"/>
        <v>320308.76579999999</v>
      </c>
      <c r="CT16" s="35">
        <f t="shared" si="46"/>
        <v>331140.40000000002</v>
      </c>
      <c r="CU16" s="37">
        <f t="shared" si="33"/>
        <v>220760.26666666669</v>
      </c>
      <c r="CV16" s="35">
        <f t="shared" si="46"/>
        <v>123810.9558</v>
      </c>
      <c r="CW16" s="35">
        <f t="shared" si="34"/>
        <v>56.083894837355984</v>
      </c>
      <c r="CX16" s="35">
        <f t="shared" ref="CX16:EI16" si="47">SUM(CX10:CX15)</f>
        <v>19450</v>
      </c>
      <c r="CY16" s="68">
        <f t="shared" si="35"/>
        <v>12966.666666666666</v>
      </c>
      <c r="CZ16" s="35">
        <f t="shared" si="47"/>
        <v>73891.143000000011</v>
      </c>
      <c r="DA16" s="35">
        <f t="shared" si="47"/>
        <v>4700</v>
      </c>
      <c r="DB16" s="68">
        <f t="shared" si="36"/>
        <v>3133.3333333333335</v>
      </c>
      <c r="DC16" s="35">
        <f t="shared" si="47"/>
        <v>4656.3279999999995</v>
      </c>
      <c r="DD16" s="35">
        <f t="shared" si="47"/>
        <v>29545</v>
      </c>
      <c r="DE16" s="37">
        <f t="shared" si="37"/>
        <v>19696.666666666668</v>
      </c>
      <c r="DF16" s="35">
        <f t="shared" si="47"/>
        <v>0</v>
      </c>
      <c r="DG16" s="35">
        <f t="shared" si="47"/>
        <v>732783.34399999992</v>
      </c>
      <c r="DH16" s="68">
        <f t="shared" si="38"/>
        <v>488522.22933333326</v>
      </c>
      <c r="DI16" s="35">
        <f t="shared" si="47"/>
        <v>723374.18709999998</v>
      </c>
      <c r="DJ16" s="35">
        <f t="shared" si="47"/>
        <v>0</v>
      </c>
      <c r="DK16" s="35">
        <f t="shared" si="47"/>
        <v>16694125.881999999</v>
      </c>
      <c r="DL16" s="35">
        <f t="shared" si="47"/>
        <v>11129417.254666667</v>
      </c>
      <c r="DM16" s="35">
        <f t="shared" si="47"/>
        <v>10574709.480199998</v>
      </c>
      <c r="DN16" s="35">
        <f t="shared" si="47"/>
        <v>115000</v>
      </c>
      <c r="DO16" s="37">
        <f t="shared" si="39"/>
        <v>76666.666666666672</v>
      </c>
      <c r="DP16" s="35">
        <f t="shared" si="47"/>
        <v>9394.7340000000004</v>
      </c>
      <c r="DQ16" s="35">
        <f t="shared" si="47"/>
        <v>4693528.7707000002</v>
      </c>
      <c r="DR16" s="37">
        <f t="shared" si="40"/>
        <v>3129019.1804666668</v>
      </c>
      <c r="DS16" s="35">
        <f t="shared" si="47"/>
        <v>463404.88</v>
      </c>
      <c r="DT16" s="35">
        <f t="shared" si="47"/>
        <v>0</v>
      </c>
      <c r="DU16" s="37">
        <f t="shared" si="41"/>
        <v>0</v>
      </c>
      <c r="DV16" s="35">
        <f t="shared" si="47"/>
        <v>0</v>
      </c>
      <c r="DW16" s="35">
        <f t="shared" si="47"/>
        <v>0</v>
      </c>
      <c r="DX16" s="37">
        <f t="shared" si="42"/>
        <v>0</v>
      </c>
      <c r="DY16" s="35">
        <f t="shared" si="47"/>
        <v>0</v>
      </c>
      <c r="DZ16" s="35">
        <f t="shared" si="47"/>
        <v>0</v>
      </c>
      <c r="EA16" s="37">
        <f t="shared" si="43"/>
        <v>0</v>
      </c>
      <c r="EB16" s="35">
        <f t="shared" si="47"/>
        <v>0</v>
      </c>
      <c r="EC16" s="35">
        <f t="shared" si="47"/>
        <v>3864370.3139</v>
      </c>
      <c r="ED16" s="37">
        <f t="shared" si="44"/>
        <v>2576246.8759333333</v>
      </c>
      <c r="EE16" s="35">
        <f t="shared" si="47"/>
        <v>150000</v>
      </c>
      <c r="EF16" s="35">
        <f t="shared" si="47"/>
        <v>0</v>
      </c>
      <c r="EG16" s="35">
        <f t="shared" si="47"/>
        <v>8672899.0845999997</v>
      </c>
      <c r="EH16" s="35">
        <f t="shared" si="47"/>
        <v>5781932.7230666671</v>
      </c>
      <c r="EI16" s="35">
        <f t="shared" si="47"/>
        <v>622799.61400000006</v>
      </c>
      <c r="EJ16" s="53"/>
      <c r="EK16" s="38"/>
      <c r="EL16" s="38"/>
      <c r="EM16" s="38"/>
      <c r="EN16" s="38"/>
      <c r="EO16" s="38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5"/>
      <c r="HW16" s="55"/>
      <c r="HX16" s="55"/>
      <c r="HY16" s="55"/>
      <c r="HZ16" s="55"/>
      <c r="IA16" s="55"/>
      <c r="IB16" s="55"/>
      <c r="IC16" s="55"/>
      <c r="ID16" s="55"/>
      <c r="IE16" s="55"/>
      <c r="IF16" s="55"/>
      <c r="IG16" s="55"/>
      <c r="IH16" s="55"/>
      <c r="II16" s="55"/>
      <c r="IJ16" s="55"/>
      <c r="IK16" s="55"/>
      <c r="IL16" s="55"/>
      <c r="IM16" s="55"/>
      <c r="IN16" s="55"/>
      <c r="IO16" s="55"/>
      <c r="IP16" s="55"/>
      <c r="IQ16" s="55"/>
      <c r="IR16" s="55"/>
      <c r="IS16" s="55"/>
      <c r="IT16" s="55"/>
      <c r="IU16" s="55"/>
    </row>
    <row r="17" spans="1:255" s="1" customFormat="1" ht="18" x14ac:dyDescent="0.4">
      <c r="A17" s="7"/>
      <c r="B17" s="8"/>
      <c r="C17" s="9"/>
      <c r="D17" s="9"/>
      <c r="E17" s="9"/>
      <c r="F17" s="9"/>
      <c r="G17" s="9"/>
      <c r="H17" s="9"/>
      <c r="I17" s="11"/>
      <c r="J17" s="9"/>
      <c r="K17" s="9"/>
      <c r="L17" s="9"/>
      <c r="M17" s="9"/>
      <c r="N17" s="9"/>
      <c r="O17" s="11"/>
      <c r="P17" s="9"/>
      <c r="Q17" s="9"/>
      <c r="R17" s="9"/>
      <c r="S17" s="9"/>
      <c r="T17" s="12"/>
      <c r="U17" s="9"/>
      <c r="V17" s="53"/>
      <c r="W17" s="9"/>
      <c r="X17" s="9"/>
      <c r="Y17" s="12"/>
      <c r="Z17" s="9"/>
      <c r="AA17" s="9"/>
      <c r="AB17" s="9"/>
      <c r="AC17" s="9"/>
      <c r="AD17" s="12"/>
      <c r="AE17" s="9"/>
      <c r="AF17" s="53"/>
      <c r="AG17" s="9"/>
      <c r="AH17" s="11"/>
      <c r="AI17" s="12"/>
      <c r="AJ17" s="9"/>
      <c r="AK17" s="9"/>
      <c r="AL17" s="9"/>
      <c r="AM17" s="9"/>
      <c r="AN17" s="12"/>
      <c r="AO17" s="9"/>
      <c r="AP17" s="9"/>
      <c r="AQ17" s="9"/>
      <c r="AR17" s="9"/>
      <c r="AS17" s="12"/>
      <c r="AT17" s="9"/>
      <c r="AU17" s="9"/>
      <c r="AV17" s="9"/>
      <c r="AW17" s="9"/>
      <c r="AX17" s="12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12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18"/>
      <c r="EL17" s="18"/>
      <c r="EM17" s="18"/>
      <c r="EN17" s="18"/>
      <c r="EO17" s="18"/>
      <c r="EP17" s="19"/>
      <c r="EQ17" s="19"/>
      <c r="ER17" s="19"/>
      <c r="ES17" s="19"/>
      <c r="ET17" s="19"/>
      <c r="EU17" s="19"/>
      <c r="EV17" s="19"/>
      <c r="EW17" s="19"/>
      <c r="EX17" s="19"/>
      <c r="EY17" s="19"/>
      <c r="EZ17" s="19"/>
      <c r="FA17" s="19"/>
      <c r="FB17" s="19"/>
      <c r="FC17" s="19"/>
      <c r="FD17" s="19"/>
      <c r="FE17" s="19"/>
      <c r="FF17" s="19"/>
      <c r="FG17" s="19"/>
      <c r="FH17" s="19"/>
      <c r="FI17" s="19"/>
      <c r="FJ17" s="19"/>
      <c r="FK17" s="19"/>
      <c r="FL17" s="19"/>
      <c r="FM17" s="19"/>
      <c r="FN17" s="19"/>
      <c r="FO17" s="19"/>
      <c r="FP17" s="19"/>
      <c r="FQ17" s="19"/>
      <c r="FR17" s="19"/>
      <c r="FS17" s="19"/>
      <c r="FT17" s="19"/>
      <c r="FU17" s="19"/>
      <c r="FV17" s="19"/>
      <c r="FW17" s="19"/>
      <c r="FX17" s="19"/>
      <c r="FY17" s="19"/>
      <c r="FZ17" s="19"/>
      <c r="GA17" s="19"/>
      <c r="GB17" s="19"/>
      <c r="GC17" s="19"/>
      <c r="GD17" s="19"/>
      <c r="GE17" s="19"/>
      <c r="GF17" s="19"/>
      <c r="GG17" s="19"/>
      <c r="GH17" s="19"/>
      <c r="GI17" s="19"/>
      <c r="GJ17" s="19"/>
      <c r="GK17" s="19"/>
      <c r="GL17" s="19"/>
      <c r="GM17" s="19"/>
      <c r="GN17" s="19"/>
      <c r="GO17" s="19"/>
      <c r="GP17" s="19"/>
      <c r="GQ17" s="19"/>
      <c r="GR17" s="19"/>
      <c r="GS17" s="19"/>
      <c r="GT17" s="19"/>
      <c r="GU17" s="19"/>
      <c r="GV17" s="19"/>
      <c r="GW17" s="19"/>
      <c r="GX17" s="19"/>
      <c r="GY17" s="19"/>
      <c r="GZ17" s="19"/>
      <c r="HA17" s="19"/>
      <c r="HB17" s="19"/>
      <c r="HC17" s="19"/>
      <c r="HD17" s="19"/>
      <c r="HE17" s="19"/>
      <c r="HF17" s="19"/>
      <c r="HG17" s="19"/>
      <c r="HH17" s="19"/>
      <c r="HI17" s="19"/>
      <c r="HJ17" s="19"/>
      <c r="HK17" s="19"/>
      <c r="HL17" s="19"/>
      <c r="HM17" s="19"/>
      <c r="HN17" s="19"/>
      <c r="HO17" s="19"/>
      <c r="HP17" s="19"/>
      <c r="HQ17" s="19"/>
      <c r="HR17" s="19"/>
      <c r="HS17" s="19"/>
      <c r="HT17" s="19"/>
      <c r="HU17" s="19"/>
      <c r="HV17" s="19"/>
      <c r="HW17" s="19"/>
      <c r="HX17" s="19"/>
      <c r="HY17" s="19"/>
      <c r="HZ17" s="19"/>
      <c r="IA17" s="19"/>
      <c r="IB17" s="19"/>
      <c r="IC17" s="19"/>
      <c r="ID17" s="19"/>
      <c r="IE17" s="19"/>
      <c r="IF17" s="19"/>
      <c r="IG17" s="19"/>
      <c r="IH17" s="19"/>
      <c r="II17" s="19"/>
      <c r="IJ17" s="19"/>
      <c r="IK17" s="19"/>
      <c r="IL17" s="19"/>
      <c r="IM17" s="19"/>
      <c r="IN17" s="19"/>
      <c r="IO17" s="19"/>
      <c r="IP17" s="19"/>
      <c r="IQ17" s="19"/>
      <c r="IR17" s="19"/>
      <c r="IS17" s="19"/>
      <c r="IT17" s="19"/>
      <c r="IU17" s="19"/>
    </row>
    <row r="18" spans="1:255" s="1" customFormat="1" ht="18" x14ac:dyDescent="0.4">
      <c r="B18" s="1" t="s">
        <v>65</v>
      </c>
      <c r="V18" s="53"/>
      <c r="AF18" s="53"/>
      <c r="DF18" s="57"/>
    </row>
    <row r="19" spans="1:255" s="1" customFormat="1" ht="18" x14ac:dyDescent="0.4">
      <c r="A19" s="1" t="s">
        <v>65</v>
      </c>
      <c r="B19" s="1" t="s">
        <v>65</v>
      </c>
      <c r="V19" s="53"/>
      <c r="AO19" s="66"/>
    </row>
    <row r="20" spans="1:255" s="1" customFormat="1" x14ac:dyDescent="0.4">
      <c r="AO20" s="66"/>
    </row>
    <row r="21" spans="1:255" s="1" customFormat="1" x14ac:dyDescent="0.4"/>
    <row r="22" spans="1:255" s="1" customFormat="1" x14ac:dyDescent="0.4"/>
    <row r="23" spans="1:255" s="1" customFormat="1" x14ac:dyDescent="0.4"/>
    <row r="24" spans="1:255" s="1" customFormat="1" x14ac:dyDescent="0.4"/>
    <row r="25" spans="1:255" s="1" customFormat="1" x14ac:dyDescent="0.4"/>
    <row r="26" spans="1:255" s="1" customFormat="1" x14ac:dyDescent="0.4"/>
    <row r="27" spans="1:255" s="1" customFormat="1" x14ac:dyDescent="0.4"/>
    <row r="28" spans="1:255" s="1" customFormat="1" x14ac:dyDescent="0.4"/>
    <row r="29" spans="1:255" s="1" customFormat="1" x14ac:dyDescent="0.4"/>
    <row r="30" spans="1:255" s="1" customFormat="1" x14ac:dyDescent="0.4"/>
    <row r="31" spans="1:255" s="1" customFormat="1" x14ac:dyDescent="0.4"/>
    <row r="32" spans="1:255" s="1" customFormat="1" x14ac:dyDescent="0.4"/>
    <row r="33" s="1" customFormat="1" x14ac:dyDescent="0.4"/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  <row r="69" s="1" customFormat="1" x14ac:dyDescent="0.4"/>
    <row r="70" s="1" customFormat="1" x14ac:dyDescent="0.4"/>
    <row r="71" s="1" customFormat="1" x14ac:dyDescent="0.4"/>
    <row r="72" s="1" customFormat="1" x14ac:dyDescent="0.4"/>
    <row r="73" s="1" customFormat="1" x14ac:dyDescent="0.4"/>
    <row r="74" s="1" customFormat="1" x14ac:dyDescent="0.4"/>
    <row r="75" s="1" customFormat="1" x14ac:dyDescent="0.4"/>
    <row r="76" s="1" customFormat="1" x14ac:dyDescent="0.4"/>
    <row r="77" s="1" customFormat="1" x14ac:dyDescent="0.4"/>
    <row r="78" s="1" customFormat="1" x14ac:dyDescent="0.4"/>
    <row r="79" s="1" customFormat="1" x14ac:dyDescent="0.4"/>
    <row r="80" s="1" customFormat="1" x14ac:dyDescent="0.4"/>
    <row r="81" s="1" customFormat="1" x14ac:dyDescent="0.4"/>
    <row r="82" s="1" customFormat="1" x14ac:dyDescent="0.4"/>
    <row r="83" s="1" customFormat="1" x14ac:dyDescent="0.4"/>
    <row r="84" s="1" customFormat="1" x14ac:dyDescent="0.4"/>
    <row r="85" s="1" customFormat="1" x14ac:dyDescent="0.4"/>
    <row r="86" s="1" customFormat="1" x14ac:dyDescent="0.4"/>
    <row r="87" s="1" customFormat="1" x14ac:dyDescent="0.4"/>
    <row r="88" s="1" customFormat="1" x14ac:dyDescent="0.4"/>
    <row r="89" s="1" customFormat="1" x14ac:dyDescent="0.4"/>
    <row r="90" s="1" customFormat="1" x14ac:dyDescent="0.4"/>
    <row r="91" s="1" customFormat="1" x14ac:dyDescent="0.4"/>
    <row r="92" s="1" customFormat="1" x14ac:dyDescent="0.4"/>
    <row r="93" s="1" customFormat="1" x14ac:dyDescent="0.4"/>
    <row r="94" s="1" customFormat="1" x14ac:dyDescent="0.4"/>
  </sheetData>
  <protectedRanges>
    <protectedRange sqref="AB12:AB14" name="Range4_1_1_1_2_1_1_2_1_1_1_1_1_1_1_1_1_1_1_1_1_1_1_1_1_1_1_1"/>
    <protectedRange sqref="AL12:AL14" name="Range4_2_1_1_2_1_1_2_1_1_1_1_1_1_1_1_1_1_1_1_1_1_1_1_1_1_1_1"/>
    <protectedRange sqref="BX13" name="Range5_1_1_1_2_1_1_2_1_1_1_1_1_1_1_1_1_1_1_1_1_1_1_1_1_1_1_1_1"/>
    <protectedRange sqref="BX14 CA13:CA14" name="Range5_2_1_1_2_1_1_2_1_1_1_1_1_1_1_1_1_1_1_1_1_1_1_1_1_1_1_1"/>
    <protectedRange sqref="BX10" name="Range5_1_1_1_2_1_1_1_1_1_1_1_1_1_1_1_1_1_1_1_1_1_1_1_1_1_1"/>
    <protectedRange sqref="CA10" name="Range5_2_1_1_2_1_1_1_1_1_1_1_1_1_1_1_1_1_1_1_1_1_1_1_1_1_1"/>
    <protectedRange sqref="DJ10" name="Range5_3_1_1_1_1_1_1_1_1_1_1"/>
    <protectedRange sqref="DJ12:DJ13" name="Range5_8_1_1_1_1_1_1_1_1_1_1_1"/>
    <protectedRange sqref="DJ14" name="Range5_12_1_1_1_1_1_1_1_1_1_1_1"/>
    <protectedRange sqref="AL10" name="Range4_2_1_1_2_1_1_1_1_1_1_1_1_1_1"/>
    <protectedRange sqref="C10:D14" name="Range1_1"/>
    <protectedRange sqref="B10:B14" name="Range1_1_1_1"/>
    <protectedRange sqref="AJ10:AJ14" name="Range4_1_1"/>
    <protectedRange sqref="AO10:AO14" name="Range4_1_2"/>
    <protectedRange sqref="AQ10:AQ14" name="Range4_1_3"/>
    <protectedRange sqref="BA10:BA14" name="Range4_1_4"/>
    <protectedRange sqref="BE10:BE14" name="Range4_1_5"/>
    <protectedRange sqref="BM10:BM14 BJ10:BK14" name="Range4_1_6"/>
    <protectedRange sqref="BN10:BN14" name="Range4_1_7"/>
    <protectedRange sqref="BP10:BP14" name="Range4_1_8"/>
    <protectedRange sqref="CD10:CD14" name="Range5_1"/>
    <protectedRange sqref="CE10:CE14" name="Range5_1_1"/>
    <protectedRange sqref="CG10:CG14" name="Range5_1_2"/>
    <protectedRange sqref="CH10:CH14" name="Range5_1_3"/>
    <protectedRange sqref="CJ10:CJ14" name="Range5_1_4"/>
    <protectedRange sqref="CK10:CK14" name="Range5_1_5"/>
    <protectedRange sqref="CM10:CM14" name="Range5_1_6"/>
    <protectedRange sqref="CN10:CN14" name="Range5_1_7"/>
    <protectedRange sqref="CP10:CP14" name="Range5_1_8"/>
    <protectedRange sqref="CQ10:CQ14" name="Range5_1_9"/>
    <protectedRange sqref="CS10:CS14" name="Range5_1_10"/>
    <protectedRange sqref="CT10:CT14" name="Range5_1_11"/>
    <protectedRange sqref="CV10:CV14" name="Range5_1_12"/>
    <protectedRange sqref="CZ10:CZ14" name="Range5_1_13"/>
    <protectedRange sqref="DA10:DA14" name="Range5_1_14"/>
    <protectedRange sqref="DC10:DC14" name="Range5_1_15"/>
    <protectedRange sqref="DD10:DD14" name="Range5_1_16"/>
    <protectedRange sqref="DF10:DF14" name="Range5_1_17"/>
    <protectedRange sqref="DG10:DG14" name="Range5_1_18"/>
    <protectedRange sqref="DI10:DI14" name="Range5_1_19"/>
    <protectedRange sqref="DN11:DN14" name="Range5_1_20"/>
    <protectedRange sqref="DP10:DP14 DS10:DS14" name="Range6_1"/>
    <protectedRange sqref="DQ10:DQ14" name="Range6_1_1"/>
    <protectedRange sqref="DW10:DW14" name="Range5_1_23"/>
    <protectedRange sqref="DY10:DY14" name="Range5_1_24"/>
    <protectedRange sqref="EC10:EC14" name="Range6_1_3"/>
    <protectedRange sqref="EE10:EE14" name="Range6_1_4"/>
  </protectedRanges>
  <mergeCells count="190">
    <mergeCell ref="A1:EI1"/>
    <mergeCell ref="A2:EI2"/>
    <mergeCell ref="L3:P3"/>
    <mergeCell ref="CU3:CV3"/>
    <mergeCell ref="A4:A8"/>
    <mergeCell ref="B4:B8"/>
    <mergeCell ref="C4:C8"/>
    <mergeCell ref="D4:D8"/>
    <mergeCell ref="E4:I6"/>
    <mergeCell ref="J4:O6"/>
    <mergeCell ref="P4:DI4"/>
    <mergeCell ref="DJ4:DJ6"/>
    <mergeCell ref="DK4:DM6"/>
    <mergeCell ref="DN4:EE4"/>
    <mergeCell ref="EF4:EF6"/>
    <mergeCell ref="EG4:EI6"/>
    <mergeCell ref="P5:BA5"/>
    <mergeCell ref="BB5:BM5"/>
    <mergeCell ref="BN5:BP6"/>
    <mergeCell ref="BQ5:CG5"/>
    <mergeCell ref="CH5:CP5"/>
    <mergeCell ref="CQ5:CZ5"/>
    <mergeCell ref="DA5:DC6"/>
    <mergeCell ref="DD5:DF6"/>
    <mergeCell ref="DN5:DS5"/>
    <mergeCell ref="CQ6:CS6"/>
    <mergeCell ref="CT6:CW6"/>
    <mergeCell ref="CX6:CZ6"/>
    <mergeCell ref="DN6:DP6"/>
    <mergeCell ref="EC6:EE6"/>
    <mergeCell ref="E7:E8"/>
    <mergeCell ref="F7:F8"/>
    <mergeCell ref="G7:G8"/>
    <mergeCell ref="H7:H8"/>
    <mergeCell ref="I7:I8"/>
    <mergeCell ref="J7:J8"/>
    <mergeCell ref="BY6:CA6"/>
    <mergeCell ref="CB6:CD6"/>
    <mergeCell ref="CE6:CG6"/>
    <mergeCell ref="CH6:CJ6"/>
    <mergeCell ref="CK6:CM6"/>
    <mergeCell ref="CN6:CP6"/>
    <mergeCell ref="BB6:BD6"/>
    <mergeCell ref="BE6:BG6"/>
    <mergeCell ref="BH6:BJ6"/>
    <mergeCell ref="BK6:BM6"/>
    <mergeCell ref="BQ6:BU6"/>
    <mergeCell ref="AI7:AI8"/>
    <mergeCell ref="BV6:BX6"/>
    <mergeCell ref="DT5:DV6"/>
    <mergeCell ref="DW5:EE5"/>
    <mergeCell ref="P6:T6"/>
    <mergeCell ref="U6:Y6"/>
    <mergeCell ref="Z6:AD6"/>
    <mergeCell ref="M7:M8"/>
    <mergeCell ref="N7:N8"/>
    <mergeCell ref="O7:O8"/>
    <mergeCell ref="P7:P8"/>
    <mergeCell ref="DQ6:DS6"/>
    <mergeCell ref="DW6:DY6"/>
    <mergeCell ref="DZ6:EB6"/>
    <mergeCell ref="AE6:AI6"/>
    <mergeCell ref="AJ6:AN6"/>
    <mergeCell ref="AO6:AS6"/>
    <mergeCell ref="AT6:AX6"/>
    <mergeCell ref="AY6:BA6"/>
    <mergeCell ref="W7:W8"/>
    <mergeCell ref="X7:X8"/>
    <mergeCell ref="Y7:Y8"/>
    <mergeCell ref="Z7:Z8"/>
    <mergeCell ref="DG5:DI6"/>
    <mergeCell ref="AC7:AC8"/>
    <mergeCell ref="AD7:AD8"/>
    <mergeCell ref="AE7:AE8"/>
    <mergeCell ref="AF7:AF8"/>
    <mergeCell ref="AG7:AG8"/>
    <mergeCell ref="AH7:AH8"/>
    <mergeCell ref="AA7:AA8"/>
    <mergeCell ref="AB7:AB8"/>
    <mergeCell ref="Q7:Q8"/>
    <mergeCell ref="R7:R8"/>
    <mergeCell ref="S7:S8"/>
    <mergeCell ref="T7:T8"/>
    <mergeCell ref="U7:U8"/>
    <mergeCell ref="V7:V8"/>
    <mergeCell ref="AO7:AO8"/>
    <mergeCell ref="AP7:AP8"/>
    <mergeCell ref="AQ7:AQ8"/>
    <mergeCell ref="AR7:AR8"/>
    <mergeCell ref="AT7:AT8"/>
    <mergeCell ref="AU7:AU8"/>
    <mergeCell ref="AJ7:AJ8"/>
    <mergeCell ref="AK7:AK8"/>
    <mergeCell ref="AL7:AL8"/>
    <mergeCell ref="AM7:AM8"/>
    <mergeCell ref="AN7:AN8"/>
    <mergeCell ref="BB7:BB8"/>
    <mergeCell ref="BC7:BC8"/>
    <mergeCell ref="BD7:BD8"/>
    <mergeCell ref="BE7:BE8"/>
    <mergeCell ref="BF7:BF8"/>
    <mergeCell ref="BG7:BG8"/>
    <mergeCell ref="AV7:AV8"/>
    <mergeCell ref="AW7:AW8"/>
    <mergeCell ref="AX7:AX8"/>
    <mergeCell ref="AY7:AY8"/>
    <mergeCell ref="AZ7:AZ8"/>
    <mergeCell ref="BA7:BA8"/>
    <mergeCell ref="BN7:BN8"/>
    <mergeCell ref="BO7:BO8"/>
    <mergeCell ref="BP7:BP8"/>
    <mergeCell ref="BQ7:BQ8"/>
    <mergeCell ref="BR7:BR8"/>
    <mergeCell ref="BS7:BS8"/>
    <mergeCell ref="BH7:BH8"/>
    <mergeCell ref="BI7:BI8"/>
    <mergeCell ref="BJ7:BJ8"/>
    <mergeCell ref="BK7:BK8"/>
    <mergeCell ref="BL7:BL8"/>
    <mergeCell ref="BM7:BM8"/>
    <mergeCell ref="BZ7:BZ8"/>
    <mergeCell ref="CA7:CA8"/>
    <mergeCell ref="CB7:CB8"/>
    <mergeCell ref="CC7:CC8"/>
    <mergeCell ref="CD7:CD8"/>
    <mergeCell ref="CE7:CE8"/>
    <mergeCell ref="BT7:BT8"/>
    <mergeCell ref="BU7:BU8"/>
    <mergeCell ref="BV7:BV8"/>
    <mergeCell ref="BW7:BW8"/>
    <mergeCell ref="BX7:BX8"/>
    <mergeCell ref="BY7:BY8"/>
    <mergeCell ref="CL7:CL8"/>
    <mergeCell ref="CM7:CM8"/>
    <mergeCell ref="CN7:CN8"/>
    <mergeCell ref="CO7:CO8"/>
    <mergeCell ref="CP7:CP8"/>
    <mergeCell ref="CQ7:CQ8"/>
    <mergeCell ref="CF7:CF8"/>
    <mergeCell ref="CG7:CG8"/>
    <mergeCell ref="CH7:CH8"/>
    <mergeCell ref="CI7:CI8"/>
    <mergeCell ref="CJ7:CJ8"/>
    <mergeCell ref="CK7:CK8"/>
    <mergeCell ref="CX7:CX8"/>
    <mergeCell ref="CY7:CY8"/>
    <mergeCell ref="CZ7:CZ8"/>
    <mergeCell ref="DA7:DA8"/>
    <mergeCell ref="DB7:DB8"/>
    <mergeCell ref="DC7:DC8"/>
    <mergeCell ref="CR7:CR8"/>
    <mergeCell ref="CS7:CS8"/>
    <mergeCell ref="CT7:CT8"/>
    <mergeCell ref="CU7:CU8"/>
    <mergeCell ref="CV7:CV8"/>
    <mergeCell ref="CW7:CW8"/>
    <mergeCell ref="DL7:DL8"/>
    <mergeCell ref="DM7:DM8"/>
    <mergeCell ref="DN7:DN8"/>
    <mergeCell ref="DO7:DO8"/>
    <mergeCell ref="DD7:DD8"/>
    <mergeCell ref="DE7:DE8"/>
    <mergeCell ref="DF7:DF8"/>
    <mergeCell ref="DG7:DG8"/>
    <mergeCell ref="DH7:DH8"/>
    <mergeCell ref="DI7:DI8"/>
    <mergeCell ref="L7:L8"/>
    <mergeCell ref="K7:K8"/>
    <mergeCell ref="EH7:EH8"/>
    <mergeCell ref="EI7:EI8"/>
    <mergeCell ref="EB7:EB8"/>
    <mergeCell ref="EC7:EC8"/>
    <mergeCell ref="ED7:ED8"/>
    <mergeCell ref="EE7:EE8"/>
    <mergeCell ref="EF7:EF8"/>
    <mergeCell ref="EG7:EG8"/>
    <mergeCell ref="DV7:DV8"/>
    <mergeCell ref="DW7:DW8"/>
    <mergeCell ref="DX7:DX8"/>
    <mergeCell ref="DY7:DY8"/>
    <mergeCell ref="DZ7:DZ8"/>
    <mergeCell ref="EA7:EA8"/>
    <mergeCell ref="DP7:DP8"/>
    <mergeCell ref="DQ7:DQ8"/>
    <mergeCell ref="DR7:DR8"/>
    <mergeCell ref="DS7:DS8"/>
    <mergeCell ref="DT7:DT8"/>
    <mergeCell ref="DU7:DU8"/>
    <mergeCell ref="DJ7:DJ8"/>
    <mergeCell ref="DK7:DK8"/>
  </mergeCells>
  <pageMargins left="0" right="0" top="0.15748031496062992" bottom="0.35433070866141736" header="0.31496062992125984" footer="0.31496062992125984"/>
  <pageSetup paperSize="9" scale="35" orientation="landscape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35" master="">
    <arrUserId title="Range4_1_1_1_2_1_1_2_1_1_1_1_1_1_1_1_1_1_1_1_1_1_1_1_1_1_1_1" rangeCreator="" othersAccessPermission="edit"/>
    <arrUserId title="Range4_2_1_1_2_1_1_2_1_1_1_1_1_1_1_1_1_1_1_1_1_1_1_1_1_1_1_1" rangeCreator="" othersAccessPermission="edit"/>
    <arrUserId title="Range4_4_1_1_2_1_1_2_1_1_1_1_1_1_1_1_1_1_1_1_1_1_1_1_1_1_1_1" rangeCreator="" othersAccessPermission="edit"/>
    <arrUserId title="Range5_1_1_1_2_1_1_2_1_1_1_1_1_1_1_1_1_1_1_1_1_1_1_1_1_1_1_1_1" rangeCreator="" othersAccessPermission="edit"/>
    <arrUserId title="Range5_2_1_1_2_1_1_2_1_1_1_1_1_1_1_1_1_1_1_1_1_1_1_1_1_1_1_1" rangeCreator="" othersAccessPermission="edit"/>
    <arrUserId title="Range5_1_1_1_2_1_1_1_1_1_1_1_1_1_1_1_1_1_1_1_1_1_1_1_1_1_1" rangeCreator="" othersAccessPermission="edit"/>
    <arrUserId title="Range5_2_1_1_2_1_1_1_1_1_1_1_1_1_1_1_1_1_1_1_1_1_1_1_1_1_1" rangeCreator="" othersAccessPermission="edit"/>
    <arrUserId title="Range5_3_1_1_1_1_1_1_1_1_1_1" rangeCreator="" othersAccessPermission="edit"/>
    <arrUserId title="Range5_8_1_1_1_1_1_1_1_1_1_1_1" rangeCreator="" othersAccessPermission="edit"/>
    <arrUserId title="Range5_11_1_1_1_1_1_1_1_1_1_1" rangeCreator="" othersAccessPermission="edit"/>
    <arrUserId title="Range5_12_1_1_1_1_1_1_1_1_1_1_1" rangeCreator="" othersAccessPermission="edit"/>
    <arrUserId title="Range5_14_1_1_1_1_1_1_1_1_1_1" rangeCreator="" othersAccessPermission="edit"/>
    <arrUserId title="Range4_2_1_1_2_1_1_1_1_1_1_1_1_1_1" rangeCreator="" othersAccessPermission="edit"/>
    <arrUserId title="Range1_1" rangeCreator="" othersAccessPermission="edit"/>
    <arrUserId title="Range1_1_1_1" rangeCreator="" othersAccessPermission="edit"/>
    <arrUserId title="Range4_1_1" rangeCreator="" othersAccessPermission="edit"/>
    <arrUserId title="Range4_1_2" rangeCreator="" othersAccessPermission="edit"/>
    <arrUserId title="Range4_1_3" rangeCreator="" othersAccessPermission="edit"/>
    <arrUserId title="Range4_1_4" rangeCreator="" othersAccessPermission="edit"/>
    <arrUserId title="Range4_1_5" rangeCreator="" othersAccessPermission="edit"/>
    <arrUserId title="Range4_1_6" rangeCreator="" othersAccessPermission="edit"/>
    <arrUserId title="Range4_1_7" rangeCreator="" othersAccessPermission="edit"/>
    <arrUserId title="Range4_1_8" rangeCreator="" othersAccessPermission="edit"/>
    <arrUserId title="Range5_1" rangeCreator="" othersAccessPermission="edit"/>
    <arrUserId title="Range5_1_1" rangeCreator="" othersAccessPermission="edit"/>
    <arrUserId title="Range5_1_2" rangeCreator="" othersAccessPermission="edit"/>
    <arrUserId title="Range5_1_3" rangeCreator="" othersAccessPermission="edit"/>
    <arrUserId title="Range5_1_4" rangeCreator="" othersAccessPermission="edit"/>
    <arrUserId title="Range5_1_5" rangeCreator="" othersAccessPermission="edit"/>
    <arrUserId title="Range5_1_6" rangeCreator="" othersAccessPermission="edit"/>
    <arrUserId title="Range5_1_7" rangeCreator="" othersAccessPermission="edit"/>
    <arrUserId title="Range5_1_8" rangeCreator="" othersAccessPermission="edit"/>
    <arrUserId title="Range5_1_9" rangeCreator="" othersAccessPermission="edit"/>
    <arrUserId title="Range5_1_10" rangeCreator="" othersAccessPermission="edit"/>
    <arrUserId title="Range5_1_11" rangeCreator="" othersAccessPermission="edit"/>
    <arrUserId title="Range5_1_12" rangeCreator="" othersAccessPermission="edit"/>
    <arrUserId title="Range5_1_13" rangeCreator="" othersAccessPermission="edit"/>
    <arrUserId title="Range5_1_14" rangeCreator="" othersAccessPermission="edit"/>
    <arrUserId title="Range5_1_15" rangeCreator="" othersAccessPermission="edit"/>
    <arrUserId title="Range5_1_16" rangeCreator="" othersAccessPermission="edit"/>
    <arrUserId title="Range5_1_17" rangeCreator="" othersAccessPermission="edit"/>
    <arrUserId title="Range5_1_18" rangeCreator="" othersAccessPermission="edit"/>
    <arrUserId title="Range5_1_19" rangeCreator="" othersAccessPermission="edit"/>
    <arrUserId title="Range5_1_20" rangeCreator="" othersAccessPermission="edit"/>
    <arrUserId title="Range6_1" rangeCreator="" othersAccessPermission="edit"/>
    <arrUserId title="Range6_1_1" rangeCreator="" othersAccessPermission="edit"/>
    <arrUserId title="Range5_1_23" rangeCreator="" othersAccessPermission="edit"/>
    <arrUserId title="Range5_1_24" rangeCreator="" othersAccessPermission="edit"/>
    <arrUserId title="Range6_1_3" rangeCreator="" othersAccessPermission="edit"/>
    <arrUserId title="Range6_1_4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ԳԵՂԱՐՔՈՒՆԻՔԻ (օգոստոսի 31)  </vt:lpstr>
      <vt:lpstr>'ԳԵՂԱՐՔՈՒՆԻՔԻ (օգոստոսի 31) 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keywords>https:/mul2-mta.gov.am/tasks/1169690/oneclick/Ekamut.xlsx?token=44544693d5e87c5bb71ee7c17b8c7857</cp:keywords>
  <cp:lastModifiedBy>HERGNYAN GEVORG</cp:lastModifiedBy>
  <cp:lastPrinted>2026-08-03T07:52:03Z</cp:lastPrinted>
  <dcterms:created xsi:type="dcterms:W3CDTF">2006-09-28T05:33:00Z</dcterms:created>
  <dcterms:modified xsi:type="dcterms:W3CDTF">2026-09-02T18:34:30Z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55E01E9372814E459B82D696A1BBE754_12</vt:lpwstr>
  </property>
  <property fmtid="{D5CDD505-2E9C-101B-9397-08002B2CF9AE}" pid="3" name="KSOProductBuildVer">
    <vt:lpwstr>1033-12.2.0.17119</vt:lpwstr>
  </property>
</Properties>
</file>