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9.12.2025\"/>
    </mc:Choice>
  </mc:AlternateContent>
  <bookViews>
    <workbookView xWindow="0" yWindow="0" windowWidth="24000" windowHeight="9630" tabRatio="750" firstSheet="1" activeTab="1"/>
  </bookViews>
  <sheets>
    <sheet name="ԳԵՂԱՐՔՈՒՆԻՔԻ (հոկտեմբեր)   (2)" sheetId="53" state="hidden" r:id="rId1"/>
    <sheet name="ԳԵՂԱՐՔՈՒՆԻՔԻ (դեկտեմբեր )  " sheetId="48" r:id="rId2"/>
    <sheet name="ԳԵՂԱՐՔՈՒՆԻՔԻ (դեկտեմբեր )   (2" sheetId="62" r:id="rId3"/>
    <sheet name="Лист4 (2)" sheetId="61" r:id="rId4"/>
    <sheet name="Лист4" sheetId="50" r:id="rId5"/>
    <sheet name="Лист1" sheetId="45" r:id="rId6"/>
    <sheet name="Лист2" sheetId="44" r:id="rId7"/>
  </sheets>
  <definedNames>
    <definedName name="_xlnm.Print_Area" localSheetId="1">'ԳԵՂԱՐՔՈՒՆԻՔԻ (դեկտեմբեր )  '!$A$1:$EH$95</definedName>
    <definedName name="_xlnm.Print_Area" localSheetId="2">'ԳԵՂԱՐՔՈՒՆԻՔԻ (դեկտեմբեր )   (2'!$A$1:$EH$95</definedName>
    <definedName name="_xlnm.Print_Area" localSheetId="0">'ԳԵՂԱՐՔՈՒՆԻՔԻ (հոկտեմբեր)   (2)'!$A$1:$EH$95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F16" i="62" l="1"/>
  <c r="EE16" i="62"/>
  <c r="EC16" i="62"/>
  <c r="ED16" i="62" s="1"/>
  <c r="EB16" i="62"/>
  <c r="EA16" i="62"/>
  <c r="DZ16" i="62"/>
  <c r="DY16" i="62"/>
  <c r="DX16" i="62"/>
  <c r="DW16" i="62"/>
  <c r="DV16" i="62"/>
  <c r="DT16" i="62"/>
  <c r="DU16" i="62" s="1"/>
  <c r="DS16" i="62"/>
  <c r="DQ16" i="62"/>
  <c r="DR16" i="62" s="1"/>
  <c r="DP16" i="62"/>
  <c r="DO16" i="62"/>
  <c r="DN16" i="62"/>
  <c r="DJ16" i="62"/>
  <c r="DI16" i="62"/>
  <c r="DH16" i="62"/>
  <c r="DG16" i="62"/>
  <c r="DF16" i="62"/>
  <c r="DD16" i="62"/>
  <c r="DE16" i="62" s="1"/>
  <c r="DC16" i="62"/>
  <c r="DA16" i="62"/>
  <c r="DB16" i="62" s="1"/>
  <c r="CZ16" i="62"/>
  <c r="CY16" i="62"/>
  <c r="CX16" i="62"/>
  <c r="CV16" i="62"/>
  <c r="CW16" i="62" s="1"/>
  <c r="CU16" i="62"/>
  <c r="CT16" i="62"/>
  <c r="CS16" i="62"/>
  <c r="CR16" i="62"/>
  <c r="CQ16" i="62"/>
  <c r="CP16" i="62"/>
  <c r="CN16" i="62"/>
  <c r="CO16" i="62" s="1"/>
  <c r="CM16" i="62"/>
  <c r="CK16" i="62"/>
  <c r="CL16" i="62" s="1"/>
  <c r="CJ16" i="62"/>
  <c r="CH16" i="62"/>
  <c r="CG16" i="62"/>
  <c r="CF16" i="62"/>
  <c r="CE16" i="62"/>
  <c r="CD16" i="62"/>
  <c r="CB16" i="62"/>
  <c r="CC16" i="62" s="1"/>
  <c r="CA16" i="62"/>
  <c r="BY16" i="62"/>
  <c r="BZ16" i="62" s="1"/>
  <c r="BX16" i="62"/>
  <c r="BW16" i="62"/>
  <c r="BV16" i="62"/>
  <c r="BP16" i="62"/>
  <c r="BO16" i="62"/>
  <c r="BN16" i="62"/>
  <c r="BM16" i="62"/>
  <c r="BL16" i="62"/>
  <c r="BK16" i="62"/>
  <c r="BJ16" i="62"/>
  <c r="BH16" i="62"/>
  <c r="BI16" i="62" s="1"/>
  <c r="BG16" i="62"/>
  <c r="BE16" i="62"/>
  <c r="BF16" i="62" s="1"/>
  <c r="BD16" i="62"/>
  <c r="BC16" i="62"/>
  <c r="BB16" i="62"/>
  <c r="BA16" i="62"/>
  <c r="AZ16" i="62"/>
  <c r="AY16" i="62"/>
  <c r="AV16" i="62"/>
  <c r="AU16" i="62"/>
  <c r="AT16" i="62"/>
  <c r="AQ16" i="62"/>
  <c r="AS16" i="62" s="1"/>
  <c r="AO16" i="62"/>
  <c r="AP16" i="62" s="1"/>
  <c r="AR16" i="62" s="1"/>
  <c r="AL16" i="62"/>
  <c r="AJ16" i="62"/>
  <c r="AK16" i="62" s="1"/>
  <c r="AM16" i="62" s="1"/>
  <c r="AG16" i="62"/>
  <c r="AF16" i="62"/>
  <c r="AE16" i="62"/>
  <c r="AI16" i="62" s="1"/>
  <c r="AB16" i="62"/>
  <c r="AA16" i="62"/>
  <c r="Z16" i="62"/>
  <c r="W16" i="62"/>
  <c r="Y16" i="62" s="1"/>
  <c r="U16" i="62"/>
  <c r="V16" i="62" s="1"/>
  <c r="X16" i="62" s="1"/>
  <c r="D16" i="62"/>
  <c r="C16" i="62"/>
  <c r="EI14" i="62"/>
  <c r="EG14" i="62"/>
  <c r="ED14" i="62"/>
  <c r="EA14" i="62"/>
  <c r="DX14" i="62"/>
  <c r="DU14" i="62"/>
  <c r="DR14" i="62"/>
  <c r="EH14" i="62" s="1"/>
  <c r="DO14" i="62"/>
  <c r="DM14" i="62"/>
  <c r="DK14" i="62"/>
  <c r="E14" i="62" s="1"/>
  <c r="DH14" i="62"/>
  <c r="DE14" i="62"/>
  <c r="DB14" i="62"/>
  <c r="CY14" i="62"/>
  <c r="CU14" i="62"/>
  <c r="CW14" i="62" s="1"/>
  <c r="CR14" i="62"/>
  <c r="CO14" i="62"/>
  <c r="CL14" i="62"/>
  <c r="CI14" i="62"/>
  <c r="CF14" i="62"/>
  <c r="CC14" i="62"/>
  <c r="BZ14" i="62"/>
  <c r="BW14" i="62"/>
  <c r="BU14" i="62"/>
  <c r="BS14" i="62"/>
  <c r="BQ14" i="62"/>
  <c r="BO14" i="62"/>
  <c r="BL14" i="62"/>
  <c r="BI14" i="62"/>
  <c r="BF14" i="62"/>
  <c r="BC14" i="62"/>
  <c r="AZ14" i="62"/>
  <c r="AX14" i="62"/>
  <c r="AW14" i="62"/>
  <c r="AU14" i="62"/>
  <c r="AS14" i="62"/>
  <c r="AP14" i="62"/>
  <c r="AN14" i="62"/>
  <c r="AK14" i="62"/>
  <c r="AM14" i="62" s="1"/>
  <c r="AI14" i="62"/>
  <c r="AH14" i="62"/>
  <c r="AF14" i="62"/>
  <c r="AD14" i="62"/>
  <c r="AC14" i="62"/>
  <c r="AA14" i="62"/>
  <c r="Q14" i="62" s="1"/>
  <c r="S14" i="62" s="1"/>
  <c r="Y14" i="62"/>
  <c r="V14" i="62"/>
  <c r="T14" i="62"/>
  <c r="R14" i="62"/>
  <c r="P14" i="62"/>
  <c r="L14" i="62"/>
  <c r="J14" i="62"/>
  <c r="G14" i="62"/>
  <c r="I14" i="62" s="1"/>
  <c r="EI13" i="62"/>
  <c r="EG13" i="62"/>
  <c r="ED13" i="62"/>
  <c r="EA13" i="62"/>
  <c r="DX13" i="62"/>
  <c r="DU13" i="62"/>
  <c r="DR13" i="62"/>
  <c r="DO13" i="62"/>
  <c r="EH13" i="62" s="1"/>
  <c r="DM13" i="62"/>
  <c r="G13" i="62" s="1"/>
  <c r="DK13" i="62"/>
  <c r="DH13" i="62"/>
  <c r="DE13" i="62"/>
  <c r="DB13" i="62"/>
  <c r="CY13" i="62"/>
  <c r="CW13" i="62"/>
  <c r="CU13" i="62"/>
  <c r="CR13" i="62"/>
  <c r="CO13" i="62"/>
  <c r="CL13" i="62"/>
  <c r="CI13" i="62"/>
  <c r="CF13" i="62"/>
  <c r="CC13" i="62"/>
  <c r="BZ13" i="62"/>
  <c r="BR13" i="62" s="1"/>
  <c r="BW13" i="62"/>
  <c r="BS13" i="62"/>
  <c r="BQ13" i="62"/>
  <c r="BO13" i="62"/>
  <c r="BL13" i="62"/>
  <c r="BI13" i="62"/>
  <c r="BF13" i="62"/>
  <c r="BC13" i="62"/>
  <c r="AZ13" i="62"/>
  <c r="AX13" i="62"/>
  <c r="AU13" i="62"/>
  <c r="AW13" i="62" s="1"/>
  <c r="AS13" i="62"/>
  <c r="AR13" i="62"/>
  <c r="AP13" i="62"/>
  <c r="AN13" i="62"/>
  <c r="AM13" i="62"/>
  <c r="AK13" i="62"/>
  <c r="AI13" i="62"/>
  <c r="AF13" i="62"/>
  <c r="AD13" i="62"/>
  <c r="AA13" i="62"/>
  <c r="AC13" i="62" s="1"/>
  <c r="Y13" i="62"/>
  <c r="V13" i="62"/>
  <c r="DL13" i="62" s="1"/>
  <c r="F13" i="62" s="1"/>
  <c r="R13" i="62"/>
  <c r="P13" i="62"/>
  <c r="L13" i="62"/>
  <c r="J13" i="62"/>
  <c r="O13" i="62" s="1"/>
  <c r="E13" i="62"/>
  <c r="EI12" i="62"/>
  <c r="EG12" i="62"/>
  <c r="ED12" i="62"/>
  <c r="EA12" i="62"/>
  <c r="DX12" i="62"/>
  <c r="DU12" i="62"/>
  <c r="DR12" i="62"/>
  <c r="EH12" i="62" s="1"/>
  <c r="DO12" i="62"/>
  <c r="DM12" i="62"/>
  <c r="DK12" i="62"/>
  <c r="E12" i="62" s="1"/>
  <c r="DH12" i="62"/>
  <c r="DE12" i="62"/>
  <c r="DB12" i="62"/>
  <c r="CY12" i="62"/>
  <c r="CU12" i="62"/>
  <c r="CW12" i="62" s="1"/>
  <c r="CR12" i="62"/>
  <c r="CO12" i="62"/>
  <c r="CL12" i="62"/>
  <c r="CI12" i="62"/>
  <c r="CF12" i="62"/>
  <c r="CC12" i="62"/>
  <c r="BZ12" i="62"/>
  <c r="BW12" i="62"/>
  <c r="BU12" i="62"/>
  <c r="BS12" i="62"/>
  <c r="BQ12" i="62"/>
  <c r="BO12" i="62"/>
  <c r="BL12" i="62"/>
  <c r="BI12" i="62"/>
  <c r="BF12" i="62"/>
  <c r="BC12" i="62"/>
  <c r="AZ12" i="62"/>
  <c r="AX12" i="62"/>
  <c r="AU12" i="62"/>
  <c r="AW12" i="62" s="1"/>
  <c r="AS12" i="62"/>
  <c r="AP12" i="62"/>
  <c r="AR12" i="62" s="1"/>
  <c r="AN12" i="62"/>
  <c r="AK12" i="62"/>
  <c r="AM12" i="62" s="1"/>
  <c r="AI12" i="62"/>
  <c r="AH12" i="62"/>
  <c r="AF12" i="62"/>
  <c r="AD12" i="62"/>
  <c r="AA12" i="62"/>
  <c r="Q12" i="62" s="1"/>
  <c r="Y12" i="62"/>
  <c r="V12" i="62"/>
  <c r="S12" i="62"/>
  <c r="R12" i="62"/>
  <c r="P12" i="62"/>
  <c r="T12" i="62" s="1"/>
  <c r="L12" i="62"/>
  <c r="J12" i="62"/>
  <c r="G12" i="62"/>
  <c r="I12" i="62" s="1"/>
  <c r="EI11" i="62"/>
  <c r="EI16" i="62" s="1"/>
  <c r="EG11" i="62"/>
  <c r="ED11" i="62"/>
  <c r="EA11" i="62"/>
  <c r="DX11" i="62"/>
  <c r="EH11" i="62" s="1"/>
  <c r="DU11" i="62"/>
  <c r="DR11" i="62"/>
  <c r="DO11" i="62"/>
  <c r="DM11" i="62"/>
  <c r="G11" i="62" s="1"/>
  <c r="DK11" i="62"/>
  <c r="DH11" i="62"/>
  <c r="DE11" i="62"/>
  <c r="DB11" i="62"/>
  <c r="CY11" i="62"/>
  <c r="CW11" i="62"/>
  <c r="CU11" i="62"/>
  <c r="CR11" i="62"/>
  <c r="CO11" i="62"/>
  <c r="CL11" i="62"/>
  <c r="CI11" i="62"/>
  <c r="CF11" i="62"/>
  <c r="CC11" i="62"/>
  <c r="BZ11" i="62"/>
  <c r="BR11" i="62" s="1"/>
  <c r="BW11" i="62"/>
  <c r="BS11" i="62"/>
  <c r="BQ11" i="62"/>
  <c r="BO11" i="62"/>
  <c r="BL11" i="62"/>
  <c r="BI11" i="62"/>
  <c r="BF11" i="62"/>
  <c r="BC11" i="62"/>
  <c r="AZ11" i="62"/>
  <c r="AX11" i="62"/>
  <c r="AU11" i="62"/>
  <c r="AW11" i="62" s="1"/>
  <c r="AS11" i="62"/>
  <c r="AR11" i="62"/>
  <c r="AP11" i="62"/>
  <c r="AN11" i="62"/>
  <c r="AK11" i="62"/>
  <c r="AM11" i="62" s="1"/>
  <c r="AI11" i="62"/>
  <c r="AF11" i="62"/>
  <c r="AH11" i="62" s="1"/>
  <c r="AD11" i="62"/>
  <c r="AA11" i="62"/>
  <c r="AC11" i="62" s="1"/>
  <c r="Y11" i="62"/>
  <c r="V11" i="62"/>
  <c r="Q11" i="62" s="1"/>
  <c r="R11" i="62"/>
  <c r="P11" i="62"/>
  <c r="L11" i="62"/>
  <c r="J11" i="62"/>
  <c r="O11" i="62" s="1"/>
  <c r="E11" i="62"/>
  <c r="EI10" i="62"/>
  <c r="EG10" i="62"/>
  <c r="EG16" i="62" s="1"/>
  <c r="ED10" i="62"/>
  <c r="EA10" i="62"/>
  <c r="DX10" i="62"/>
  <c r="DU10" i="62"/>
  <c r="DR10" i="62"/>
  <c r="EH10" i="62" s="1"/>
  <c r="EH16" i="62" s="1"/>
  <c r="DO10" i="62"/>
  <c r="DM10" i="62"/>
  <c r="DK10" i="62"/>
  <c r="DK16" i="62" s="1"/>
  <c r="DH10" i="62"/>
  <c r="DE10" i="62"/>
  <c r="DB10" i="62"/>
  <c r="CY10" i="62"/>
  <c r="CU10" i="62"/>
  <c r="CW10" i="62" s="1"/>
  <c r="CR10" i="62"/>
  <c r="CO10" i="62"/>
  <c r="CL10" i="62"/>
  <c r="CI10" i="62"/>
  <c r="CI16" i="62" s="1"/>
  <c r="CF10" i="62"/>
  <c r="CC10" i="62"/>
  <c r="BZ10" i="62"/>
  <c r="BW10" i="62"/>
  <c r="BR10" i="62" s="1"/>
  <c r="BS10" i="62"/>
  <c r="BQ10" i="62"/>
  <c r="BO10" i="62"/>
  <c r="BL10" i="62"/>
  <c r="BI10" i="62"/>
  <c r="BF10" i="62"/>
  <c r="BC10" i="62"/>
  <c r="AZ10" i="62"/>
  <c r="AX10" i="62"/>
  <c r="AU10" i="62"/>
  <c r="AW10" i="62" s="1"/>
  <c r="AS10" i="62"/>
  <c r="AR10" i="62"/>
  <c r="AP10" i="62"/>
  <c r="AN10" i="62"/>
  <c r="AK10" i="62"/>
  <c r="AM10" i="62" s="1"/>
  <c r="AI10" i="62"/>
  <c r="AH10" i="62"/>
  <c r="AF10" i="62"/>
  <c r="AD10" i="62"/>
  <c r="AC10" i="62"/>
  <c r="AA10" i="62"/>
  <c r="Y10" i="62"/>
  <c r="V10" i="62"/>
  <c r="DL10" i="62" s="1"/>
  <c r="R10" i="62"/>
  <c r="R16" i="62" s="1"/>
  <c r="Q10" i="62"/>
  <c r="P10" i="62"/>
  <c r="P16" i="62" s="1"/>
  <c r="L10" i="62"/>
  <c r="O10" i="62" s="1"/>
  <c r="K10" i="62"/>
  <c r="J10" i="62"/>
  <c r="G10" i="62"/>
  <c r="BT10" i="62" l="1"/>
  <c r="I11" i="62"/>
  <c r="F10" i="62"/>
  <c r="T10" i="62"/>
  <c r="M10" i="62"/>
  <c r="BS16" i="62"/>
  <c r="BU11" i="62"/>
  <c r="BT11" i="62"/>
  <c r="Q13" i="62"/>
  <c r="Q16" i="62" s="1"/>
  <c r="S16" i="62" s="1"/>
  <c r="AH13" i="62"/>
  <c r="L16" i="62"/>
  <c r="AD16" i="62"/>
  <c r="AC16" i="62"/>
  <c r="AX16" i="62"/>
  <c r="AW16" i="62"/>
  <c r="E10" i="62"/>
  <c r="E16" i="62" s="1"/>
  <c r="J16" i="62"/>
  <c r="S10" i="62"/>
  <c r="BQ16" i="62"/>
  <c r="BU10" i="62"/>
  <c r="DM16" i="62"/>
  <c r="T11" i="62"/>
  <c r="S11" i="62"/>
  <c r="K12" i="62"/>
  <c r="N12" i="62" s="1"/>
  <c r="BU13" i="62"/>
  <c r="BT13" i="62"/>
  <c r="I13" i="62"/>
  <c r="H13" i="62"/>
  <c r="O14" i="62"/>
  <c r="G16" i="62"/>
  <c r="DL11" i="62"/>
  <c r="F11" i="62" s="1"/>
  <c r="H11" i="62" s="1"/>
  <c r="K11" i="62"/>
  <c r="M12" i="62"/>
  <c r="T16" i="62"/>
  <c r="AN16" i="62"/>
  <c r="N10" i="62"/>
  <c r="O12" i="62"/>
  <c r="AC12" i="62"/>
  <c r="BR12" i="62"/>
  <c r="BT12" i="62" s="1"/>
  <c r="DL12" i="62"/>
  <c r="F12" i="62" s="1"/>
  <c r="H12" i="62" s="1"/>
  <c r="T13" i="62"/>
  <c r="K14" i="62"/>
  <c r="N14" i="62" s="1"/>
  <c r="AR14" i="62"/>
  <c r="BR14" i="62"/>
  <c r="BT14" i="62" s="1"/>
  <c r="DL14" i="62"/>
  <c r="F14" i="62" s="1"/>
  <c r="H14" i="62" s="1"/>
  <c r="AH16" i="62"/>
  <c r="K13" i="62"/>
  <c r="I16" i="62" l="1"/>
  <c r="DL16" i="62"/>
  <c r="M13" i="62"/>
  <c r="N13" i="62"/>
  <c r="S13" i="62"/>
  <c r="K16" i="62"/>
  <c r="N16" i="62" s="1"/>
  <c r="M14" i="62"/>
  <c r="O16" i="62"/>
  <c r="M16" i="62"/>
  <c r="F16" i="62"/>
  <c r="H16" i="62" s="1"/>
  <c r="M11" i="62"/>
  <c r="N11" i="62"/>
  <c r="BU16" i="62"/>
  <c r="BT16" i="62"/>
  <c r="H10" i="62"/>
  <c r="I10" i="62"/>
  <c r="BR16" i="62"/>
  <c r="DK10" i="48" l="1"/>
  <c r="DK11" i="48"/>
  <c r="DK12" i="48"/>
  <c r="DK13" i="48"/>
  <c r="DK14" i="48"/>
  <c r="ED11" i="48" l="1"/>
  <c r="ED12" i="48"/>
  <c r="ED13" i="48"/>
  <c r="ED14" i="48"/>
  <c r="ED10" i="48"/>
  <c r="DX11" i="48"/>
  <c r="DX12" i="48"/>
  <c r="DX13" i="48"/>
  <c r="DX14" i="48"/>
  <c r="DX10" i="48"/>
  <c r="DR11" i="48"/>
  <c r="DR12" i="48"/>
  <c r="DR13" i="48"/>
  <c r="DR14" i="48"/>
  <c r="DR10" i="48"/>
  <c r="DO11" i="48"/>
  <c r="DO12" i="48"/>
  <c r="DO13" i="48"/>
  <c r="DO14" i="48"/>
  <c r="DO10" i="48"/>
  <c r="DH11" i="48"/>
  <c r="DH12" i="48"/>
  <c r="DH13" i="48"/>
  <c r="DH14" i="48"/>
  <c r="DH10" i="48"/>
  <c r="DE11" i="48"/>
  <c r="DE12" i="48"/>
  <c r="DE13" i="48"/>
  <c r="DE14" i="48"/>
  <c r="DE10" i="48"/>
  <c r="DB11" i="48"/>
  <c r="DB12" i="48"/>
  <c r="DB13" i="48"/>
  <c r="DB14" i="48"/>
  <c r="DB10" i="48"/>
  <c r="CY11" i="48"/>
  <c r="CY12" i="48"/>
  <c r="CY13" i="48"/>
  <c r="CY14" i="48"/>
  <c r="CY10" i="48"/>
  <c r="CU11" i="48"/>
  <c r="CU12" i="48"/>
  <c r="CU13" i="48"/>
  <c r="CU14" i="48"/>
  <c r="CU10" i="48"/>
  <c r="CR11" i="48"/>
  <c r="CR12" i="48"/>
  <c r="CR13" i="48"/>
  <c r="CR14" i="48"/>
  <c r="CR10" i="48"/>
  <c r="CL11" i="48"/>
  <c r="CL12" i="48"/>
  <c r="CL13" i="48"/>
  <c r="CL14" i="48"/>
  <c r="CL10" i="48"/>
  <c r="CF11" i="48"/>
  <c r="CF12" i="48"/>
  <c r="CF13" i="48"/>
  <c r="CF14" i="48"/>
  <c r="CF10" i="48"/>
  <c r="CC11" i="48"/>
  <c r="CC12" i="48"/>
  <c r="CC13" i="48"/>
  <c r="CC14" i="48"/>
  <c r="CC10" i="48"/>
  <c r="BZ11" i="48"/>
  <c r="BZ12" i="48"/>
  <c r="BZ13" i="48"/>
  <c r="BZ14" i="48"/>
  <c r="BZ10" i="48"/>
  <c r="BW11" i="48"/>
  <c r="BW12" i="48"/>
  <c r="BW13" i="48"/>
  <c r="BW14" i="48"/>
  <c r="BW10" i="48"/>
  <c r="BI11" i="48"/>
  <c r="BI12" i="48"/>
  <c r="BI13" i="48"/>
  <c r="BI14" i="48"/>
  <c r="BI10" i="48"/>
  <c r="BF11" i="48"/>
  <c r="BF12" i="48"/>
  <c r="BF13" i="48"/>
  <c r="BF14" i="48"/>
  <c r="BF10" i="48"/>
  <c r="AU11" i="48"/>
  <c r="AU12" i="48"/>
  <c r="AU13" i="48"/>
  <c r="AU14" i="48"/>
  <c r="AU10" i="48"/>
  <c r="AP11" i="48"/>
  <c r="AP12" i="48"/>
  <c r="AP13" i="48"/>
  <c r="AP14" i="48"/>
  <c r="AP10" i="48"/>
  <c r="AF11" i="48"/>
  <c r="AF12" i="48"/>
  <c r="AF13" i="48"/>
  <c r="AF14" i="48"/>
  <c r="AF10" i="48"/>
  <c r="AK11" i="48"/>
  <c r="AK12" i="48"/>
  <c r="AK13" i="48"/>
  <c r="AK14" i="48"/>
  <c r="AK10" i="48"/>
  <c r="AA11" i="48"/>
  <c r="AA12" i="48"/>
  <c r="AA13" i="48"/>
  <c r="AA14" i="48"/>
  <c r="AA10" i="48"/>
  <c r="V11" i="48"/>
  <c r="V12" i="48"/>
  <c r="V13" i="48"/>
  <c r="V14" i="48"/>
  <c r="V10" i="48"/>
  <c r="BL11" i="48" l="1"/>
  <c r="BL12" i="48"/>
  <c r="BL13" i="48"/>
  <c r="BL14" i="48"/>
  <c r="BL10" i="48"/>
  <c r="EF16" i="53" l="1"/>
  <c r="EE16" i="53"/>
  <c r="ED16" i="53"/>
  <c r="EC16" i="53"/>
  <c r="EB16" i="53"/>
  <c r="DZ16" i="53"/>
  <c r="EA16" i="53" s="1"/>
  <c r="DY16" i="53"/>
  <c r="DW16" i="53"/>
  <c r="DX16" i="53" s="1"/>
  <c r="DV16" i="53"/>
  <c r="DT16" i="53"/>
  <c r="DU16" i="53" s="1"/>
  <c r="DS16" i="53"/>
  <c r="DQ16" i="53"/>
  <c r="DR16" i="53" s="1"/>
  <c r="DP16" i="53"/>
  <c r="DN16" i="53"/>
  <c r="DO16" i="53" s="1"/>
  <c r="DJ16" i="53"/>
  <c r="DI16" i="53"/>
  <c r="DG16" i="53"/>
  <c r="DH16" i="53" s="1"/>
  <c r="DF16" i="53"/>
  <c r="DD16" i="53"/>
  <c r="DE16" i="53" s="1"/>
  <c r="DC16" i="53"/>
  <c r="DA16" i="53"/>
  <c r="DB16" i="53" s="1"/>
  <c r="CZ16" i="53"/>
  <c r="CX16" i="53"/>
  <c r="CY16" i="53" s="1"/>
  <c r="CV16" i="53"/>
  <c r="CT16" i="53"/>
  <c r="CU16" i="53" s="1"/>
  <c r="CS16" i="53"/>
  <c r="CQ16" i="53"/>
  <c r="CR16" i="53" s="1"/>
  <c r="CP16" i="53"/>
  <c r="CN16" i="53"/>
  <c r="CO16" i="53" s="1"/>
  <c r="CM16" i="53"/>
  <c r="CK16" i="53"/>
  <c r="CL16" i="53" s="1"/>
  <c r="CJ16" i="53"/>
  <c r="CH16" i="53"/>
  <c r="CG16" i="53"/>
  <c r="CE16" i="53"/>
  <c r="CF16" i="53" s="1"/>
  <c r="CD16" i="53"/>
  <c r="CB16" i="53"/>
  <c r="CC16" i="53" s="1"/>
  <c r="CA16" i="53"/>
  <c r="BZ16" i="53"/>
  <c r="BY16" i="53"/>
  <c r="BX16" i="53"/>
  <c r="BV16" i="53"/>
  <c r="BW16" i="53" s="1"/>
  <c r="BP16" i="53"/>
  <c r="BN16" i="53"/>
  <c r="BO16" i="53" s="1"/>
  <c r="BM16" i="53"/>
  <c r="BK16" i="53"/>
  <c r="BL16" i="53" s="1"/>
  <c r="BJ16" i="53"/>
  <c r="BH16" i="53"/>
  <c r="BI16" i="53" s="1"/>
  <c r="BG16" i="53"/>
  <c r="BF16" i="53"/>
  <c r="BE16" i="53"/>
  <c r="BD16" i="53"/>
  <c r="BB16" i="53"/>
  <c r="BC16" i="53" s="1"/>
  <c r="BA16" i="53"/>
  <c r="AZ16" i="53"/>
  <c r="AY16" i="53"/>
  <c r="AV16" i="53"/>
  <c r="AT16" i="53"/>
  <c r="AU16" i="53" s="1"/>
  <c r="AQ16" i="53"/>
  <c r="AO16" i="53"/>
  <c r="AP16" i="53" s="1"/>
  <c r="AL16" i="53"/>
  <c r="AJ16" i="53"/>
  <c r="AK16" i="53" s="1"/>
  <c r="AG16" i="53"/>
  <c r="AF16" i="53"/>
  <c r="AH16" i="53" s="1"/>
  <c r="AE16" i="53"/>
  <c r="AI16" i="53" s="1"/>
  <c r="AB16" i="53"/>
  <c r="Z16" i="53"/>
  <c r="AA16" i="53" s="1"/>
  <c r="W16" i="53"/>
  <c r="U16" i="53"/>
  <c r="V16" i="53" s="1"/>
  <c r="D16" i="53"/>
  <c r="C16" i="53"/>
  <c r="DE15" i="53"/>
  <c r="EI14" i="53"/>
  <c r="EG14" i="53"/>
  <c r="ED14" i="53"/>
  <c r="EA14" i="53"/>
  <c r="DX14" i="53"/>
  <c r="DU14" i="53"/>
  <c r="DR14" i="53"/>
  <c r="DO14" i="53"/>
  <c r="DM14" i="53"/>
  <c r="G14" i="53" s="1"/>
  <c r="DK14" i="53"/>
  <c r="E14" i="53" s="1"/>
  <c r="DH14" i="53"/>
  <c r="DE14" i="53"/>
  <c r="DB14" i="53"/>
  <c r="CY14" i="53"/>
  <c r="CU14" i="53"/>
  <c r="CW14" i="53" s="1"/>
  <c r="CR14" i="53"/>
  <c r="CO14" i="53"/>
  <c r="CL14" i="53"/>
  <c r="CI14" i="53"/>
  <c r="CF14" i="53"/>
  <c r="CC14" i="53"/>
  <c r="BZ14" i="53"/>
  <c r="BR14" i="53" s="1"/>
  <c r="BT14" i="53" s="1"/>
  <c r="BW14" i="53"/>
  <c r="BS14" i="53"/>
  <c r="BQ14" i="53"/>
  <c r="BU14" i="53" s="1"/>
  <c r="BO14" i="53"/>
  <c r="BL14" i="53"/>
  <c r="BI14" i="53"/>
  <c r="BF14" i="53"/>
  <c r="BC14" i="53"/>
  <c r="AZ14" i="53"/>
  <c r="AX14" i="53"/>
  <c r="AU14" i="53"/>
  <c r="AW14" i="53" s="1"/>
  <c r="AS14" i="53"/>
  <c r="AP14" i="53"/>
  <c r="AR14" i="53" s="1"/>
  <c r="AN14" i="53"/>
  <c r="AK14" i="53"/>
  <c r="AM14" i="53" s="1"/>
  <c r="AI14" i="53"/>
  <c r="AF14" i="53"/>
  <c r="AH14" i="53" s="1"/>
  <c r="AD14" i="53"/>
  <c r="AA14" i="53"/>
  <c r="AC14" i="53" s="1"/>
  <c r="Y14" i="53"/>
  <c r="X14" i="53"/>
  <c r="V14" i="53"/>
  <c r="R14" i="53"/>
  <c r="P14" i="53"/>
  <c r="L14" i="53"/>
  <c r="J14" i="53"/>
  <c r="EI13" i="53"/>
  <c r="EG13" i="53"/>
  <c r="ED13" i="53"/>
  <c r="EA13" i="53"/>
  <c r="DX13" i="53"/>
  <c r="DU13" i="53"/>
  <c r="DR13" i="53"/>
  <c r="DO13" i="53"/>
  <c r="DM13" i="53"/>
  <c r="DK13" i="53"/>
  <c r="DH13" i="53"/>
  <c r="DE13" i="53"/>
  <c r="DB13" i="53"/>
  <c r="CY13" i="53"/>
  <c r="CU13" i="53"/>
  <c r="CW13" i="53" s="1"/>
  <c r="CR13" i="53"/>
  <c r="CO13" i="53"/>
  <c r="CL13" i="53"/>
  <c r="CI13" i="53"/>
  <c r="CF13" i="53"/>
  <c r="CC13" i="53"/>
  <c r="BZ13" i="53"/>
  <c r="BR13" i="53" s="1"/>
  <c r="BW13" i="53"/>
  <c r="BS13" i="53"/>
  <c r="BQ13" i="53"/>
  <c r="BU13" i="53" s="1"/>
  <c r="BO13" i="53"/>
  <c r="BL13" i="53"/>
  <c r="BI13" i="53"/>
  <c r="BF13" i="53"/>
  <c r="BC13" i="53"/>
  <c r="AZ13" i="53"/>
  <c r="AX13" i="53"/>
  <c r="AU13" i="53"/>
  <c r="AW13" i="53" s="1"/>
  <c r="AS13" i="53"/>
  <c r="AP13" i="53"/>
  <c r="AR13" i="53" s="1"/>
  <c r="AN13" i="53"/>
  <c r="AK13" i="53"/>
  <c r="AM13" i="53" s="1"/>
  <c r="AI13" i="53"/>
  <c r="AF13" i="53"/>
  <c r="AH13" i="53" s="1"/>
  <c r="AD13" i="53"/>
  <c r="AA13" i="53"/>
  <c r="AC13" i="53" s="1"/>
  <c r="Y13" i="53"/>
  <c r="V13" i="53"/>
  <c r="R13" i="53"/>
  <c r="P13" i="53"/>
  <c r="L13" i="53"/>
  <c r="J13" i="53"/>
  <c r="G13" i="53"/>
  <c r="E13" i="53"/>
  <c r="I13" i="53" s="1"/>
  <c r="EI12" i="53"/>
  <c r="EG12" i="53"/>
  <c r="ED12" i="53"/>
  <c r="EA12" i="53"/>
  <c r="DX12" i="53"/>
  <c r="DU12" i="53"/>
  <c r="DR12" i="53"/>
  <c r="DO12" i="53"/>
  <c r="DM12" i="53"/>
  <c r="DK12" i="53"/>
  <c r="E12" i="53" s="1"/>
  <c r="DH12" i="53"/>
  <c r="DE12" i="53"/>
  <c r="DB12" i="53"/>
  <c r="CY12" i="53"/>
  <c r="CU12" i="53"/>
  <c r="CW12" i="53" s="1"/>
  <c r="CR12" i="53"/>
  <c r="CO12" i="53"/>
  <c r="CL12" i="53"/>
  <c r="CI12" i="53"/>
  <c r="CF12" i="53"/>
  <c r="CC12" i="53"/>
  <c r="BZ12" i="53"/>
  <c r="BW12" i="53"/>
  <c r="BS12" i="53"/>
  <c r="BQ12" i="53"/>
  <c r="BO12" i="53"/>
  <c r="BL12" i="53"/>
  <c r="BI12" i="53"/>
  <c r="BF12" i="53"/>
  <c r="BC12" i="53"/>
  <c r="AZ12" i="53"/>
  <c r="AX12" i="53"/>
  <c r="AU12" i="53"/>
  <c r="AW12" i="53" s="1"/>
  <c r="AS12" i="53"/>
  <c r="AP12" i="53"/>
  <c r="AR12" i="53" s="1"/>
  <c r="AN12" i="53"/>
  <c r="AK12" i="53"/>
  <c r="AM12" i="53" s="1"/>
  <c r="AI12" i="53"/>
  <c r="AF12" i="53"/>
  <c r="AH12" i="53" s="1"/>
  <c r="AD12" i="53"/>
  <c r="AA12" i="53"/>
  <c r="Y12" i="53"/>
  <c r="V12" i="53"/>
  <c r="R12" i="53"/>
  <c r="P12" i="53"/>
  <c r="T12" i="53" s="1"/>
  <c r="L12" i="53"/>
  <c r="O12" i="53" s="1"/>
  <c r="J12" i="53"/>
  <c r="EI11" i="53"/>
  <c r="EG11" i="53"/>
  <c r="ED11" i="53"/>
  <c r="EA11" i="53"/>
  <c r="DX11" i="53"/>
  <c r="DU11" i="53"/>
  <c r="DR11" i="53"/>
  <c r="DO11" i="53"/>
  <c r="DM11" i="53"/>
  <c r="G11" i="53" s="1"/>
  <c r="DK11" i="53"/>
  <c r="E11" i="53" s="1"/>
  <c r="DH11" i="53"/>
  <c r="DE11" i="53"/>
  <c r="DB11" i="53"/>
  <c r="CY11" i="53"/>
  <c r="CW11" i="53"/>
  <c r="CU11" i="53"/>
  <c r="CR11" i="53"/>
  <c r="CO11" i="53"/>
  <c r="CL11" i="53"/>
  <c r="CI11" i="53"/>
  <c r="CF11" i="53"/>
  <c r="CC11" i="53"/>
  <c r="BZ11" i="53"/>
  <c r="BR11" i="53" s="1"/>
  <c r="BW11" i="53"/>
  <c r="BS11" i="53"/>
  <c r="BQ11" i="53"/>
  <c r="BO11" i="53"/>
  <c r="BL11" i="53"/>
  <c r="BI11" i="53"/>
  <c r="BF11" i="53"/>
  <c r="BC11" i="53"/>
  <c r="AZ11" i="53"/>
  <c r="AX11" i="53"/>
  <c r="AU11" i="53"/>
  <c r="AW11" i="53" s="1"/>
  <c r="AS11" i="53"/>
  <c r="AP11" i="53"/>
  <c r="AR11" i="53" s="1"/>
  <c r="AN11" i="53"/>
  <c r="AM11" i="53"/>
  <c r="AK11" i="53"/>
  <c r="AI11" i="53"/>
  <c r="AF11" i="53"/>
  <c r="AD11" i="53"/>
  <c r="AA11" i="53"/>
  <c r="AC11" i="53" s="1"/>
  <c r="Y11" i="53"/>
  <c r="V11" i="53"/>
  <c r="X11" i="53" s="1"/>
  <c r="R11" i="53"/>
  <c r="P11" i="53"/>
  <c r="L11" i="53"/>
  <c r="O11" i="53" s="1"/>
  <c r="J11" i="53"/>
  <c r="EI10" i="53"/>
  <c r="EG10" i="53"/>
  <c r="EG16" i="53" s="1"/>
  <c r="ED10" i="53"/>
  <c r="EA10" i="53"/>
  <c r="DX10" i="53"/>
  <c r="DU10" i="53"/>
  <c r="DR10" i="53"/>
  <c r="DO10" i="53"/>
  <c r="DM10" i="53"/>
  <c r="DK10" i="53"/>
  <c r="DH10" i="53"/>
  <c r="DE10" i="53"/>
  <c r="DB10" i="53"/>
  <c r="CY10" i="53"/>
  <c r="CU10" i="53"/>
  <c r="CW10" i="53" s="1"/>
  <c r="CR10" i="53"/>
  <c r="CO10" i="53"/>
  <c r="CL10" i="53"/>
  <c r="CI10" i="53"/>
  <c r="CF10" i="53"/>
  <c r="BR10" i="53" s="1"/>
  <c r="CC10" i="53"/>
  <c r="BZ10" i="53"/>
  <c r="BW10" i="53"/>
  <c r="BS10" i="53"/>
  <c r="BQ10" i="53"/>
  <c r="BU10" i="53" s="1"/>
  <c r="BO10" i="53"/>
  <c r="BL10" i="53"/>
  <c r="BI10" i="53"/>
  <c r="BF10" i="53"/>
  <c r="BC10" i="53"/>
  <c r="AZ10" i="53"/>
  <c r="AX10" i="53"/>
  <c r="AU10" i="53"/>
  <c r="AW10" i="53" s="1"/>
  <c r="AS10" i="53"/>
  <c r="AP10" i="53"/>
  <c r="AR10" i="53" s="1"/>
  <c r="AN10" i="53"/>
  <c r="AK10" i="53"/>
  <c r="AM10" i="53" s="1"/>
  <c r="AI10" i="53"/>
  <c r="AF10" i="53"/>
  <c r="AH10" i="53" s="1"/>
  <c r="AD10" i="53"/>
  <c r="AA10" i="53"/>
  <c r="AC10" i="53" s="1"/>
  <c r="Y10" i="53"/>
  <c r="V10" i="53"/>
  <c r="R10" i="53"/>
  <c r="P10" i="53"/>
  <c r="L10" i="53"/>
  <c r="J10" i="53"/>
  <c r="J16" i="53" s="1"/>
  <c r="I11" i="53" l="1"/>
  <c r="AR16" i="53"/>
  <c r="P16" i="53"/>
  <c r="DL12" i="53"/>
  <c r="F12" i="53" s="1"/>
  <c r="Y16" i="53"/>
  <c r="T10" i="53"/>
  <c r="BS16" i="53"/>
  <c r="X12" i="53"/>
  <c r="BR12" i="53"/>
  <c r="BT12" i="53" s="1"/>
  <c r="G12" i="53"/>
  <c r="H12" i="53" s="1"/>
  <c r="N13" i="53"/>
  <c r="X16" i="53"/>
  <c r="DL10" i="53"/>
  <c r="F10" i="53" s="1"/>
  <c r="Q11" i="53"/>
  <c r="S11" i="53" s="1"/>
  <c r="O13" i="53"/>
  <c r="EH14" i="53"/>
  <c r="AX16" i="53"/>
  <c r="X10" i="53"/>
  <c r="DK16" i="53"/>
  <c r="K12" i="53"/>
  <c r="EH12" i="53"/>
  <c r="T13" i="53"/>
  <c r="BT13" i="53"/>
  <c r="AD16" i="53"/>
  <c r="CW16" i="53"/>
  <c r="BU12" i="53"/>
  <c r="EI16" i="53"/>
  <c r="EH11" i="53"/>
  <c r="DM16" i="53"/>
  <c r="K11" i="53"/>
  <c r="N11" i="53" s="1"/>
  <c r="AS16" i="53"/>
  <c r="K13" i="53"/>
  <c r="M13" i="53" s="1"/>
  <c r="CI16" i="53"/>
  <c r="BU11" i="53"/>
  <c r="T14" i="53"/>
  <c r="EH10" i="53"/>
  <c r="EH16" i="53" s="1"/>
  <c r="T11" i="53"/>
  <c r="EH13" i="53"/>
  <c r="DL14" i="53"/>
  <c r="AM16" i="53"/>
  <c r="I12" i="53"/>
  <c r="I14" i="53"/>
  <c r="Q13" i="53"/>
  <c r="S13" i="53" s="1"/>
  <c r="DL13" i="53"/>
  <c r="F13" i="53" s="1"/>
  <c r="H13" i="53" s="1"/>
  <c r="L16" i="53"/>
  <c r="AN16" i="53"/>
  <c r="G10" i="53"/>
  <c r="K10" i="53"/>
  <c r="O10" i="53"/>
  <c r="AH11" i="53"/>
  <c r="BT11" i="53"/>
  <c r="M12" i="53"/>
  <c r="Q12" i="53"/>
  <c r="S12" i="53" s="1"/>
  <c r="AC12" i="53"/>
  <c r="X13" i="53"/>
  <c r="K14" i="53"/>
  <c r="N14" i="53" s="1"/>
  <c r="O14" i="53"/>
  <c r="S14" i="53"/>
  <c r="AC16" i="53"/>
  <c r="AW16" i="53"/>
  <c r="BQ16" i="53"/>
  <c r="BU16" i="53" s="1"/>
  <c r="BT10" i="53"/>
  <c r="DL11" i="53"/>
  <c r="F11" i="53" s="1"/>
  <c r="H11" i="53" s="1"/>
  <c r="N12" i="53"/>
  <c r="R16" i="53"/>
  <c r="M11" i="53"/>
  <c r="E10" i="53"/>
  <c r="E16" i="53" s="1"/>
  <c r="Q10" i="53"/>
  <c r="Q14" i="53"/>
  <c r="CO11" i="48"/>
  <c r="CO12" i="48"/>
  <c r="CO13" i="48"/>
  <c r="CO14" i="48"/>
  <c r="CO10" i="48"/>
  <c r="BR16" i="53" l="1"/>
  <c r="BT16" i="53" s="1"/>
  <c r="Q16" i="53"/>
  <c r="F14" i="53"/>
  <c r="H14" i="53" s="1"/>
  <c r="S10" i="53"/>
  <c r="M14" i="53"/>
  <c r="O16" i="53"/>
  <c r="K16" i="53"/>
  <c r="N16" i="53" s="1"/>
  <c r="N10" i="53"/>
  <c r="DL16" i="53"/>
  <c r="S16" i="53"/>
  <c r="T16" i="53"/>
  <c r="G16" i="53"/>
  <c r="I10" i="53"/>
  <c r="H10" i="53"/>
  <c r="F16" i="53"/>
  <c r="M10" i="53"/>
  <c r="M16" i="53" l="1"/>
  <c r="I16" i="53"/>
  <c r="H16" i="53"/>
  <c r="AG16" i="48"/>
  <c r="AV16" i="48" l="1"/>
  <c r="EA11" i="48" l="1"/>
  <c r="EA12" i="48"/>
  <c r="EA13" i="48"/>
  <c r="EA14" i="48"/>
  <c r="EA10" i="48"/>
  <c r="DU11" i="48"/>
  <c r="DU12" i="48"/>
  <c r="DU13" i="48"/>
  <c r="DU14" i="48"/>
  <c r="DU10" i="48"/>
  <c r="BO11" i="48"/>
  <c r="BO12" i="48"/>
  <c r="BO13" i="48"/>
  <c r="BO14" i="48"/>
  <c r="BO10" i="48"/>
  <c r="BC11" i="48"/>
  <c r="BC12" i="48"/>
  <c r="BC13" i="48"/>
  <c r="BC14" i="48"/>
  <c r="BC10" i="48"/>
  <c r="AZ11" i="48"/>
  <c r="AZ12" i="48"/>
  <c r="AZ13" i="48"/>
  <c r="AZ14" i="48"/>
  <c r="AZ10" i="48"/>
  <c r="J10" i="48" l="1"/>
  <c r="DM10" i="48" l="1"/>
  <c r="EG10" i="48" l="1"/>
  <c r="BQ10" i="48" l="1"/>
  <c r="BQ11" i="48"/>
  <c r="BQ12" i="48"/>
  <c r="BQ13" i="48"/>
  <c r="BQ14" i="48"/>
  <c r="EG11" i="48" l="1"/>
  <c r="EG12" i="48"/>
  <c r="EG13" i="48"/>
  <c r="EG14" i="48"/>
  <c r="J11" i="48" l="1"/>
  <c r="P10" i="48"/>
  <c r="J12" i="48"/>
  <c r="J13" i="48"/>
  <c r="J14" i="48"/>
  <c r="L10" i="48" l="1"/>
  <c r="L11" i="48"/>
  <c r="L12" i="48"/>
  <c r="L13" i="48"/>
  <c r="L14" i="48"/>
  <c r="EH10" i="48" l="1"/>
  <c r="DF16" i="48"/>
  <c r="CZ16" i="48"/>
  <c r="CW14" i="48"/>
  <c r="CW12" i="48"/>
  <c r="CW11" i="48"/>
  <c r="CS16" i="48"/>
  <c r="CP16" i="48"/>
  <c r="CM16" i="48"/>
  <c r="CI14" i="48"/>
  <c r="CI13" i="48"/>
  <c r="CI12" i="48"/>
  <c r="CI11" i="48"/>
  <c r="CI10" i="48"/>
  <c r="CG16" i="48"/>
  <c r="CA16" i="48"/>
  <c r="BM16" i="48"/>
  <c r="BJ16" i="48"/>
  <c r="AW14" i="48"/>
  <c r="AW13" i="48"/>
  <c r="AW12" i="48"/>
  <c r="AW10" i="48"/>
  <c r="AR14" i="48"/>
  <c r="AR12" i="48"/>
  <c r="AR11" i="48"/>
  <c r="AM14" i="48"/>
  <c r="AM13" i="48"/>
  <c r="AM12" i="48"/>
  <c r="AH13" i="48"/>
  <c r="AH12" i="48"/>
  <c r="AH11" i="48"/>
  <c r="AC14" i="48"/>
  <c r="AC13" i="48"/>
  <c r="AC12" i="48"/>
  <c r="AC11" i="48"/>
  <c r="AC10" i="48"/>
  <c r="EF16" i="48"/>
  <c r="EE16" i="48"/>
  <c r="EC16" i="48"/>
  <c r="ED16" i="48" s="1"/>
  <c r="EB16" i="48"/>
  <c r="DZ16" i="48"/>
  <c r="EA16" i="48" s="1"/>
  <c r="DY16" i="48"/>
  <c r="DW16" i="48"/>
  <c r="DX16" i="48" s="1"/>
  <c r="DV16" i="48"/>
  <c r="DT16" i="48"/>
  <c r="DU16" i="48" s="1"/>
  <c r="DS16" i="48"/>
  <c r="DQ16" i="48"/>
  <c r="DR16" i="48" s="1"/>
  <c r="DP16" i="48"/>
  <c r="DJ16" i="48"/>
  <c r="DI16" i="48"/>
  <c r="DG16" i="48"/>
  <c r="DH16" i="48" s="1"/>
  <c r="DD16" i="48"/>
  <c r="DE16" i="48" s="1"/>
  <c r="DC16" i="48"/>
  <c r="DA16" i="48"/>
  <c r="DB16" i="48" s="1"/>
  <c r="CV16" i="48"/>
  <c r="CT16" i="48"/>
  <c r="CU16" i="48" s="1"/>
  <c r="CQ16" i="48"/>
  <c r="CR16" i="48" s="1"/>
  <c r="CN16" i="48"/>
  <c r="CO16" i="48" s="1"/>
  <c r="CK16" i="48"/>
  <c r="CL16" i="48" s="1"/>
  <c r="CH16" i="48"/>
  <c r="CE16" i="48"/>
  <c r="CF16" i="48" s="1"/>
  <c r="CD16" i="48"/>
  <c r="CB16" i="48"/>
  <c r="CC16" i="48" s="1"/>
  <c r="BY16" i="48"/>
  <c r="BZ16" i="48" s="1"/>
  <c r="BX16" i="48"/>
  <c r="BN16" i="48"/>
  <c r="BO16" i="48" s="1"/>
  <c r="BK16" i="48"/>
  <c r="BL16" i="48" s="1"/>
  <c r="BH16" i="48"/>
  <c r="BI16" i="48" s="1"/>
  <c r="BG16" i="48"/>
  <c r="BE16" i="48"/>
  <c r="BF16" i="48" s="1"/>
  <c r="BB16" i="48"/>
  <c r="BC16" i="48" s="1"/>
  <c r="BA16" i="48"/>
  <c r="AQ16" i="48"/>
  <c r="W16" i="48"/>
  <c r="D16" i="48"/>
  <c r="C16" i="48"/>
  <c r="EI14" i="48"/>
  <c r="DM14" i="48"/>
  <c r="E14" i="48"/>
  <c r="BS14" i="48"/>
  <c r="AX14" i="48"/>
  <c r="AS14" i="48"/>
  <c r="AN14" i="48"/>
  <c r="AI14" i="48"/>
  <c r="AH14" i="48"/>
  <c r="AD14" i="48"/>
  <c r="Y14" i="48"/>
  <c r="R14" i="48"/>
  <c r="P14" i="48"/>
  <c r="EI13" i="48"/>
  <c r="DM13" i="48"/>
  <c r="BS13" i="48"/>
  <c r="AX13" i="48"/>
  <c r="AS13" i="48"/>
  <c r="AN13" i="48"/>
  <c r="AI13" i="48"/>
  <c r="AD13" i="48"/>
  <c r="Y13" i="48"/>
  <c r="R13" i="48"/>
  <c r="P13" i="48"/>
  <c r="EI12" i="48"/>
  <c r="DM12" i="48"/>
  <c r="E12" i="48"/>
  <c r="BS12" i="48"/>
  <c r="AX12" i="48"/>
  <c r="AS12" i="48"/>
  <c r="AN12" i="48"/>
  <c r="AI12" i="48"/>
  <c r="AD12" i="48"/>
  <c r="Y12" i="48"/>
  <c r="R12" i="48"/>
  <c r="P12" i="48"/>
  <c r="EI11" i="48"/>
  <c r="DM11" i="48"/>
  <c r="BS11" i="48"/>
  <c r="AX11" i="48"/>
  <c r="AS11" i="48"/>
  <c r="AN11" i="48"/>
  <c r="AI11" i="48"/>
  <c r="AD11" i="48"/>
  <c r="Y11" i="48"/>
  <c r="R11" i="48"/>
  <c r="P11" i="48"/>
  <c r="EI10" i="48"/>
  <c r="E10" i="48"/>
  <c r="BS10" i="48"/>
  <c r="AX10" i="48"/>
  <c r="AS10" i="48"/>
  <c r="AN10" i="48"/>
  <c r="AO16" i="48" s="1"/>
  <c r="AP16" i="48" s="1"/>
  <c r="AI10" i="48"/>
  <c r="AJ16" i="48" s="1"/>
  <c r="AK16" i="48" s="1"/>
  <c r="AH10" i="48"/>
  <c r="AD10" i="48"/>
  <c r="AE16" i="48" s="1"/>
  <c r="AF16" i="48" s="1"/>
  <c r="Y10" i="48"/>
  <c r="Z16" i="48" s="1"/>
  <c r="AA16" i="48" s="1"/>
  <c r="R10" i="48"/>
  <c r="CJ16" i="48" l="1"/>
  <c r="G12" i="48"/>
  <c r="BD16" i="48"/>
  <c r="AT16" i="48"/>
  <c r="AU16" i="48" s="1"/>
  <c r="AY16" i="48"/>
  <c r="AZ16" i="48" s="1"/>
  <c r="BP16" i="48"/>
  <c r="G14" i="48"/>
  <c r="G11" i="48"/>
  <c r="G13" i="48"/>
  <c r="E13" i="48"/>
  <c r="E11" i="48"/>
  <c r="DN16" i="48"/>
  <c r="DO16" i="48" s="1"/>
  <c r="G10" i="48"/>
  <c r="AB16" i="48"/>
  <c r="AD16" i="48" s="1"/>
  <c r="AL16" i="48"/>
  <c r="AN16" i="48" s="1"/>
  <c r="Q14" i="48"/>
  <c r="S14" i="48" s="1"/>
  <c r="K14" i="48"/>
  <c r="K13" i="48"/>
  <c r="M13" i="48" s="1"/>
  <c r="K12" i="48"/>
  <c r="N12" i="48" s="1"/>
  <c r="K10" i="48"/>
  <c r="K11" i="48"/>
  <c r="N11" i="48" s="1"/>
  <c r="CI16" i="48"/>
  <c r="CW16" i="48"/>
  <c r="BR14" i="48"/>
  <c r="BT14" i="48" s="1"/>
  <c r="AR16" i="48"/>
  <c r="T10" i="48"/>
  <c r="AI16" i="48"/>
  <c r="EG16" i="48"/>
  <c r="CW13" i="48"/>
  <c r="BQ16" i="48"/>
  <c r="BR12" i="48"/>
  <c r="BT12" i="48" s="1"/>
  <c r="BU13" i="48"/>
  <c r="BU14" i="48"/>
  <c r="BU11" i="48"/>
  <c r="AS16" i="48"/>
  <c r="AR13" i="48"/>
  <c r="DK16" i="48"/>
  <c r="O11" i="48"/>
  <c r="O12" i="48"/>
  <c r="T12" i="48"/>
  <c r="O14" i="48"/>
  <c r="J16" i="48"/>
  <c r="O13" i="48"/>
  <c r="O10" i="48"/>
  <c r="P16" i="48"/>
  <c r="T14" i="48"/>
  <c r="T11" i="48"/>
  <c r="EH12" i="48"/>
  <c r="EH14" i="48"/>
  <c r="EH13" i="48"/>
  <c r="BR11" i="48"/>
  <c r="BT11" i="48" s="1"/>
  <c r="BR13" i="48"/>
  <c r="BT13" i="48" s="1"/>
  <c r="DL10" i="48"/>
  <c r="F10" i="48" s="1"/>
  <c r="AW11" i="48"/>
  <c r="DL11" i="48"/>
  <c r="BU10" i="48"/>
  <c r="EH11" i="48"/>
  <c r="EI16" i="48" s="1"/>
  <c r="AM11" i="48"/>
  <c r="Q10" i="48"/>
  <c r="S10" i="48" s="1"/>
  <c r="T13" i="48"/>
  <c r="DL14" i="48"/>
  <c r="AR10" i="48"/>
  <c r="BR10" i="48"/>
  <c r="Q13" i="48"/>
  <c r="S13" i="48" s="1"/>
  <c r="AM10" i="48"/>
  <c r="CW10" i="48"/>
  <c r="Q12" i="48"/>
  <c r="S12" i="48" s="1"/>
  <c r="BU12" i="48"/>
  <c r="DL12" i="48"/>
  <c r="R16" i="48"/>
  <c r="DL13" i="48"/>
  <c r="Q11" i="48"/>
  <c r="S11" i="48" s="1"/>
  <c r="AX16" i="48" l="1"/>
  <c r="CX16" i="48"/>
  <c r="CY16" i="48" s="1"/>
  <c r="BS16" i="48"/>
  <c r="BU16" i="48" s="1"/>
  <c r="DM16" i="48"/>
  <c r="AM16" i="48"/>
  <c r="BV16" i="48"/>
  <c r="BW16" i="48" s="1"/>
  <c r="U16" i="48"/>
  <c r="V16" i="48" s="1"/>
  <c r="L16" i="48"/>
  <c r="O16" i="48" s="1"/>
  <c r="K16" i="48"/>
  <c r="I13" i="48"/>
  <c r="I14" i="48"/>
  <c r="AH16" i="48"/>
  <c r="AW16" i="48"/>
  <c r="F12" i="48"/>
  <c r="H12" i="48" s="1"/>
  <c r="AC16" i="48"/>
  <c r="I11" i="48"/>
  <c r="I12" i="48"/>
  <c r="E16" i="48"/>
  <c r="F14" i="48"/>
  <c r="H14" i="48" s="1"/>
  <c r="EH16" i="48"/>
  <c r="F11" i="48"/>
  <c r="H11" i="48" s="1"/>
  <c r="F13" i="48"/>
  <c r="H13" i="48" s="1"/>
  <c r="M12" i="48"/>
  <c r="N13" i="48"/>
  <c r="BR16" i="48"/>
  <c r="M11" i="48"/>
  <c r="N10" i="48"/>
  <c r="M10" i="48"/>
  <c r="Q16" i="48"/>
  <c r="G16" i="48"/>
  <c r="I10" i="48"/>
  <c r="DL16" i="48"/>
  <c r="T16" i="48"/>
  <c r="N14" i="48"/>
  <c r="M14" i="48"/>
  <c r="BT10" i="48"/>
  <c r="Y16" i="48" l="1"/>
  <c r="X16" i="48"/>
  <c r="N16" i="48"/>
  <c r="S16" i="48"/>
  <c r="BT16" i="48"/>
  <c r="F16" i="48"/>
  <c r="M16" i="48"/>
  <c r="H10" i="48"/>
  <c r="I16" i="48"/>
  <c r="H16" i="48" l="1"/>
</calcChain>
</file>

<file path=xl/sharedStrings.xml><?xml version="1.0" encoding="utf-8"?>
<sst xmlns="http://schemas.openxmlformats.org/spreadsheetml/2006/main" count="593" uniqueCount="73">
  <si>
    <t>ՀԱՇՎԵՏՎՈՒԹՅՈՒՆ</t>
  </si>
  <si>
    <t>հազ․ ՀՀ դրամ</t>
  </si>
  <si>
    <t>Հ/հ</t>
  </si>
  <si>
    <t>Համայնքի անվանումը</t>
  </si>
  <si>
    <t>Ֆոնդային բյուջեի տարեսկզբի մնացորդ</t>
  </si>
  <si>
    <t>Վարչական բյուջեի տարեսկզբի մնացորդ</t>
  </si>
  <si>
    <t>տող 1000ԸՆԴԱՄԵՆԸ  ԵԿԱՄՈՒՏՆԵՐ     (տող 1100 + տող 1200+տող 1300)</t>
  </si>
  <si>
    <r>
      <rPr>
        <b/>
        <sz val="12"/>
        <rFont val="GHEA Grapalat"/>
        <family val="3"/>
      </rPr>
      <t>որից` Սեփական եկամուտներ</t>
    </r>
    <r>
      <rPr>
        <sz val="12"/>
        <rFont val="GHEA Grapalat"/>
        <family val="3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</si>
  <si>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ԴԱՀԿ    Վ/Բ</t>
  </si>
  <si>
    <t xml:space="preserve"> տող 1000  Ընդամենը վարչական մաս</t>
  </si>
  <si>
    <t xml:space="preserve">Ֆ Ո Ն Դ Ա Յ Ի Ն     </t>
  </si>
  <si>
    <t>ԴԱՀԿ                     Ֆ/Բ</t>
  </si>
  <si>
    <t>տող 1000   Ընդամենը ֆոնդային մաս</t>
  </si>
  <si>
    <t>1. ՀԱՐԿԵՐ ԵՎ ՏՈՒՐՔԵՐ</t>
  </si>
  <si>
    <t>2. ՊԱՇՏՈՆԱԿԱՆ ԴՐԱՄԱՇՆՈՐՀՆԵՐ</t>
  </si>
  <si>
    <t xml:space="preserve">տող 1320 Շահաբաժիններ </t>
  </si>
  <si>
    <t>3.3 գույքի վարձակալությունից եկամուտներ(տող 1331 + տող 1332 + տող 1333 + 1334)</t>
  </si>
  <si>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</si>
  <si>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</si>
  <si>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</si>
  <si>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</si>
  <si>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</si>
  <si>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</si>
  <si>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Գույքային հարկեր անշարժ գույքից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</si>
  <si>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</si>
  <si>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</si>
  <si>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t>տող 1113 Համայնքի բյուջե մուտքագրվող անշարժ գույքի հարկ</t>
  </si>
  <si>
    <r>
      <rPr>
        <b/>
        <sz val="12"/>
        <rFont val="GHEA Grapalat"/>
        <family val="3"/>
      </rPr>
      <t>տող 1120    1.2 Գույքային հարկեր այլ գույքից այդ թվում`Գույքահարկ փոխադրամիջոցների համար</t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</si>
  <si>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</si>
  <si>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</si>
  <si>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</si>
  <si>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</si>
  <si>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rPr>
        <sz val="12"/>
        <rFont val="GHEA Grapalat"/>
        <family val="3"/>
      </rP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</si>
  <si>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</si>
  <si>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</si>
  <si>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</si>
  <si>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</si>
  <si>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</si>
  <si>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</si>
  <si>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</si>
  <si>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r>
      <rPr>
        <b/>
        <sz val="12"/>
        <rFont val="GHEA Grapalat"/>
        <family val="3"/>
      </rPr>
      <t>տող 1341</t>
    </r>
    <r>
      <rPr>
        <sz val="12"/>
        <rFont val="GHEA Grapalat"/>
        <family val="3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</si>
  <si>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family val="3"/>
      </rPr>
      <t xml:space="preserve"> տող 1342</t>
    </r>
    <r>
      <rPr>
        <sz val="12"/>
        <rFont val="GHEA Grapalat"/>
        <family val="3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</si>
  <si>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</si>
  <si>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</si>
  <si>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</si>
  <si>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r>
      <rPr>
        <b/>
        <sz val="12"/>
        <rFont val="GHEA Grapalat"/>
        <family val="3"/>
      </rPr>
      <t xml:space="preserve"> տող 1352</t>
    </r>
    <r>
      <rPr>
        <sz val="12"/>
        <rFont val="GHEA Grapalat"/>
        <family val="3"/>
      </rPr>
      <t xml:space="preserve">Համայնքի վարչական տարածքում ինքնակամ կառուցված շենքերի, շինությունների օրինականացման համար վճարներ </t>
    </r>
  </si>
  <si>
    <r>
      <rPr>
        <sz val="12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տող 1220+1240     </t>
    </r>
    <r>
      <rPr>
        <sz val="12"/>
        <rFont val="GHEA Grapalat"/>
        <family val="3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</si>
  <si>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family val="3"/>
      </rPr>
      <t xml:space="preserve"> տող 1260   </t>
    </r>
    <r>
      <rPr>
        <sz val="12"/>
        <rFont val="GHEA Grapalat"/>
        <family val="3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</si>
  <si>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family val="3"/>
      </rPr>
      <t xml:space="preserve"> տող 1381+տող 1382</t>
    </r>
    <r>
      <rPr>
        <sz val="12"/>
        <rFont val="GHEA Grapalat"/>
        <family val="3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</si>
  <si>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family val="3"/>
      </rPr>
      <t xml:space="preserve">տող 1391+1393   </t>
    </r>
    <r>
      <rPr>
        <sz val="12"/>
        <rFont val="GHEA Grapalat"/>
        <family val="3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</si>
  <si>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family val="3"/>
      </rPr>
      <t>տող 1392</t>
    </r>
    <r>
      <rPr>
        <sz val="12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</si>
  <si>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t xml:space="preserve">ծրագիր    տարեկան </t>
  </si>
  <si>
    <r>
      <rPr>
        <sz val="10"/>
        <rFont val="GHEA Grapalat"/>
        <family val="3"/>
      </rPr>
      <t xml:space="preserve">ծրագիր </t>
    </r>
    <r>
      <rPr>
        <sz val="10"/>
        <rFont val="Calibri"/>
        <family val="2"/>
        <charset val="204"/>
      </rPr>
      <t>(1-ին եռամսյակ, 1-ին կիսամյակ, 9 ամիս)</t>
    </r>
  </si>
  <si>
    <t>կատ. %-ը 1-ին եռամսյակի, 1-ին կիսամյակի, 9 ամսվա նկատմամբ</t>
  </si>
  <si>
    <t>կատ. %-ը տարեկան ծրագրի նկատմամբ</t>
  </si>
  <si>
    <t>Տարբերույուն</t>
  </si>
  <si>
    <t xml:space="preserve">փաստ.                                                                            </t>
  </si>
  <si>
    <t>5=4-3</t>
  </si>
  <si>
    <t>Ք. Վարդենիս</t>
  </si>
  <si>
    <t>Ք. Գավառ</t>
  </si>
  <si>
    <t>Ք. Ճամբարակ</t>
  </si>
  <si>
    <t>Ք. Մարտունի</t>
  </si>
  <si>
    <t>Ք.  Սևան</t>
  </si>
  <si>
    <t>Ընդամենը</t>
  </si>
  <si>
    <t xml:space="preserve">փաստ  (91ամիս)  </t>
  </si>
  <si>
    <t/>
  </si>
  <si>
    <t xml:space="preserve">փաստ  ( 6ամիս)  </t>
  </si>
  <si>
    <t xml:space="preserve">փաստ  (10 ամիս)  </t>
  </si>
  <si>
    <t xml:space="preserve">փաստ  (10 ամիս)   </t>
  </si>
  <si>
    <r>
      <t xml:space="preserve"> </t>
    </r>
    <r>
      <rPr>
        <sz val="14"/>
        <rFont val="Arial"/>
        <family val="2"/>
        <charset val="204"/>
      </rPr>
      <t>ՀՀ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ԳԵՂԱՐՔՈՒՆԻՔԻ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ՄԱՐԶԻ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ՀԱՄԱՅՆՔՆԵՐԻ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ԲՅՈՒՋԵՏԱՅԻՆ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ԵԿԱՄՈՒՏՆԵՐԻ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ՎԵՐԱԲԵՐՅԱԼ</t>
    </r>
    <r>
      <rPr>
        <sz val="14"/>
        <rFont val="GHEA Grapalat"/>
        <family val="3"/>
      </rPr>
      <t xml:space="preserve">  (</t>
    </r>
    <r>
      <rPr>
        <sz val="14"/>
        <rFont val="Arial"/>
        <family val="2"/>
        <charset val="204"/>
      </rPr>
      <t>աճողական</t>
    </r>
    <r>
      <rPr>
        <sz val="14"/>
        <rFont val="GHEA Grapalat"/>
        <family val="3"/>
      </rPr>
      <t>)  2025</t>
    </r>
    <r>
      <rPr>
        <sz val="14"/>
        <rFont val="Arial"/>
        <family val="2"/>
        <charset val="204"/>
      </rPr>
      <t>թ</t>
    </r>
    <r>
      <rPr>
        <sz val="14"/>
        <rFont val="GHEA Grapalat"/>
        <family val="3"/>
      </rPr>
      <t>. հոկտեմբերի «31»-</t>
    </r>
    <r>
      <rPr>
        <sz val="14"/>
        <rFont val="Arial"/>
        <family val="2"/>
        <charset val="204"/>
      </rPr>
      <t>ի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դրությամբ</t>
    </r>
    <r>
      <rPr>
        <sz val="14"/>
        <rFont val="GHEA Grapalat"/>
        <family val="3"/>
      </rPr>
      <t xml:space="preserve">  </t>
    </r>
  </si>
  <si>
    <t xml:space="preserve">փաստ  (12 ամիս)  </t>
  </si>
  <si>
    <t xml:space="preserve">փաստ  (12 ամիս)   </t>
  </si>
  <si>
    <r>
      <t xml:space="preserve"> </t>
    </r>
    <r>
      <rPr>
        <sz val="14"/>
        <rFont val="Arial"/>
        <family val="2"/>
        <charset val="204"/>
      </rPr>
      <t>ՀՀ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ԳԵՂԱՐՔՈՒՆԻՔԻ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ՄԱՐԶԻ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ՀԱՄԱՅՆՔՆԵՐԻ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ԲՅՈՒՋԵՏԱՅԻՆ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ԵԿԱՄՈՒՏՆԵՐԻ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ՎԵՐԱԲԵՐՅԱԼ</t>
    </r>
    <r>
      <rPr>
        <sz val="14"/>
        <rFont val="GHEA Grapalat"/>
        <family val="3"/>
      </rPr>
      <t xml:space="preserve">  (</t>
    </r>
    <r>
      <rPr>
        <sz val="14"/>
        <rFont val="Arial"/>
        <family val="2"/>
        <charset val="204"/>
      </rPr>
      <t>աճողական</t>
    </r>
    <r>
      <rPr>
        <sz val="14"/>
        <rFont val="GHEA Grapalat"/>
        <family val="3"/>
      </rPr>
      <t>)  2025</t>
    </r>
    <r>
      <rPr>
        <sz val="14"/>
        <rFont val="Arial"/>
        <family val="2"/>
        <charset val="204"/>
      </rPr>
      <t>թ</t>
    </r>
    <r>
      <rPr>
        <sz val="14"/>
        <rFont val="GHEA Grapalat"/>
        <family val="3"/>
      </rPr>
      <t>. դեկտեմբեր «29»-</t>
    </r>
    <r>
      <rPr>
        <sz val="14"/>
        <rFont val="Arial"/>
        <family val="2"/>
        <charset val="204"/>
      </rPr>
      <t>ի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դրությամբ</t>
    </r>
    <r>
      <rPr>
        <sz val="14"/>
        <rFont val="GHEA Grapalat"/>
        <family val="3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</si>
</sst>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9" x14ac:knownFonts="1">
    <font>
      <sz val="11"/>
      <color theme="1"/>
      <name val="Calibri"/>
      <charset val="204"/>
      <scheme val="minor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0"/>
      <name val="GHEA Grapalat"/>
      <family val="3"/>
    </font>
    <font>
      <b/>
      <sz val="12"/>
      <color indexed="8"/>
      <name val="GHEA Grapalat"/>
      <family val="3"/>
    </font>
    <font>
      <sz val="10"/>
      <name val="Calibri"/>
      <family val="2"/>
      <charset val="204"/>
    </font>
    <font>
      <sz val="14"/>
      <name val="GHEA Grapalat"/>
      <family val="3"/>
    </font>
    <font>
      <b/>
      <sz val="14"/>
      <name val="GHEA Grapalat"/>
      <family val="3"/>
    </font>
    <font>
      <sz val="14"/>
      <name val="Arial"/>
      <family val="2"/>
      <charset val="204"/>
    </font>
    <font>
      <sz val="12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b/>
      <sz val="12"/>
      <color theme="1"/>
      <name val="GHEA Grapalat"/>
      <family val="3"/>
    </font>
    <font>
      <sz val="12"/>
      <color rgb="FFFF0000"/>
      <name val="GHEA Grapalat"/>
      <family val="3"/>
    </font>
    <font>
      <b/>
      <sz val="14"/>
      <color theme="1"/>
      <name val="GHEA Grapalat"/>
      <family val="3"/>
    </font>
    <font>
      <sz val="14"/>
      <color rgb="FFFF0000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5" fillId="2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4" fontId="1" fillId="0" borderId="8" xfId="0" applyNumberFormat="1" applyFont="1" applyBorder="1" applyAlignment="1">
      <alignment vertical="center" wrapText="1"/>
    </xf>
    <xf numFmtId="0" fontId="1" fillId="0" borderId="5" xfId="0" applyFont="1" applyBorder="1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>
      <alignment horizontal="center" vertical="center" wrapText="1"/>
    </xf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8" fillId="0" borderId="0" xfId="0" applyFont="1" applyProtection="1">
      <protection locked="0"/>
    </xf>
    <xf numFmtId="0" fontId="8" fillId="2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14" fontId="8" fillId="2" borderId="0" xfId="0" applyNumberFormat="1" applyFont="1" applyFill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1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Border="1" applyAlignment="1">
      <alignment horizontal="left" vertical="center"/>
    </xf>
    <xf numFmtId="165" fontId="11" fillId="0" borderId="8" xfId="0" applyNumberFormat="1" applyFont="1" applyBorder="1" applyAlignment="1">
      <alignment horizontal="center" vertical="center" wrapText="1"/>
    </xf>
    <xf numFmtId="165" fontId="11" fillId="5" borderId="8" xfId="0" applyNumberFormat="1" applyFont="1" applyFill="1" applyBorder="1" applyAlignment="1">
      <alignment horizontal="center" vertical="center" wrapText="1"/>
    </xf>
    <xf numFmtId="165" fontId="11" fillId="2" borderId="8" xfId="0" applyNumberFormat="1" applyFont="1" applyFill="1" applyBorder="1" applyAlignment="1">
      <alignment horizontal="center" vertical="center" wrapText="1"/>
    </xf>
    <xf numFmtId="165" fontId="12" fillId="5" borderId="8" xfId="0" applyNumberFormat="1" applyFont="1" applyFill="1" applyBorder="1" applyAlignment="1">
      <alignment horizontal="center" vertical="center" wrapText="1"/>
    </xf>
    <xf numFmtId="165" fontId="12" fillId="2" borderId="8" xfId="0" applyNumberFormat="1" applyFont="1" applyFill="1" applyBorder="1" applyAlignment="1">
      <alignment horizontal="center" vertical="center" wrapText="1"/>
    </xf>
    <xf numFmtId="165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8" xfId="0" applyNumberFormat="1" applyFont="1" applyBorder="1" applyAlignment="1">
      <alignment horizontal="center" vertical="center" wrapText="1"/>
    </xf>
    <xf numFmtId="164" fontId="12" fillId="0" borderId="0" xfId="0" applyNumberFormat="1" applyFont="1" applyAlignment="1" applyProtection="1">
      <alignment horizontal="center" vertical="center" wrapText="1"/>
      <protection locked="0"/>
    </xf>
    <xf numFmtId="164" fontId="12" fillId="2" borderId="0" xfId="0" applyNumberFormat="1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Protection="1">
      <protection locked="0"/>
    </xf>
    <xf numFmtId="164" fontId="11" fillId="3" borderId="8" xfId="0" applyNumberFormat="1" applyFont="1" applyFill="1" applyBorder="1" applyAlignment="1">
      <alignment horizontal="left" vertical="center" wrapText="1"/>
    </xf>
    <xf numFmtId="165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Alignment="1">
      <alignment horizontal="center" vertical="center"/>
    </xf>
    <xf numFmtId="164" fontId="13" fillId="2" borderId="8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/>
    </xf>
    <xf numFmtId="165" fontId="13" fillId="2" borderId="8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/>
    </xf>
    <xf numFmtId="165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8" xfId="0" applyNumberFormat="1" applyFont="1" applyFill="1" applyBorder="1" applyAlignment="1">
      <alignment horizontal="center" vertical="center"/>
    </xf>
    <xf numFmtId="165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/>
    <xf numFmtId="0" fontId="13" fillId="3" borderId="8" xfId="0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5" fontId="1" fillId="0" borderId="0" xfId="0" applyNumberFormat="1" applyFont="1" applyProtection="1">
      <protection locked="0"/>
    </xf>
    <xf numFmtId="165" fontId="15" fillId="5" borderId="8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 applyProtection="1">
      <alignment horizontal="right" vertical="center"/>
      <protection locked="0"/>
    </xf>
    <xf numFmtId="165" fontId="2" fillId="0" borderId="8" xfId="0" applyNumberFormat="1" applyFont="1" applyBorder="1" applyAlignment="1">
      <alignment horizontal="center" vertical="center" wrapText="1"/>
    </xf>
    <xf numFmtId="165" fontId="2" fillId="5" borderId="8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4" fontId="2" fillId="8" borderId="16" xfId="0" applyNumberFormat="1" applyFont="1" applyFill="1" applyBorder="1" applyAlignment="1" applyProtection="1">
      <alignment horizontal="right" vertical="center"/>
      <protection locked="0"/>
    </xf>
    <xf numFmtId="165" fontId="16" fillId="0" borderId="8" xfId="0" applyNumberFormat="1" applyFont="1" applyBorder="1" applyAlignment="1">
      <alignment horizontal="center" vertical="center" wrapText="1"/>
    </xf>
    <xf numFmtId="1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0" applyNumberFormat="1" applyFont="1" applyBorder="1" applyAlignment="1">
      <alignment horizontal="left" vertical="center"/>
    </xf>
    <xf numFmtId="4" fontId="9" fillId="0" borderId="16" xfId="0" applyNumberFormat="1" applyFont="1" applyBorder="1" applyAlignment="1" applyProtection="1">
      <alignment horizontal="right" vertical="center"/>
      <protection locked="0"/>
    </xf>
    <xf numFmtId="165" fontId="9" fillId="0" borderId="8" xfId="0" applyNumberFormat="1" applyFont="1" applyBorder="1" applyAlignment="1">
      <alignment horizontal="center" vertical="center" wrapText="1"/>
    </xf>
    <xf numFmtId="165" fontId="9" fillId="5" borderId="8" xfId="0" applyNumberFormat="1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17" fillId="5" borderId="8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4" fontId="9" fillId="8" borderId="16" xfId="0" applyNumberFormat="1" applyFont="1" applyFill="1" applyBorder="1" applyAlignment="1" applyProtection="1">
      <alignment horizontal="right" vertical="center"/>
      <protection locked="0"/>
    </xf>
    <xf numFmtId="165" fontId="8" fillId="5" borderId="8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165" fontId="18" fillId="0" borderId="8" xfId="0" applyNumberFormat="1" applyFont="1" applyBorder="1" applyAlignment="1">
      <alignment horizontal="center" vertical="center" wrapText="1"/>
    </xf>
    <xf numFmtId="0" fontId="8" fillId="2" borderId="0" xfId="0" applyFont="1" applyFill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1" fillId="5" borderId="8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4" borderId="5" xfId="0" applyNumberFormat="1" applyFont="1" applyFill="1" applyBorder="1" applyAlignment="1">
      <alignment horizontal="center" vertical="center" wrapText="1"/>
    </xf>
    <xf numFmtId="4" fontId="2" fillId="4" borderId="0" xfId="0" applyNumberFormat="1" applyFont="1" applyFill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4" fontId="1" fillId="6" borderId="2" xfId="0" applyNumberFormat="1" applyFon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4" fontId="1" fillId="6" borderId="10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0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 applyAlignment="1">
      <alignment horizontal="center" vertical="center" wrapText="1"/>
    </xf>
    <xf numFmtId="4" fontId="1" fillId="4" borderId="11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 wrapText="1"/>
    </xf>
    <xf numFmtId="4" fontId="1" fillId="4" borderId="12" xfId="0" applyNumberFormat="1" applyFont="1" applyFill="1" applyBorder="1" applyAlignment="1">
      <alignment horizontal="center" vertical="center" wrapText="1"/>
    </xf>
    <xf numFmtId="4" fontId="1" fillId="6" borderId="1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4"/>
  <sheetViews>
    <sheetView zoomScale="77" zoomScaleNormal="77" zoomScaleSheetLayoutView="40" workbookViewId="0">
      <pane xSplit="2" ySplit="9" topLeftCell="AE16" activePane="bottomRight" state="frozen"/>
      <selection pane="topRight"/>
      <selection pane="bottomLeft"/>
      <selection pane="bottomRight" activeCell="A2" sqref="A2:EI2"/>
    </sheetView>
  </sheetViews>
  <sheetFormatPr defaultColWidth="17.28515625" defaultRowHeight="17.25" x14ac:dyDescent="0.3"/>
  <cols>
    <col min="1" max="1" width="5.28515625" style="2" customWidth="1"/>
    <col min="2" max="2" width="18.28515625" style="3" customWidth="1"/>
    <col min="3" max="3" width="13.140625" style="2" hidden="1" customWidth="1"/>
    <col min="4" max="4" width="14.7109375" style="2" hidden="1" customWidth="1"/>
    <col min="5" max="5" width="18" style="2" hidden="1" customWidth="1"/>
    <col min="6" max="6" width="16.7109375" style="2" hidden="1" customWidth="1"/>
    <col min="7" max="7" width="16.85546875" style="2" hidden="1" customWidth="1"/>
    <col min="8" max="8" width="11.5703125" style="2" hidden="1" customWidth="1"/>
    <col min="9" max="9" width="11.85546875" style="2" hidden="1" customWidth="1"/>
    <col min="10" max="10" width="16.5703125" style="2" customWidth="1"/>
    <col min="11" max="11" width="16.28515625" style="2" customWidth="1"/>
    <col min="12" max="12" width="17" style="2" customWidth="1"/>
    <col min="13" max="13" width="16" style="2" customWidth="1"/>
    <col min="14" max="14" width="14.42578125" style="2" customWidth="1"/>
    <col min="15" max="15" width="11" style="2" customWidth="1"/>
    <col min="16" max="17" width="14.85546875" style="2" customWidth="1"/>
    <col min="18" max="18" width="14.28515625" style="2" customWidth="1"/>
    <col min="19" max="19" width="10.5703125" style="2" customWidth="1"/>
    <col min="20" max="20" width="11.85546875" style="2" customWidth="1"/>
    <col min="21" max="23" width="14.85546875" style="2" hidden="1" customWidth="1"/>
    <col min="24" max="24" width="16" style="2" hidden="1" customWidth="1"/>
    <col min="25" max="30" width="14.85546875" style="2" hidden="1" customWidth="1"/>
    <col min="31" max="33" width="14.85546875" style="2" customWidth="1"/>
    <col min="34" max="34" width="11.140625" style="2" customWidth="1"/>
    <col min="35" max="35" width="14.85546875" style="2" customWidth="1"/>
    <col min="36" max="36" width="16.140625" style="2" customWidth="1"/>
    <col min="37" max="37" width="15.85546875" style="2" customWidth="1"/>
    <col min="38" max="38" width="15.5703125" style="2" customWidth="1"/>
    <col min="39" max="39" width="10.140625" style="2" customWidth="1"/>
    <col min="40" max="40" width="14.85546875" style="2" customWidth="1"/>
    <col min="41" max="41" width="13" style="2" customWidth="1"/>
    <col min="42" max="42" width="12.85546875" style="2" customWidth="1"/>
    <col min="43" max="43" width="16" style="2" customWidth="1"/>
    <col min="44" max="44" width="10.42578125" style="2" customWidth="1"/>
    <col min="45" max="45" width="14.85546875" style="2" customWidth="1"/>
    <col min="46" max="56" width="14.85546875" style="2" hidden="1" customWidth="1"/>
    <col min="57" max="57" width="17.7109375" style="2" hidden="1" customWidth="1"/>
    <col min="58" max="58" width="17.42578125" style="2" hidden="1" customWidth="1"/>
    <col min="59" max="59" width="18" style="2" hidden="1" customWidth="1"/>
    <col min="60" max="68" width="14.85546875" style="2" hidden="1" customWidth="1"/>
    <col min="69" max="70" width="14.85546875" style="2" customWidth="1"/>
    <col min="71" max="71" width="13.5703125" style="2" customWidth="1"/>
    <col min="72" max="72" width="8.28515625" style="2" customWidth="1"/>
    <col min="73" max="73" width="14.85546875" style="2" customWidth="1"/>
    <col min="74" max="94" width="14.85546875" style="2" hidden="1" customWidth="1"/>
    <col min="95" max="95" width="14.28515625" style="2" hidden="1" customWidth="1"/>
    <col min="96" max="96" width="14.85546875" style="2" hidden="1" customWidth="1"/>
    <col min="97" max="97" width="13" style="2" hidden="1" customWidth="1"/>
    <col min="98" max="98" width="14.85546875" style="2" customWidth="1"/>
    <col min="99" max="99" width="14" style="2" customWidth="1"/>
    <col min="100" max="100" width="13.7109375" style="2" customWidth="1"/>
    <col min="101" max="101" width="8.28515625" style="2" customWidth="1"/>
    <col min="102" max="114" width="14.85546875" style="2" hidden="1" customWidth="1"/>
    <col min="115" max="115" width="20.28515625" style="2" hidden="1" customWidth="1"/>
    <col min="116" max="116" width="14.85546875" style="2" hidden="1" customWidth="1"/>
    <col min="117" max="117" width="16.42578125" style="2" hidden="1" customWidth="1"/>
    <col min="118" max="120" width="14.85546875" style="2" hidden="1" customWidth="1"/>
    <col min="121" max="121" width="17.140625" style="2" hidden="1" customWidth="1"/>
    <col min="122" max="122" width="16.140625" style="2" hidden="1" customWidth="1"/>
    <col min="123" max="132" width="14.85546875" style="2" hidden="1" customWidth="1"/>
    <col min="133" max="133" width="16.140625" style="2" hidden="1" customWidth="1"/>
    <col min="134" max="134" width="16.28515625" style="2" hidden="1" customWidth="1"/>
    <col min="135" max="135" width="14.85546875" style="2" hidden="1" customWidth="1"/>
    <col min="136" max="136" width="10.5703125" style="2" hidden="1" customWidth="1"/>
    <col min="137" max="138" width="17" style="2" hidden="1" customWidth="1"/>
    <col min="139" max="139" width="14.85546875" style="2" hidden="1" customWidth="1"/>
    <col min="140" max="229" width="17.28515625" style="1"/>
    <col min="230" max="16384" width="17.28515625" style="2"/>
  </cols>
  <sheetData>
    <row r="1" spans="1:255" s="24" customFormat="1" ht="20.25" x14ac:dyDescent="0.3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</row>
    <row r="2" spans="1:255" s="24" customFormat="1" ht="17.25" customHeight="1" x14ac:dyDescent="0.35">
      <c r="A2" s="129" t="s">
        <v>69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</row>
    <row r="3" spans="1:255" s="24" customFormat="1" ht="13.5" customHeight="1" x14ac:dyDescent="0.35">
      <c r="B3" s="25"/>
      <c r="C3" s="26"/>
      <c r="D3" s="26"/>
      <c r="E3" s="26"/>
      <c r="F3" s="26"/>
      <c r="G3" s="26"/>
      <c r="H3" s="26"/>
      <c r="I3" s="26"/>
      <c r="J3" s="26"/>
      <c r="K3" s="26"/>
      <c r="L3" s="130"/>
      <c r="M3" s="130"/>
      <c r="N3" s="130"/>
      <c r="O3" s="130"/>
      <c r="P3" s="130"/>
      <c r="Q3" s="26"/>
      <c r="R3" s="27"/>
      <c r="S3" s="27"/>
      <c r="U3" s="28"/>
      <c r="V3" s="28"/>
      <c r="W3" s="28"/>
      <c r="X3" s="28"/>
      <c r="Y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CU3" s="131" t="s">
        <v>1</v>
      </c>
      <c r="CV3" s="131"/>
      <c r="CW3" s="28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</row>
    <row r="4" spans="1:255" ht="17.45" customHeight="1" x14ac:dyDescent="0.3">
      <c r="A4" s="132" t="s">
        <v>2</v>
      </c>
      <c r="B4" s="135" t="s">
        <v>3</v>
      </c>
      <c r="C4" s="138" t="s">
        <v>4</v>
      </c>
      <c r="D4" s="138" t="s">
        <v>5</v>
      </c>
      <c r="E4" s="141" t="s">
        <v>6</v>
      </c>
      <c r="F4" s="142"/>
      <c r="G4" s="142"/>
      <c r="H4" s="142"/>
      <c r="I4" s="143"/>
      <c r="J4" s="150" t="s">
        <v>7</v>
      </c>
      <c r="K4" s="151"/>
      <c r="L4" s="151"/>
      <c r="M4" s="151"/>
      <c r="N4" s="151"/>
      <c r="O4" s="152"/>
      <c r="P4" s="159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1"/>
      <c r="DJ4" s="84" t="s">
        <v>8</v>
      </c>
      <c r="DK4" s="162" t="s">
        <v>9</v>
      </c>
      <c r="DL4" s="163"/>
      <c r="DM4" s="164"/>
      <c r="DN4" s="171" t="s">
        <v>10</v>
      </c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84" t="s">
        <v>11</v>
      </c>
      <c r="EG4" s="172" t="s">
        <v>12</v>
      </c>
      <c r="EH4" s="173"/>
      <c r="EI4" s="174"/>
      <c r="EJ4" s="14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spans="1:255" ht="18" customHeight="1" x14ac:dyDescent="0.3">
      <c r="A5" s="133"/>
      <c r="B5" s="136"/>
      <c r="C5" s="139"/>
      <c r="D5" s="139"/>
      <c r="E5" s="144"/>
      <c r="F5" s="145"/>
      <c r="G5" s="145"/>
      <c r="H5" s="145"/>
      <c r="I5" s="146"/>
      <c r="J5" s="153"/>
      <c r="K5" s="154"/>
      <c r="L5" s="154"/>
      <c r="M5" s="154"/>
      <c r="N5" s="154"/>
      <c r="O5" s="155"/>
      <c r="P5" s="181" t="s">
        <v>13</v>
      </c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3"/>
      <c r="BB5" s="184" t="s">
        <v>14</v>
      </c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90" t="s">
        <v>15</v>
      </c>
      <c r="BO5" s="91"/>
      <c r="BP5" s="91"/>
      <c r="BQ5" s="185" t="s">
        <v>16</v>
      </c>
      <c r="BR5" s="186"/>
      <c r="BS5" s="186"/>
      <c r="BT5" s="186"/>
      <c r="BU5" s="186"/>
      <c r="BV5" s="186"/>
      <c r="BW5" s="186"/>
      <c r="BX5" s="186"/>
      <c r="BY5" s="186"/>
      <c r="BZ5" s="186"/>
      <c r="CA5" s="186"/>
      <c r="CB5" s="186"/>
      <c r="CC5" s="186"/>
      <c r="CD5" s="186"/>
      <c r="CE5" s="186"/>
      <c r="CF5" s="186"/>
      <c r="CG5" s="187"/>
      <c r="CH5" s="114" t="s">
        <v>17</v>
      </c>
      <c r="CI5" s="113"/>
      <c r="CJ5" s="113"/>
      <c r="CK5" s="113"/>
      <c r="CL5" s="113"/>
      <c r="CM5" s="113"/>
      <c r="CN5" s="113"/>
      <c r="CO5" s="113"/>
      <c r="CP5" s="115"/>
      <c r="CQ5" s="185" t="s">
        <v>18</v>
      </c>
      <c r="CR5" s="186"/>
      <c r="CS5" s="186"/>
      <c r="CT5" s="186"/>
      <c r="CU5" s="186"/>
      <c r="CV5" s="186"/>
      <c r="CW5" s="186"/>
      <c r="CX5" s="186"/>
      <c r="CY5" s="186"/>
      <c r="CZ5" s="186"/>
      <c r="DA5" s="184" t="s">
        <v>19</v>
      </c>
      <c r="DB5" s="184"/>
      <c r="DC5" s="184"/>
      <c r="DD5" s="90" t="s">
        <v>20</v>
      </c>
      <c r="DE5" s="91"/>
      <c r="DF5" s="92"/>
      <c r="DG5" s="90" t="s">
        <v>21</v>
      </c>
      <c r="DH5" s="91"/>
      <c r="DI5" s="92"/>
      <c r="DJ5" s="84"/>
      <c r="DK5" s="165"/>
      <c r="DL5" s="166"/>
      <c r="DM5" s="167"/>
      <c r="DN5" s="109"/>
      <c r="DO5" s="109"/>
      <c r="DP5" s="110"/>
      <c r="DQ5" s="110"/>
      <c r="DR5" s="110"/>
      <c r="DS5" s="110"/>
      <c r="DT5" s="90" t="s">
        <v>22</v>
      </c>
      <c r="DU5" s="91"/>
      <c r="DV5" s="92"/>
      <c r="DW5" s="96"/>
      <c r="DX5" s="97"/>
      <c r="DY5" s="97"/>
      <c r="DZ5" s="97"/>
      <c r="EA5" s="97"/>
      <c r="EB5" s="97"/>
      <c r="EC5" s="97"/>
      <c r="ED5" s="97"/>
      <c r="EE5" s="97"/>
      <c r="EF5" s="84"/>
      <c r="EG5" s="175"/>
      <c r="EH5" s="176"/>
      <c r="EI5" s="177"/>
      <c r="EJ5" s="14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spans="1:255" ht="57.75" customHeight="1" x14ac:dyDescent="0.3">
      <c r="A6" s="133"/>
      <c r="B6" s="136"/>
      <c r="C6" s="139"/>
      <c r="D6" s="139"/>
      <c r="E6" s="147"/>
      <c r="F6" s="148"/>
      <c r="G6" s="148"/>
      <c r="H6" s="148"/>
      <c r="I6" s="149"/>
      <c r="J6" s="156"/>
      <c r="K6" s="157"/>
      <c r="L6" s="157"/>
      <c r="M6" s="157"/>
      <c r="N6" s="157"/>
      <c r="O6" s="158"/>
      <c r="P6" s="98" t="s">
        <v>23</v>
      </c>
      <c r="Q6" s="99"/>
      <c r="R6" s="99"/>
      <c r="S6" s="99"/>
      <c r="T6" s="100"/>
      <c r="U6" s="101" t="s">
        <v>24</v>
      </c>
      <c r="V6" s="102"/>
      <c r="W6" s="102"/>
      <c r="X6" s="102"/>
      <c r="Y6" s="103"/>
      <c r="Z6" s="101" t="s">
        <v>25</v>
      </c>
      <c r="AA6" s="102"/>
      <c r="AB6" s="102"/>
      <c r="AC6" s="102"/>
      <c r="AD6" s="103"/>
      <c r="AE6" s="101" t="s">
        <v>26</v>
      </c>
      <c r="AF6" s="102"/>
      <c r="AG6" s="102"/>
      <c r="AH6" s="102"/>
      <c r="AI6" s="103"/>
      <c r="AJ6" s="101" t="s">
        <v>27</v>
      </c>
      <c r="AK6" s="102"/>
      <c r="AL6" s="102"/>
      <c r="AM6" s="102"/>
      <c r="AN6" s="103"/>
      <c r="AO6" s="101" t="s">
        <v>28</v>
      </c>
      <c r="AP6" s="102"/>
      <c r="AQ6" s="102"/>
      <c r="AR6" s="102"/>
      <c r="AS6" s="103"/>
      <c r="AT6" s="101" t="s">
        <v>29</v>
      </c>
      <c r="AU6" s="102"/>
      <c r="AV6" s="102"/>
      <c r="AW6" s="102"/>
      <c r="AX6" s="103"/>
      <c r="AY6" s="108" t="s">
        <v>30</v>
      </c>
      <c r="AZ6" s="108"/>
      <c r="BA6" s="108"/>
      <c r="BB6" s="118" t="s">
        <v>31</v>
      </c>
      <c r="BC6" s="119"/>
      <c r="BD6" s="119"/>
      <c r="BE6" s="118" t="s">
        <v>32</v>
      </c>
      <c r="BF6" s="119"/>
      <c r="BG6" s="120"/>
      <c r="BH6" s="121" t="s">
        <v>33</v>
      </c>
      <c r="BI6" s="122"/>
      <c r="BJ6" s="122"/>
      <c r="BK6" s="123" t="s">
        <v>34</v>
      </c>
      <c r="BL6" s="124"/>
      <c r="BM6" s="124"/>
      <c r="BN6" s="93"/>
      <c r="BO6" s="94"/>
      <c r="BP6" s="94"/>
      <c r="BQ6" s="125" t="s">
        <v>35</v>
      </c>
      <c r="BR6" s="126"/>
      <c r="BS6" s="126"/>
      <c r="BT6" s="126"/>
      <c r="BU6" s="127"/>
      <c r="BV6" s="89" t="s">
        <v>36</v>
      </c>
      <c r="BW6" s="89"/>
      <c r="BX6" s="89"/>
      <c r="BY6" s="89" t="s">
        <v>37</v>
      </c>
      <c r="BZ6" s="89"/>
      <c r="CA6" s="89"/>
      <c r="CB6" s="89" t="s">
        <v>38</v>
      </c>
      <c r="CC6" s="89"/>
      <c r="CD6" s="89"/>
      <c r="CE6" s="89" t="s">
        <v>39</v>
      </c>
      <c r="CF6" s="89"/>
      <c r="CG6" s="89"/>
      <c r="CH6" s="89" t="s">
        <v>40</v>
      </c>
      <c r="CI6" s="89"/>
      <c r="CJ6" s="89"/>
      <c r="CK6" s="114" t="s">
        <v>41</v>
      </c>
      <c r="CL6" s="113"/>
      <c r="CM6" s="113"/>
      <c r="CN6" s="89" t="s">
        <v>42</v>
      </c>
      <c r="CO6" s="89"/>
      <c r="CP6" s="89"/>
      <c r="CQ6" s="111" t="s">
        <v>43</v>
      </c>
      <c r="CR6" s="112"/>
      <c r="CS6" s="113"/>
      <c r="CT6" s="114" t="s">
        <v>44</v>
      </c>
      <c r="CU6" s="113"/>
      <c r="CV6" s="113"/>
      <c r="CW6" s="115"/>
      <c r="CX6" s="114" t="s">
        <v>45</v>
      </c>
      <c r="CY6" s="113"/>
      <c r="CZ6" s="113"/>
      <c r="DA6" s="184"/>
      <c r="DB6" s="184"/>
      <c r="DC6" s="184"/>
      <c r="DD6" s="93"/>
      <c r="DE6" s="94"/>
      <c r="DF6" s="95"/>
      <c r="DG6" s="93"/>
      <c r="DH6" s="94"/>
      <c r="DI6" s="95"/>
      <c r="DJ6" s="84"/>
      <c r="DK6" s="168"/>
      <c r="DL6" s="169"/>
      <c r="DM6" s="170"/>
      <c r="DN6" s="90" t="s">
        <v>46</v>
      </c>
      <c r="DO6" s="91"/>
      <c r="DP6" s="92"/>
      <c r="DQ6" s="90" t="s">
        <v>47</v>
      </c>
      <c r="DR6" s="91"/>
      <c r="DS6" s="92"/>
      <c r="DT6" s="93"/>
      <c r="DU6" s="94"/>
      <c r="DV6" s="95"/>
      <c r="DW6" s="90" t="s">
        <v>48</v>
      </c>
      <c r="DX6" s="91"/>
      <c r="DY6" s="92"/>
      <c r="DZ6" s="90" t="s">
        <v>49</v>
      </c>
      <c r="EA6" s="91"/>
      <c r="EB6" s="92"/>
      <c r="EC6" s="116" t="s">
        <v>50</v>
      </c>
      <c r="ED6" s="117"/>
      <c r="EE6" s="117"/>
      <c r="EF6" s="84"/>
      <c r="EG6" s="178"/>
      <c r="EH6" s="179"/>
      <c r="EI6" s="180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pans="1:255" ht="17.45" customHeight="1" x14ac:dyDescent="0.3">
      <c r="A7" s="133"/>
      <c r="B7" s="136"/>
      <c r="C7" s="139"/>
      <c r="D7" s="139"/>
      <c r="E7" s="83" t="s">
        <v>51</v>
      </c>
      <c r="F7" s="81" t="s">
        <v>52</v>
      </c>
      <c r="G7" s="82" t="s">
        <v>67</v>
      </c>
      <c r="H7" s="86" t="s">
        <v>53</v>
      </c>
      <c r="I7" s="88" t="s">
        <v>54</v>
      </c>
      <c r="J7" s="83" t="s">
        <v>51</v>
      </c>
      <c r="K7" s="104" t="s">
        <v>52</v>
      </c>
      <c r="L7" s="106" t="s">
        <v>67</v>
      </c>
      <c r="M7" s="86" t="s">
        <v>55</v>
      </c>
      <c r="N7" s="86" t="s">
        <v>53</v>
      </c>
      <c r="O7" s="88" t="s">
        <v>54</v>
      </c>
      <c r="P7" s="83" t="s">
        <v>51</v>
      </c>
      <c r="Q7" s="81" t="s">
        <v>52</v>
      </c>
      <c r="R7" s="82" t="s">
        <v>67</v>
      </c>
      <c r="S7" s="86" t="s">
        <v>53</v>
      </c>
      <c r="T7" s="88" t="s">
        <v>54</v>
      </c>
      <c r="U7" s="83" t="s">
        <v>51</v>
      </c>
      <c r="V7" s="81" t="s">
        <v>52</v>
      </c>
      <c r="W7" s="82" t="s">
        <v>67</v>
      </c>
      <c r="X7" s="86" t="s">
        <v>53</v>
      </c>
      <c r="Y7" s="88" t="s">
        <v>54</v>
      </c>
      <c r="Z7" s="83" t="s">
        <v>51</v>
      </c>
      <c r="AA7" s="81" t="s">
        <v>52</v>
      </c>
      <c r="AB7" s="82" t="s">
        <v>67</v>
      </c>
      <c r="AC7" s="86" t="s">
        <v>53</v>
      </c>
      <c r="AD7" s="88" t="s">
        <v>54</v>
      </c>
      <c r="AE7" s="83" t="s">
        <v>51</v>
      </c>
      <c r="AF7" s="81" t="s">
        <v>52</v>
      </c>
      <c r="AG7" s="82" t="s">
        <v>67</v>
      </c>
      <c r="AH7" s="86" t="s">
        <v>53</v>
      </c>
      <c r="AI7" s="88" t="s">
        <v>54</v>
      </c>
      <c r="AJ7" s="83" t="s">
        <v>51</v>
      </c>
      <c r="AK7" s="81" t="s">
        <v>52</v>
      </c>
      <c r="AL7" s="82" t="s">
        <v>67</v>
      </c>
      <c r="AM7" s="86" t="s">
        <v>53</v>
      </c>
      <c r="AN7" s="82" t="s">
        <v>54</v>
      </c>
      <c r="AO7" s="83" t="s">
        <v>51</v>
      </c>
      <c r="AP7" s="81" t="s">
        <v>52</v>
      </c>
      <c r="AQ7" s="82" t="s">
        <v>67</v>
      </c>
      <c r="AR7" s="86" t="s">
        <v>53</v>
      </c>
      <c r="AS7" s="13"/>
      <c r="AT7" s="83" t="s">
        <v>51</v>
      </c>
      <c r="AU7" s="81" t="s">
        <v>52</v>
      </c>
      <c r="AV7" s="82" t="s">
        <v>67</v>
      </c>
      <c r="AW7" s="87" t="s">
        <v>53</v>
      </c>
      <c r="AX7" s="82" t="s">
        <v>54</v>
      </c>
      <c r="AY7" s="83" t="s">
        <v>51</v>
      </c>
      <c r="AZ7" s="81" t="s">
        <v>52</v>
      </c>
      <c r="BA7" s="82" t="s">
        <v>67</v>
      </c>
      <c r="BB7" s="83" t="s">
        <v>51</v>
      </c>
      <c r="BC7" s="81" t="s">
        <v>52</v>
      </c>
      <c r="BD7" s="82" t="s">
        <v>67</v>
      </c>
      <c r="BE7" s="83" t="s">
        <v>51</v>
      </c>
      <c r="BF7" s="81" t="s">
        <v>52</v>
      </c>
      <c r="BG7" s="82" t="s">
        <v>67</v>
      </c>
      <c r="BH7" s="83" t="s">
        <v>51</v>
      </c>
      <c r="BI7" s="81" t="s">
        <v>52</v>
      </c>
      <c r="BJ7" s="82" t="s">
        <v>67</v>
      </c>
      <c r="BK7" s="83" t="s">
        <v>51</v>
      </c>
      <c r="BL7" s="81" t="s">
        <v>52</v>
      </c>
      <c r="BM7" s="82" t="s">
        <v>68</v>
      </c>
      <c r="BN7" s="83" t="s">
        <v>51</v>
      </c>
      <c r="BO7" s="81" t="s">
        <v>52</v>
      </c>
      <c r="BP7" s="82" t="s">
        <v>67</v>
      </c>
      <c r="BQ7" s="83" t="s">
        <v>51</v>
      </c>
      <c r="BR7" s="81" t="s">
        <v>52</v>
      </c>
      <c r="BS7" s="82" t="s">
        <v>64</v>
      </c>
      <c r="BT7" s="86" t="s">
        <v>53</v>
      </c>
      <c r="BU7" s="82" t="s">
        <v>54</v>
      </c>
      <c r="BV7" s="83" t="s">
        <v>51</v>
      </c>
      <c r="BW7" s="81" t="s">
        <v>52</v>
      </c>
      <c r="BX7" s="82" t="s">
        <v>67</v>
      </c>
      <c r="BY7" s="83" t="s">
        <v>51</v>
      </c>
      <c r="BZ7" s="81" t="s">
        <v>52</v>
      </c>
      <c r="CA7" s="82" t="s">
        <v>67</v>
      </c>
      <c r="CB7" s="83" t="s">
        <v>51</v>
      </c>
      <c r="CC7" s="81" t="s">
        <v>52</v>
      </c>
      <c r="CD7" s="82" t="s">
        <v>67</v>
      </c>
      <c r="CE7" s="83" t="s">
        <v>51</v>
      </c>
      <c r="CF7" s="81" t="s">
        <v>52</v>
      </c>
      <c r="CG7" s="82" t="s">
        <v>67</v>
      </c>
      <c r="CH7" s="83" t="s">
        <v>51</v>
      </c>
      <c r="CI7" s="81" t="s">
        <v>52</v>
      </c>
      <c r="CJ7" s="82" t="s">
        <v>67</v>
      </c>
      <c r="CK7" s="83" t="s">
        <v>51</v>
      </c>
      <c r="CL7" s="81" t="s">
        <v>52</v>
      </c>
      <c r="CM7" s="82" t="s">
        <v>67</v>
      </c>
      <c r="CN7" s="83" t="s">
        <v>51</v>
      </c>
      <c r="CO7" s="81" t="s">
        <v>52</v>
      </c>
      <c r="CP7" s="82" t="s">
        <v>67</v>
      </c>
      <c r="CQ7" s="83" t="s">
        <v>51</v>
      </c>
      <c r="CR7" s="81" t="s">
        <v>52</v>
      </c>
      <c r="CS7" s="82" t="s">
        <v>67</v>
      </c>
      <c r="CT7" s="83" t="s">
        <v>51</v>
      </c>
      <c r="CU7" s="81" t="s">
        <v>52</v>
      </c>
      <c r="CV7" s="82" t="s">
        <v>67</v>
      </c>
      <c r="CW7" s="86" t="s">
        <v>53</v>
      </c>
      <c r="CX7" s="83" t="s">
        <v>51</v>
      </c>
      <c r="CY7" s="81" t="s">
        <v>52</v>
      </c>
      <c r="CZ7" s="82" t="s">
        <v>67</v>
      </c>
      <c r="DA7" s="83" t="s">
        <v>51</v>
      </c>
      <c r="DB7" s="81" t="s">
        <v>52</v>
      </c>
      <c r="DC7" s="82" t="s">
        <v>66</v>
      </c>
      <c r="DD7" s="83" t="s">
        <v>51</v>
      </c>
      <c r="DE7" s="81" t="s">
        <v>52</v>
      </c>
      <c r="DF7" s="82" t="s">
        <v>67</v>
      </c>
      <c r="DG7" s="83" t="s">
        <v>51</v>
      </c>
      <c r="DH7" s="81" t="s">
        <v>52</v>
      </c>
      <c r="DI7" s="82" t="s">
        <v>67</v>
      </c>
      <c r="DJ7" s="85" t="s">
        <v>56</v>
      </c>
      <c r="DK7" s="83" t="s">
        <v>51</v>
      </c>
      <c r="DL7" s="81" t="s">
        <v>52</v>
      </c>
      <c r="DM7" s="82" t="s">
        <v>67</v>
      </c>
      <c r="DN7" s="83" t="s">
        <v>51</v>
      </c>
      <c r="DO7" s="81" t="s">
        <v>52</v>
      </c>
      <c r="DP7" s="82" t="s">
        <v>67</v>
      </c>
      <c r="DQ7" s="83" t="s">
        <v>51</v>
      </c>
      <c r="DR7" s="81" t="s">
        <v>52</v>
      </c>
      <c r="DS7" s="82" t="s">
        <v>67</v>
      </c>
      <c r="DT7" s="83" t="s">
        <v>51</v>
      </c>
      <c r="DU7" s="81" t="s">
        <v>52</v>
      </c>
      <c r="DV7" s="82" t="s">
        <v>67</v>
      </c>
      <c r="DW7" s="83" t="s">
        <v>51</v>
      </c>
      <c r="DX7" s="81" t="s">
        <v>52</v>
      </c>
      <c r="DY7" s="82" t="s">
        <v>67</v>
      </c>
      <c r="DZ7" s="83" t="s">
        <v>51</v>
      </c>
      <c r="EA7" s="81" t="s">
        <v>52</v>
      </c>
      <c r="EB7" s="82" t="s">
        <v>67</v>
      </c>
      <c r="EC7" s="83" t="s">
        <v>51</v>
      </c>
      <c r="ED7" s="81" t="s">
        <v>52</v>
      </c>
      <c r="EE7" s="82" t="s">
        <v>67</v>
      </c>
      <c r="EF7" s="84" t="s">
        <v>56</v>
      </c>
      <c r="EG7" s="83" t="s">
        <v>51</v>
      </c>
      <c r="EH7" s="81" t="s">
        <v>52</v>
      </c>
      <c r="EI7" s="82" t="s">
        <v>67</v>
      </c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</row>
    <row r="8" spans="1:255" ht="76.5" customHeight="1" x14ac:dyDescent="0.3">
      <c r="A8" s="134"/>
      <c r="B8" s="137"/>
      <c r="C8" s="140"/>
      <c r="D8" s="140"/>
      <c r="E8" s="83"/>
      <c r="F8" s="81"/>
      <c r="G8" s="82"/>
      <c r="H8" s="86"/>
      <c r="I8" s="88"/>
      <c r="J8" s="83"/>
      <c r="K8" s="105"/>
      <c r="L8" s="107"/>
      <c r="M8" s="86"/>
      <c r="N8" s="86"/>
      <c r="O8" s="88"/>
      <c r="P8" s="83"/>
      <c r="Q8" s="81"/>
      <c r="R8" s="82"/>
      <c r="S8" s="86"/>
      <c r="T8" s="88"/>
      <c r="U8" s="83"/>
      <c r="V8" s="81"/>
      <c r="W8" s="82"/>
      <c r="X8" s="86"/>
      <c r="Y8" s="88"/>
      <c r="Z8" s="83"/>
      <c r="AA8" s="81"/>
      <c r="AB8" s="82"/>
      <c r="AC8" s="86"/>
      <c r="AD8" s="88"/>
      <c r="AE8" s="83"/>
      <c r="AF8" s="81"/>
      <c r="AG8" s="82"/>
      <c r="AH8" s="86"/>
      <c r="AI8" s="88"/>
      <c r="AJ8" s="83"/>
      <c r="AK8" s="81"/>
      <c r="AL8" s="82"/>
      <c r="AM8" s="86"/>
      <c r="AN8" s="82"/>
      <c r="AO8" s="83"/>
      <c r="AP8" s="81"/>
      <c r="AQ8" s="82"/>
      <c r="AR8" s="86"/>
      <c r="AS8" s="56" t="s">
        <v>54</v>
      </c>
      <c r="AT8" s="83"/>
      <c r="AU8" s="81"/>
      <c r="AV8" s="82"/>
      <c r="AW8" s="87"/>
      <c r="AX8" s="82"/>
      <c r="AY8" s="83"/>
      <c r="AZ8" s="81"/>
      <c r="BA8" s="82"/>
      <c r="BB8" s="83"/>
      <c r="BC8" s="81"/>
      <c r="BD8" s="82"/>
      <c r="BE8" s="83"/>
      <c r="BF8" s="81"/>
      <c r="BG8" s="82"/>
      <c r="BH8" s="83"/>
      <c r="BI8" s="81"/>
      <c r="BJ8" s="82"/>
      <c r="BK8" s="83"/>
      <c r="BL8" s="81"/>
      <c r="BM8" s="82"/>
      <c r="BN8" s="83"/>
      <c r="BO8" s="81"/>
      <c r="BP8" s="82"/>
      <c r="BQ8" s="83"/>
      <c r="BR8" s="81"/>
      <c r="BS8" s="82"/>
      <c r="BT8" s="86"/>
      <c r="BU8" s="82"/>
      <c r="BV8" s="83"/>
      <c r="BW8" s="81"/>
      <c r="BX8" s="82"/>
      <c r="BY8" s="83"/>
      <c r="BZ8" s="81"/>
      <c r="CA8" s="82"/>
      <c r="CB8" s="83"/>
      <c r="CC8" s="81"/>
      <c r="CD8" s="82"/>
      <c r="CE8" s="83"/>
      <c r="CF8" s="81"/>
      <c r="CG8" s="82"/>
      <c r="CH8" s="83"/>
      <c r="CI8" s="81"/>
      <c r="CJ8" s="82"/>
      <c r="CK8" s="83"/>
      <c r="CL8" s="81"/>
      <c r="CM8" s="82"/>
      <c r="CN8" s="83"/>
      <c r="CO8" s="81"/>
      <c r="CP8" s="82"/>
      <c r="CQ8" s="83"/>
      <c r="CR8" s="81"/>
      <c r="CS8" s="82"/>
      <c r="CT8" s="83"/>
      <c r="CU8" s="81"/>
      <c r="CV8" s="82"/>
      <c r="CW8" s="86"/>
      <c r="CX8" s="83"/>
      <c r="CY8" s="81"/>
      <c r="CZ8" s="82"/>
      <c r="DA8" s="83"/>
      <c r="DB8" s="81"/>
      <c r="DC8" s="82"/>
      <c r="DD8" s="83"/>
      <c r="DE8" s="81"/>
      <c r="DF8" s="82"/>
      <c r="DG8" s="83"/>
      <c r="DH8" s="81"/>
      <c r="DI8" s="82"/>
      <c r="DJ8" s="85"/>
      <c r="DK8" s="83"/>
      <c r="DL8" s="81"/>
      <c r="DM8" s="82"/>
      <c r="DN8" s="83"/>
      <c r="DO8" s="81"/>
      <c r="DP8" s="82"/>
      <c r="DQ8" s="83"/>
      <c r="DR8" s="81"/>
      <c r="DS8" s="82"/>
      <c r="DT8" s="83"/>
      <c r="DU8" s="81"/>
      <c r="DV8" s="82"/>
      <c r="DW8" s="83"/>
      <c r="DX8" s="81"/>
      <c r="DY8" s="82"/>
      <c r="DZ8" s="83"/>
      <c r="EA8" s="81"/>
      <c r="EB8" s="82"/>
      <c r="EC8" s="83"/>
      <c r="ED8" s="81"/>
      <c r="EE8" s="82"/>
      <c r="EF8" s="84"/>
      <c r="EG8" s="83"/>
      <c r="EH8" s="81"/>
      <c r="EI8" s="82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</row>
    <row r="9" spans="1:255" x14ac:dyDescent="0.3">
      <c r="A9" s="4"/>
      <c r="B9" s="5">
        <v>1</v>
      </c>
      <c r="C9" s="6">
        <v>2</v>
      </c>
      <c r="D9" s="4">
        <v>3</v>
      </c>
      <c r="E9" s="6">
        <v>4</v>
      </c>
      <c r="F9" s="4">
        <v>5</v>
      </c>
      <c r="G9" s="6">
        <v>6</v>
      </c>
      <c r="H9" s="4">
        <v>7</v>
      </c>
      <c r="I9" s="6">
        <v>8</v>
      </c>
      <c r="J9" s="4">
        <v>2</v>
      </c>
      <c r="K9" s="6">
        <v>3</v>
      </c>
      <c r="L9" s="4">
        <v>4</v>
      </c>
      <c r="M9" s="10" t="s">
        <v>57</v>
      </c>
      <c r="N9" s="6">
        <v>6</v>
      </c>
      <c r="O9" s="4">
        <v>13</v>
      </c>
      <c r="P9" s="6">
        <v>7</v>
      </c>
      <c r="Q9" s="4">
        <v>8</v>
      </c>
      <c r="R9" s="6">
        <v>9</v>
      </c>
      <c r="S9" s="4">
        <v>10</v>
      </c>
      <c r="T9" s="6">
        <v>18</v>
      </c>
      <c r="U9" s="4">
        <v>19</v>
      </c>
      <c r="V9" s="6">
        <v>20</v>
      </c>
      <c r="W9" s="4">
        <v>21</v>
      </c>
      <c r="X9" s="6">
        <v>22</v>
      </c>
      <c r="Y9" s="4">
        <v>23</v>
      </c>
      <c r="Z9" s="6">
        <v>24</v>
      </c>
      <c r="AA9" s="4">
        <v>25</v>
      </c>
      <c r="AB9" s="6">
        <v>26</v>
      </c>
      <c r="AC9" s="4">
        <v>27</v>
      </c>
      <c r="AD9" s="6">
        <v>28</v>
      </c>
      <c r="AE9" s="4">
        <v>29</v>
      </c>
      <c r="AF9" s="6">
        <v>30</v>
      </c>
      <c r="AG9" s="4">
        <v>31</v>
      </c>
      <c r="AH9" s="6">
        <v>32</v>
      </c>
      <c r="AI9" s="4">
        <v>33</v>
      </c>
      <c r="AJ9" s="6">
        <v>11</v>
      </c>
      <c r="AK9" s="4">
        <v>12</v>
      </c>
      <c r="AL9" s="6">
        <v>13</v>
      </c>
      <c r="AM9" s="4">
        <v>14</v>
      </c>
      <c r="AN9" s="6">
        <v>38</v>
      </c>
      <c r="AO9" s="4">
        <v>15</v>
      </c>
      <c r="AP9" s="6">
        <v>16</v>
      </c>
      <c r="AQ9" s="4">
        <v>17</v>
      </c>
      <c r="AR9" s="6">
        <v>18</v>
      </c>
      <c r="AS9" s="4">
        <v>43</v>
      </c>
      <c r="AT9" s="6">
        <v>44</v>
      </c>
      <c r="AU9" s="4">
        <v>45</v>
      </c>
      <c r="AV9" s="6">
        <v>46</v>
      </c>
      <c r="AW9" s="4">
        <v>47</v>
      </c>
      <c r="AX9" s="6">
        <v>48</v>
      </c>
      <c r="AY9" s="4">
        <v>49</v>
      </c>
      <c r="AZ9" s="6">
        <v>50</v>
      </c>
      <c r="BA9" s="4">
        <v>51</v>
      </c>
      <c r="BB9" s="6">
        <v>52</v>
      </c>
      <c r="BC9" s="4">
        <v>53</v>
      </c>
      <c r="BD9" s="6">
        <v>54</v>
      </c>
      <c r="BE9" s="4">
        <v>55</v>
      </c>
      <c r="BF9" s="6">
        <v>56</v>
      </c>
      <c r="BG9" s="4">
        <v>57</v>
      </c>
      <c r="BH9" s="6">
        <v>58</v>
      </c>
      <c r="BI9" s="4">
        <v>59</v>
      </c>
      <c r="BJ9" s="6">
        <v>60</v>
      </c>
      <c r="BK9" s="4">
        <v>61</v>
      </c>
      <c r="BL9" s="6">
        <v>62</v>
      </c>
      <c r="BM9" s="4">
        <v>63</v>
      </c>
      <c r="BN9" s="6">
        <v>64</v>
      </c>
      <c r="BO9" s="4">
        <v>65</v>
      </c>
      <c r="BP9" s="6">
        <v>66</v>
      </c>
      <c r="BQ9" s="4">
        <v>19</v>
      </c>
      <c r="BR9" s="6">
        <v>20</v>
      </c>
      <c r="BS9" s="4">
        <v>21</v>
      </c>
      <c r="BT9" s="6">
        <v>22</v>
      </c>
      <c r="BU9" s="4">
        <v>71</v>
      </c>
      <c r="BV9" s="6">
        <v>72</v>
      </c>
      <c r="BW9" s="4">
        <v>73</v>
      </c>
      <c r="BX9" s="6">
        <v>74</v>
      </c>
      <c r="BY9" s="4">
        <v>75</v>
      </c>
      <c r="BZ9" s="6">
        <v>76</v>
      </c>
      <c r="CA9" s="4">
        <v>77</v>
      </c>
      <c r="CB9" s="6">
        <v>78</v>
      </c>
      <c r="CC9" s="4">
        <v>79</v>
      </c>
      <c r="CD9" s="6">
        <v>80</v>
      </c>
      <c r="CE9" s="4">
        <v>81</v>
      </c>
      <c r="CF9" s="6">
        <v>82</v>
      </c>
      <c r="CG9" s="4">
        <v>83</v>
      </c>
      <c r="CH9" s="6">
        <v>84</v>
      </c>
      <c r="CI9" s="4">
        <v>85</v>
      </c>
      <c r="CJ9" s="6">
        <v>86</v>
      </c>
      <c r="CK9" s="4">
        <v>87</v>
      </c>
      <c r="CL9" s="6">
        <v>88</v>
      </c>
      <c r="CM9" s="4">
        <v>89</v>
      </c>
      <c r="CN9" s="6">
        <v>90</v>
      </c>
      <c r="CO9" s="4">
        <v>91</v>
      </c>
      <c r="CP9" s="6">
        <v>92</v>
      </c>
      <c r="CQ9" s="4">
        <v>23</v>
      </c>
      <c r="CR9" s="6">
        <v>24</v>
      </c>
      <c r="CS9" s="4">
        <v>25</v>
      </c>
      <c r="CT9" s="6">
        <v>26</v>
      </c>
      <c r="CU9" s="4">
        <v>27</v>
      </c>
      <c r="CV9" s="6">
        <v>28</v>
      </c>
      <c r="CW9" s="6">
        <v>22</v>
      </c>
      <c r="CX9" s="4">
        <v>99</v>
      </c>
      <c r="CY9" s="6">
        <v>100</v>
      </c>
      <c r="CZ9" s="4">
        <v>101</v>
      </c>
      <c r="DA9" s="6">
        <v>102</v>
      </c>
      <c r="DB9" s="4">
        <v>103</v>
      </c>
      <c r="DC9" s="6">
        <v>104</v>
      </c>
      <c r="DD9" s="4">
        <v>105</v>
      </c>
      <c r="DE9" s="6">
        <v>106</v>
      </c>
      <c r="DF9" s="4">
        <v>107</v>
      </c>
      <c r="DG9" s="6">
        <v>108</v>
      </c>
      <c r="DH9" s="4">
        <v>109</v>
      </c>
      <c r="DI9" s="6">
        <v>110</v>
      </c>
      <c r="DJ9" s="4">
        <v>111</v>
      </c>
      <c r="DK9" s="6">
        <v>112</v>
      </c>
      <c r="DL9" s="4">
        <v>113</v>
      </c>
      <c r="DM9" s="6">
        <v>114</v>
      </c>
      <c r="DN9" s="4">
        <v>115</v>
      </c>
      <c r="DO9" s="6">
        <v>116</v>
      </c>
      <c r="DP9" s="4">
        <v>117</v>
      </c>
      <c r="DQ9" s="6">
        <v>118</v>
      </c>
      <c r="DR9" s="4">
        <v>119</v>
      </c>
      <c r="DS9" s="6">
        <v>120</v>
      </c>
      <c r="DT9" s="4">
        <v>121</v>
      </c>
      <c r="DU9" s="6">
        <v>122</v>
      </c>
      <c r="DV9" s="4">
        <v>123</v>
      </c>
      <c r="DW9" s="6">
        <v>124</v>
      </c>
      <c r="DX9" s="4">
        <v>125</v>
      </c>
      <c r="DY9" s="6">
        <v>126</v>
      </c>
      <c r="DZ9" s="4">
        <v>127</v>
      </c>
      <c r="EA9" s="6">
        <v>128</v>
      </c>
      <c r="EB9" s="4">
        <v>129</v>
      </c>
      <c r="EC9" s="6">
        <v>130</v>
      </c>
      <c r="ED9" s="4">
        <v>131</v>
      </c>
      <c r="EE9" s="6">
        <v>132</v>
      </c>
      <c r="EF9" s="4">
        <v>133</v>
      </c>
      <c r="EG9" s="6">
        <v>134</v>
      </c>
      <c r="EH9" s="4">
        <v>135</v>
      </c>
      <c r="EI9" s="6">
        <v>136</v>
      </c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</row>
    <row r="10" spans="1:255" s="24" customFormat="1" ht="74.25" customHeight="1" x14ac:dyDescent="0.35">
      <c r="A10" s="65">
        <v>1</v>
      </c>
      <c r="B10" s="66" t="s">
        <v>58</v>
      </c>
      <c r="C10" s="67">
        <v>123908.5621</v>
      </c>
      <c r="D10" s="68">
        <v>637739.43220000004</v>
      </c>
      <c r="E10" s="69">
        <f t="shared" ref="E10:G14" si="0">DK10+EG10-EC10</f>
        <v>5915830.5999999996</v>
      </c>
      <c r="F10" s="70">
        <f t="shared" si="0"/>
        <v>4929858.833333333</v>
      </c>
      <c r="G10" s="70">
        <f t="shared" si="0"/>
        <v>2464162.1941999998</v>
      </c>
      <c r="H10" s="70">
        <f>+G10/F10*100</f>
        <v>49.984437232533331</v>
      </c>
      <c r="I10" s="70">
        <f>G10/E10*100</f>
        <v>41.653697693777772</v>
      </c>
      <c r="J10" s="69">
        <f t="shared" ref="J10:L14" si="1">U10+Z10+AJ10+AO10+AT10+AY10+BN10+BV10+BY10+CB10+CE10+CH10+CN10+CQ10+CX10+DA10+DG10+AE10</f>
        <v>574597.5</v>
      </c>
      <c r="K10" s="70">
        <f t="shared" si="1"/>
        <v>478831.25000000006</v>
      </c>
      <c r="L10" s="70">
        <f t="shared" si="1"/>
        <v>423252.50419999944</v>
      </c>
      <c r="M10" s="70">
        <f>+L10-K10</f>
        <v>-55578.745800000615</v>
      </c>
      <c r="N10" s="70">
        <f>+L10/K10*100</f>
        <v>88.392832380927388</v>
      </c>
      <c r="O10" s="70">
        <f>L10/J10*100</f>
        <v>73.660693650772828</v>
      </c>
      <c r="P10" s="69">
        <f t="shared" ref="P10:Q14" si="2">U10+Z10+AE10</f>
        <v>119275.70000000001</v>
      </c>
      <c r="Q10" s="70">
        <f>V10+AA10+AF10</f>
        <v>99396.416666666672</v>
      </c>
      <c r="R10" s="70">
        <f>W10+AB10+AG10</f>
        <v>60050.169299999463</v>
      </c>
      <c r="S10" s="70">
        <f>+R10/Q10*100</f>
        <v>60.414823103112667</v>
      </c>
      <c r="T10" s="71">
        <f>R10/P10*100</f>
        <v>50.345685919260553</v>
      </c>
      <c r="U10" s="69">
        <v>19007.400000000001</v>
      </c>
      <c r="V10" s="68">
        <f>+U10/12*10</f>
        <v>15839.5</v>
      </c>
      <c r="W10" s="67">
        <v>1881.3019999999999</v>
      </c>
      <c r="X10" s="68">
        <f>+W10/V10*100</f>
        <v>11.87728147984469</v>
      </c>
      <c r="Y10" s="68">
        <f t="shared" ref="Y10:Y16" si="3">W10/U10*100</f>
        <v>9.8977345665372418</v>
      </c>
      <c r="Z10" s="69">
        <v>3200</v>
      </c>
      <c r="AA10" s="68">
        <f>+Z10/12*10</f>
        <v>2666.666666666667</v>
      </c>
      <c r="AB10" s="67">
        <v>12560.996999999999</v>
      </c>
      <c r="AC10" s="68">
        <f>+AB10/AA10*100</f>
        <v>471.03738749999991</v>
      </c>
      <c r="AD10" s="68">
        <f>+AB10/Z10*100</f>
        <v>392.53115624999998</v>
      </c>
      <c r="AE10" s="69">
        <v>97068.3</v>
      </c>
      <c r="AF10" s="68">
        <f>+AE10/12*10</f>
        <v>80890.25</v>
      </c>
      <c r="AG10" s="68">
        <v>45607.870299999464</v>
      </c>
      <c r="AH10" s="68">
        <f>+AG10/AF10*100</f>
        <v>56.382407397677056</v>
      </c>
      <c r="AI10" s="68">
        <f>AG10/AE10*100</f>
        <v>46.985339498064214</v>
      </c>
      <c r="AJ10" s="69">
        <v>214495.5</v>
      </c>
      <c r="AK10" s="68">
        <f>+AJ10/12*10</f>
        <v>178746.25</v>
      </c>
      <c r="AL10" s="67">
        <v>148418.092</v>
      </c>
      <c r="AM10" s="68">
        <f>+AL10/AK10*100</f>
        <v>83.032842367322388</v>
      </c>
      <c r="AN10" s="68">
        <f>AL10/AJ10*100</f>
        <v>69.194035306101995</v>
      </c>
      <c r="AO10" s="69">
        <v>6644</v>
      </c>
      <c r="AP10" s="68">
        <f>+AO10/12*10</f>
        <v>5536.6666666666661</v>
      </c>
      <c r="AQ10" s="67">
        <v>6826.8959999999997</v>
      </c>
      <c r="AR10" s="68">
        <f>+AQ10/AP10*100</f>
        <v>123.30335942203492</v>
      </c>
      <c r="AS10" s="68">
        <f>AQ10/AO10*100</f>
        <v>102.75279951836242</v>
      </c>
      <c r="AT10" s="69">
        <v>8500</v>
      </c>
      <c r="AU10" s="68">
        <f>+AT10/12*10</f>
        <v>7083.3333333333339</v>
      </c>
      <c r="AV10" s="67">
        <v>8309.4</v>
      </c>
      <c r="AW10" s="68">
        <f>+AV10/AU10*100</f>
        <v>117.30917647058823</v>
      </c>
      <c r="AX10" s="68">
        <f>AV10/AT10*100</f>
        <v>97.757647058823522</v>
      </c>
      <c r="AY10" s="69">
        <v>0</v>
      </c>
      <c r="AZ10" s="68">
        <f>+AY10/12*4</f>
        <v>0</v>
      </c>
      <c r="BA10" s="68">
        <v>0</v>
      </c>
      <c r="BB10" s="69">
        <v>0</v>
      </c>
      <c r="BC10" s="68">
        <f>+BB10/12*4</f>
        <v>0</v>
      </c>
      <c r="BD10" s="68">
        <v>0</v>
      </c>
      <c r="BE10" s="69">
        <v>2342636.6</v>
      </c>
      <c r="BF10" s="68">
        <f>+BE10/12*10</f>
        <v>1952197.1666666667</v>
      </c>
      <c r="BG10" s="67">
        <v>1950257.93</v>
      </c>
      <c r="BH10" s="69">
        <v>3049.9</v>
      </c>
      <c r="BI10" s="68">
        <f>+BH10/12*10</f>
        <v>2541.5833333333335</v>
      </c>
      <c r="BJ10" s="67">
        <v>3872.7</v>
      </c>
      <c r="BK10" s="69">
        <v>0</v>
      </c>
      <c r="BL10" s="68">
        <f>+BK10/12*6</f>
        <v>0</v>
      </c>
      <c r="BM10" s="68">
        <v>0</v>
      </c>
      <c r="BN10" s="69">
        <v>0</v>
      </c>
      <c r="BO10" s="68">
        <f>+BN10/12*4</f>
        <v>0</v>
      </c>
      <c r="BP10" s="68">
        <v>0</v>
      </c>
      <c r="BQ10" s="69">
        <f t="shared" ref="BQ10:BS14" si="4">BV10+BY10+CB10+CE10</f>
        <v>171521.09999999998</v>
      </c>
      <c r="BR10" s="68">
        <f t="shared" si="4"/>
        <v>142934.25</v>
      </c>
      <c r="BS10" s="68">
        <f>BX10+CA10+CD10+CG10</f>
        <v>129577.25599999999</v>
      </c>
      <c r="BT10" s="68">
        <f>+BS10/BR10*100</f>
        <v>90.655148083821757</v>
      </c>
      <c r="BU10" s="68">
        <f>BS10/BQ10*100</f>
        <v>75.545956736518136</v>
      </c>
      <c r="BV10" s="69">
        <v>102392.9</v>
      </c>
      <c r="BW10" s="68">
        <f>+BV10/12*10</f>
        <v>85327.416666666672</v>
      </c>
      <c r="BX10" s="67">
        <v>76277.575299999997</v>
      </c>
      <c r="BY10" s="69">
        <v>41592.199999999997</v>
      </c>
      <c r="BZ10" s="68">
        <f>+BY10/12*10</f>
        <v>34660.166666666664</v>
      </c>
      <c r="CA10" s="67">
        <v>24606.774000000001</v>
      </c>
      <c r="CB10" s="72">
        <v>0</v>
      </c>
      <c r="CC10" s="68">
        <f>+CB10/12*10</f>
        <v>0</v>
      </c>
      <c r="CD10" s="67">
        <v>0</v>
      </c>
      <c r="CE10" s="69">
        <v>27536</v>
      </c>
      <c r="CF10" s="68">
        <f>+CE10/12*10</f>
        <v>22946.666666666664</v>
      </c>
      <c r="CG10" s="67">
        <v>28692.9067</v>
      </c>
      <c r="CH10" s="69">
        <v>0</v>
      </c>
      <c r="CI10" s="68">
        <f>+CH10/12*9</f>
        <v>0</v>
      </c>
      <c r="CJ10" s="68">
        <v>0</v>
      </c>
      <c r="CK10" s="69">
        <v>2227.1999999999998</v>
      </c>
      <c r="CL10" s="68">
        <f>+CK10/12*10</f>
        <v>1856</v>
      </c>
      <c r="CM10" s="67">
        <v>1781.76</v>
      </c>
      <c r="CN10" s="69">
        <v>0</v>
      </c>
      <c r="CO10" s="68">
        <f>+CN10/12*10</f>
        <v>0</v>
      </c>
      <c r="CP10" s="68">
        <v>42</v>
      </c>
      <c r="CQ10" s="69">
        <v>51265.4</v>
      </c>
      <c r="CR10" s="68">
        <f>+CQ10/12*10</f>
        <v>42721.166666666672</v>
      </c>
      <c r="CS10" s="67">
        <v>30479.958999999999</v>
      </c>
      <c r="CT10" s="69">
        <v>28165.4</v>
      </c>
      <c r="CU10" s="68">
        <f>+CT10/12*10</f>
        <v>23471.166666666668</v>
      </c>
      <c r="CV10" s="67">
        <v>14134.858</v>
      </c>
      <c r="CW10" s="68">
        <f>+CV10/CU10*100</f>
        <v>60.22222159103012</v>
      </c>
      <c r="CX10" s="69">
        <v>0</v>
      </c>
      <c r="CY10" s="68">
        <f>+CX10/12*10</f>
        <v>0</v>
      </c>
      <c r="CZ10" s="67">
        <v>3808.375</v>
      </c>
      <c r="DA10" s="69">
        <v>0</v>
      </c>
      <c r="DB10" s="68">
        <f>+DA10/12*10</f>
        <v>0</v>
      </c>
      <c r="DC10" s="67">
        <v>100</v>
      </c>
      <c r="DD10" s="69">
        <v>0</v>
      </c>
      <c r="DE10" s="68">
        <f>+DD10/12*10</f>
        <v>0</v>
      </c>
      <c r="DF10" s="68">
        <v>0</v>
      </c>
      <c r="DG10" s="69">
        <v>2895.8</v>
      </c>
      <c r="DH10" s="68">
        <f>+DG10/12*10</f>
        <v>2413.166666666667</v>
      </c>
      <c r="DI10" s="67">
        <v>35640.356899999999</v>
      </c>
      <c r="DJ10" s="73">
        <v>0</v>
      </c>
      <c r="DK10" s="69">
        <f t="shared" ref="DK10:DM14" si="5">U10+Z10+AJ10+AO10+AT10+AY10+BB10+BE10+BH10+BK10+BN10+BV10+BY10+CB10+CE10+CH10+CK10+CN10+CQ10+CX10+DA10+DD10+DG10+AE10</f>
        <v>2922511.1999999997</v>
      </c>
      <c r="DL10" s="68">
        <f t="shared" si="5"/>
        <v>2435425.9999999995</v>
      </c>
      <c r="DM10" s="68">
        <f t="shared" si="5"/>
        <v>2379164.8942</v>
      </c>
      <c r="DN10" s="69">
        <v>196968.6</v>
      </c>
      <c r="DO10" s="68">
        <f>+DN10/12*10</f>
        <v>164140.5</v>
      </c>
      <c r="DP10" s="68">
        <v>250</v>
      </c>
      <c r="DQ10" s="74">
        <v>2796350.8</v>
      </c>
      <c r="DR10" s="68">
        <f>+DQ10/12*10</f>
        <v>2330292.333333333</v>
      </c>
      <c r="DS10" s="67">
        <v>84747.3</v>
      </c>
      <c r="DT10" s="75">
        <v>0</v>
      </c>
      <c r="DU10" s="68">
        <f>+DT10/12*4</f>
        <v>0</v>
      </c>
      <c r="DV10" s="73">
        <v>0</v>
      </c>
      <c r="DW10" s="75">
        <v>0</v>
      </c>
      <c r="DX10" s="68">
        <f>+DW10/12*10</f>
        <v>0</v>
      </c>
      <c r="DY10" s="67">
        <v>0</v>
      </c>
      <c r="DZ10" s="75">
        <v>0</v>
      </c>
      <c r="EA10" s="68">
        <f>+DZ10/12*4</f>
        <v>0</v>
      </c>
      <c r="EB10" s="73">
        <v>0</v>
      </c>
      <c r="EC10" s="69">
        <v>856753.4</v>
      </c>
      <c r="ED10" s="68">
        <f>+EC10/12*10</f>
        <v>713961.16666666674</v>
      </c>
      <c r="EE10" s="73">
        <v>0</v>
      </c>
      <c r="EF10" s="73">
        <v>0</v>
      </c>
      <c r="EG10" s="69">
        <f>DN10+DQ10+DT10+DW10+DZ10+EC10</f>
        <v>3850072.8</v>
      </c>
      <c r="EH10" s="68">
        <f t="shared" ref="EG10:EH14" si="6">DO10+DR10+DU10+DX10+EA10+ED10</f>
        <v>3208394</v>
      </c>
      <c r="EI10" s="68">
        <f>DP10+DS10+DV10+DY10+EB10+EE10+EF10</f>
        <v>84997.3</v>
      </c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  <c r="IU10" s="77"/>
    </row>
    <row r="11" spans="1:255" s="24" customFormat="1" ht="74.25" customHeight="1" x14ac:dyDescent="0.35">
      <c r="A11" s="65">
        <v>2</v>
      </c>
      <c r="B11" s="66" t="s">
        <v>59</v>
      </c>
      <c r="C11" s="67">
        <v>12923.777700000001</v>
      </c>
      <c r="D11" s="68">
        <v>350549.19650000002</v>
      </c>
      <c r="E11" s="69">
        <f t="shared" si="0"/>
        <v>3487465.0202000001</v>
      </c>
      <c r="F11" s="70">
        <f t="shared" si="0"/>
        <v>2906220.8501666663</v>
      </c>
      <c r="G11" s="70">
        <f t="shared" si="0"/>
        <v>2801830.1462999997</v>
      </c>
      <c r="H11" s="70">
        <f t="shared" ref="H11:H16" si="7">+G11/F11*100</f>
        <v>96.408025774755558</v>
      </c>
      <c r="I11" s="70">
        <f>G11/E11*100</f>
        <v>80.340021478962953</v>
      </c>
      <c r="J11" s="69">
        <f t="shared" si="1"/>
        <v>957806.10000000009</v>
      </c>
      <c r="K11" s="70">
        <f t="shared" si="1"/>
        <v>798171.74999999988</v>
      </c>
      <c r="L11" s="70">
        <f t="shared" si="1"/>
        <v>636874.23730000097</v>
      </c>
      <c r="M11" s="70">
        <f>+L11-K11</f>
        <v>-161297.51269999892</v>
      </c>
      <c r="N11" s="70">
        <f>+L11/K11*100</f>
        <v>79.791628468434411</v>
      </c>
      <c r="O11" s="70">
        <f>L11/J11*100</f>
        <v>66.493023723695316</v>
      </c>
      <c r="P11" s="69">
        <f t="shared" si="2"/>
        <v>202112.7</v>
      </c>
      <c r="Q11" s="70">
        <f t="shared" si="2"/>
        <v>168427.25</v>
      </c>
      <c r="R11" s="70">
        <f>W11+AB11+AG11</f>
        <v>111505.50260000095</v>
      </c>
      <c r="S11" s="70">
        <f t="shared" ref="S11:S16" si="8">+R11/Q11*100</f>
        <v>66.203956070054545</v>
      </c>
      <c r="T11" s="71">
        <f>R11/P11*100</f>
        <v>55.169963391712116</v>
      </c>
      <c r="U11" s="69">
        <v>9068.4</v>
      </c>
      <c r="V11" s="68">
        <f t="shared" ref="V11:V16" si="9">+U11/12*10</f>
        <v>7556.9999999999991</v>
      </c>
      <c r="W11" s="67">
        <v>7619.3994000000002</v>
      </c>
      <c r="X11" s="68">
        <f t="shared" ref="X11:X16" si="10">+W11/V11*100</f>
        <v>100.82571655418819</v>
      </c>
      <c r="Y11" s="68">
        <f t="shared" si="3"/>
        <v>84.021430461823471</v>
      </c>
      <c r="Z11" s="69">
        <v>26724.9</v>
      </c>
      <c r="AA11" s="68">
        <f t="shared" ref="AA11:AA16" si="11">+Z11/12*10</f>
        <v>22270.750000000004</v>
      </c>
      <c r="AB11" s="67">
        <v>27419.095399999998</v>
      </c>
      <c r="AC11" s="68">
        <f t="shared" ref="AC11:AC16" si="12">+AB11/AA11*100</f>
        <v>123.11707239316141</v>
      </c>
      <c r="AD11" s="68">
        <f t="shared" ref="AD11:AD16" si="13">+AB11/Z11*100</f>
        <v>102.59756032763451</v>
      </c>
      <c r="AE11" s="69">
        <v>166319.4</v>
      </c>
      <c r="AF11" s="68">
        <f t="shared" ref="AF11:AF16" si="14">+AE11/12*10</f>
        <v>138599.5</v>
      </c>
      <c r="AG11" s="68">
        <v>76467.007800000953</v>
      </c>
      <c r="AH11" s="68">
        <f>+AG11/AF11*100</f>
        <v>55.171200329006197</v>
      </c>
      <c r="AI11" s="68">
        <f>AG11/AE11*100</f>
        <v>45.976000274171838</v>
      </c>
      <c r="AJ11" s="69">
        <v>409673.8</v>
      </c>
      <c r="AK11" s="68">
        <f t="shared" ref="AK11:AK16" si="15">+AJ11/12*10</f>
        <v>341394.83333333331</v>
      </c>
      <c r="AL11" s="67">
        <v>236496.82440000001</v>
      </c>
      <c r="AM11" s="68">
        <f>+AL11/AK11*100</f>
        <v>69.273697580855796</v>
      </c>
      <c r="AN11" s="68">
        <f>AL11/AJ11*100</f>
        <v>57.728081317379832</v>
      </c>
      <c r="AO11" s="69">
        <v>11739.4</v>
      </c>
      <c r="AP11" s="68">
        <f t="shared" ref="AP11:AP16" si="16">+AO11/12*10</f>
        <v>9782.8333333333321</v>
      </c>
      <c r="AQ11" s="67">
        <v>16785.069800000001</v>
      </c>
      <c r="AR11" s="68">
        <f>+AQ11/AP11*100</f>
        <v>171.57677360001367</v>
      </c>
      <c r="AS11" s="68">
        <f>AQ11/AO11*100</f>
        <v>142.98064466667805</v>
      </c>
      <c r="AT11" s="69">
        <v>15000</v>
      </c>
      <c r="AU11" s="68">
        <f t="shared" ref="AU11:AU16" si="17">+AT11/12*10</f>
        <v>12500</v>
      </c>
      <c r="AV11" s="67">
        <v>15812.4</v>
      </c>
      <c r="AW11" s="68">
        <f>+AV11/AU11*100</f>
        <v>126.49919999999999</v>
      </c>
      <c r="AX11" s="68">
        <f>AV11/AT11*100</f>
        <v>105.416</v>
      </c>
      <c r="AY11" s="69">
        <v>0</v>
      </c>
      <c r="AZ11" s="68">
        <f t="shared" ref="AZ11:AZ16" si="18">+AY11/12*4</f>
        <v>0</v>
      </c>
      <c r="BA11" s="68">
        <v>0</v>
      </c>
      <c r="BB11" s="69">
        <v>0</v>
      </c>
      <c r="BC11" s="68">
        <f t="shared" ref="BC11:BC16" si="19">+BB11/12*4</f>
        <v>0</v>
      </c>
      <c r="BD11" s="68">
        <v>0</v>
      </c>
      <c r="BE11" s="69">
        <v>2155823.6</v>
      </c>
      <c r="BF11" s="68">
        <f t="shared" ref="BF11:BF16" si="20">+BE11/12*10</f>
        <v>1796519.6666666667</v>
      </c>
      <c r="BG11" s="67">
        <v>1796753.3289999999</v>
      </c>
      <c r="BH11" s="69">
        <v>9804.9</v>
      </c>
      <c r="BI11" s="68">
        <f t="shared" ref="BI11:BI16" si="21">+BH11/12*10</f>
        <v>8170.7499999999991</v>
      </c>
      <c r="BJ11" s="67">
        <v>8660.7999999999993</v>
      </c>
      <c r="BK11" s="69">
        <v>0</v>
      </c>
      <c r="BL11" s="68">
        <f t="shared" ref="BL11:BL16" si="22">+BK11/12*6</f>
        <v>0</v>
      </c>
      <c r="BM11" s="68">
        <v>0</v>
      </c>
      <c r="BN11" s="69">
        <v>0</v>
      </c>
      <c r="BO11" s="68">
        <f t="shared" ref="BO11:BO16" si="23">+BN11/12*4</f>
        <v>0</v>
      </c>
      <c r="BP11" s="68">
        <v>0</v>
      </c>
      <c r="BQ11" s="69">
        <f t="shared" si="4"/>
        <v>57796.399999999994</v>
      </c>
      <c r="BR11" s="68">
        <f t="shared" si="4"/>
        <v>48163.666666666672</v>
      </c>
      <c r="BS11" s="68">
        <f t="shared" si="4"/>
        <v>45991.718000000001</v>
      </c>
      <c r="BT11" s="68">
        <f t="shared" ref="BT11:BT16" si="24">+BS11/BR11*100</f>
        <v>95.490483144278869</v>
      </c>
      <c r="BU11" s="68">
        <f>BS11/BQ11*100</f>
        <v>79.57540262023241</v>
      </c>
      <c r="BV11" s="69">
        <v>34547.699999999997</v>
      </c>
      <c r="BW11" s="68">
        <f t="shared" ref="BW11:BW16" si="25">+BV11/12*10</f>
        <v>28789.75</v>
      </c>
      <c r="BX11" s="67">
        <v>12944.996999999999</v>
      </c>
      <c r="BY11" s="69">
        <v>6325</v>
      </c>
      <c r="BZ11" s="68">
        <f t="shared" ref="BZ11:BZ16" si="26">+BY11/12*10</f>
        <v>5270.8333333333339</v>
      </c>
      <c r="CA11" s="67">
        <v>18470.891</v>
      </c>
      <c r="CB11" s="72">
        <v>3526.7</v>
      </c>
      <c r="CC11" s="68">
        <f t="shared" ref="CC11:CC16" si="27">+CB11/12*10</f>
        <v>2938.9166666666665</v>
      </c>
      <c r="CD11" s="67">
        <v>2206.83</v>
      </c>
      <c r="CE11" s="69">
        <v>13397</v>
      </c>
      <c r="CF11" s="68">
        <f t="shared" ref="CF11:CF16" si="28">+CE11/12*10</f>
        <v>11164.166666666668</v>
      </c>
      <c r="CG11" s="67">
        <v>12369</v>
      </c>
      <c r="CH11" s="69">
        <v>0</v>
      </c>
      <c r="CI11" s="68">
        <f t="shared" ref="CI11:CI14" si="29">+CH11/12*9</f>
        <v>0</v>
      </c>
      <c r="CJ11" s="68">
        <v>0</v>
      </c>
      <c r="CK11" s="69">
        <v>4454.3999999999996</v>
      </c>
      <c r="CL11" s="68">
        <f t="shared" ref="CL11:CL16" si="30">+CK11/12*10</f>
        <v>3712</v>
      </c>
      <c r="CM11" s="67">
        <v>3118.08</v>
      </c>
      <c r="CN11" s="69">
        <v>0</v>
      </c>
      <c r="CO11" s="68">
        <f t="shared" ref="CO11:CO14" si="31">+CN11/12*10</f>
        <v>0</v>
      </c>
      <c r="CP11" s="68">
        <v>0</v>
      </c>
      <c r="CQ11" s="69">
        <v>203749.5</v>
      </c>
      <c r="CR11" s="68">
        <f t="shared" ref="CR11:CR16" si="32">+CQ11/12*10</f>
        <v>169791.25</v>
      </c>
      <c r="CS11" s="67">
        <v>154092.42550000001</v>
      </c>
      <c r="CT11" s="69">
        <v>74712</v>
      </c>
      <c r="CU11" s="68">
        <f t="shared" ref="CU11:CU16" si="33">+CT11/12*10</f>
        <v>62260</v>
      </c>
      <c r="CV11" s="67">
        <v>51696.324500000002</v>
      </c>
      <c r="CW11" s="68">
        <f t="shared" ref="CW11:CW16" si="34">+CV11/CU11*100</f>
        <v>83.032965788628331</v>
      </c>
      <c r="CX11" s="69">
        <v>8000</v>
      </c>
      <c r="CY11" s="68">
        <f t="shared" ref="CY11:CY16" si="35">+CX11/12*10</f>
        <v>6666.6666666666661</v>
      </c>
      <c r="CZ11" s="67">
        <v>2421.5700000000002</v>
      </c>
      <c r="DA11" s="69">
        <v>500</v>
      </c>
      <c r="DB11" s="68">
        <f t="shared" ref="DB11:DB16" si="36">+DA11/12*10</f>
        <v>416.66666666666663</v>
      </c>
      <c r="DC11" s="67">
        <v>140</v>
      </c>
      <c r="DD11" s="69">
        <v>0</v>
      </c>
      <c r="DE11" s="68">
        <f t="shared" ref="DE11:DE16" si="37">+DD11/12*10</f>
        <v>0</v>
      </c>
      <c r="DF11" s="68">
        <v>0</v>
      </c>
      <c r="DG11" s="69">
        <v>49234.3</v>
      </c>
      <c r="DH11" s="68">
        <f t="shared" ref="DH11:DH16" si="38">+DG11/12*10</f>
        <v>41028.583333333336</v>
      </c>
      <c r="DI11" s="67">
        <v>53628.726999999999</v>
      </c>
      <c r="DJ11" s="73">
        <v>0</v>
      </c>
      <c r="DK11" s="69">
        <f t="shared" si="5"/>
        <v>3127889</v>
      </c>
      <c r="DL11" s="68">
        <f t="shared" si="5"/>
        <v>2606574.1666666665</v>
      </c>
      <c r="DM11" s="68">
        <f t="shared" si="5"/>
        <v>2445406.4463</v>
      </c>
      <c r="DN11" s="69">
        <v>0</v>
      </c>
      <c r="DO11" s="68">
        <f t="shared" ref="DO11:DO16" si="39">+DN11/12*10</f>
        <v>0</v>
      </c>
      <c r="DP11" s="68">
        <v>0</v>
      </c>
      <c r="DQ11" s="74">
        <v>359576.02020000003</v>
      </c>
      <c r="DR11" s="68">
        <f t="shared" ref="DR11:DR16" si="40">+DQ11/12*10</f>
        <v>299646.68350000004</v>
      </c>
      <c r="DS11" s="67">
        <v>355870.7</v>
      </c>
      <c r="DT11" s="75">
        <v>0</v>
      </c>
      <c r="DU11" s="68">
        <f t="shared" ref="DU11:DU16" si="41">+DT11/12*4</f>
        <v>0</v>
      </c>
      <c r="DV11" s="73">
        <v>0</v>
      </c>
      <c r="DW11" s="75">
        <v>0</v>
      </c>
      <c r="DX11" s="68">
        <f t="shared" ref="DX11:DX14" si="42">+DW11/12*10</f>
        <v>0</v>
      </c>
      <c r="DY11" s="67">
        <v>553</v>
      </c>
      <c r="DZ11" s="75">
        <v>0</v>
      </c>
      <c r="EA11" s="68">
        <f t="shared" ref="EA11:EA16" si="43">+DZ11/12*4</f>
        <v>0</v>
      </c>
      <c r="EB11" s="73">
        <v>0</v>
      </c>
      <c r="EC11" s="69">
        <v>920000</v>
      </c>
      <c r="ED11" s="68">
        <f t="shared" ref="ED11:ED16" si="44">+EC11/12*10</f>
        <v>766666.66666666674</v>
      </c>
      <c r="EE11" s="73">
        <v>372644.99200000003</v>
      </c>
      <c r="EF11" s="73">
        <v>0</v>
      </c>
      <c r="EG11" s="69">
        <f t="shared" si="6"/>
        <v>1279576.0202000001</v>
      </c>
      <c r="EH11" s="68">
        <f t="shared" si="6"/>
        <v>1066313.3501666668</v>
      </c>
      <c r="EI11" s="68">
        <f>DP11+DS11+DV11+DY11+EB11+EE11+EF11</f>
        <v>729068.69200000004</v>
      </c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7"/>
      <c r="HW11" s="77"/>
      <c r="HX11" s="77"/>
      <c r="HY11" s="77"/>
      <c r="HZ11" s="77"/>
      <c r="IA11" s="77"/>
      <c r="IB11" s="77"/>
      <c r="IC11" s="77"/>
      <c r="ID11" s="77"/>
      <c r="IE11" s="77"/>
      <c r="IF11" s="77"/>
      <c r="IG11" s="77"/>
      <c r="IH11" s="77"/>
      <c r="II11" s="77"/>
      <c r="IJ11" s="77"/>
      <c r="IK11" s="77"/>
      <c r="IL11" s="77"/>
      <c r="IM11" s="77"/>
      <c r="IN11" s="77"/>
      <c r="IO11" s="77"/>
      <c r="IP11" s="77"/>
      <c r="IQ11" s="77"/>
      <c r="IR11" s="77"/>
      <c r="IS11" s="77"/>
      <c r="IT11" s="77"/>
      <c r="IU11" s="77"/>
    </row>
    <row r="12" spans="1:255" s="24" customFormat="1" ht="74.25" customHeight="1" x14ac:dyDescent="0.35">
      <c r="A12" s="65">
        <v>3</v>
      </c>
      <c r="B12" s="66" t="s">
        <v>60</v>
      </c>
      <c r="C12" s="67">
        <v>35331.213799999998</v>
      </c>
      <c r="D12" s="68">
        <v>23831.5533</v>
      </c>
      <c r="E12" s="69">
        <f t="shared" si="0"/>
        <v>1163789.1736999999</v>
      </c>
      <c r="F12" s="70">
        <f t="shared" si="0"/>
        <v>969824.31141666672</v>
      </c>
      <c r="G12" s="70">
        <f t="shared" si="0"/>
        <v>1091172.1880000001</v>
      </c>
      <c r="H12" s="70">
        <f t="shared" si="7"/>
        <v>112.5123566356132</v>
      </c>
      <c r="I12" s="70">
        <f>G12/E12*100</f>
        <v>93.760297196344339</v>
      </c>
      <c r="J12" s="69">
        <f t="shared" si="1"/>
        <v>300709.5</v>
      </c>
      <c r="K12" s="70">
        <f t="shared" si="1"/>
        <v>250591.25</v>
      </c>
      <c r="L12" s="70">
        <f t="shared" si="1"/>
        <v>261367.99099999998</v>
      </c>
      <c r="M12" s="70">
        <f>+L12-K12</f>
        <v>10776.74099999998</v>
      </c>
      <c r="N12" s="70">
        <f>+L12/K12*100</f>
        <v>104.30052565682162</v>
      </c>
      <c r="O12" s="70">
        <f>L12/J12*100</f>
        <v>86.917104714018009</v>
      </c>
      <c r="P12" s="69">
        <f t="shared" si="2"/>
        <v>46086</v>
      </c>
      <c r="Q12" s="70">
        <f t="shared" si="2"/>
        <v>38405</v>
      </c>
      <c r="R12" s="70">
        <f>W12+AB12+AG12</f>
        <v>39934.776799999956</v>
      </c>
      <c r="S12" s="70">
        <f t="shared" si="8"/>
        <v>103.98327509438863</v>
      </c>
      <c r="T12" s="71">
        <f>R12/P12*100</f>
        <v>86.652729245323869</v>
      </c>
      <c r="U12" s="69">
        <v>10</v>
      </c>
      <c r="V12" s="68">
        <f t="shared" si="9"/>
        <v>8.3333333333333339</v>
      </c>
      <c r="W12" s="67">
        <v>0</v>
      </c>
      <c r="X12" s="68">
        <f t="shared" si="10"/>
        <v>0</v>
      </c>
      <c r="Y12" s="68">
        <f t="shared" si="3"/>
        <v>0</v>
      </c>
      <c r="Z12" s="69">
        <v>11031</v>
      </c>
      <c r="AA12" s="68">
        <f t="shared" si="11"/>
        <v>9192.5</v>
      </c>
      <c r="AB12" s="67">
        <v>6298.3612999999996</v>
      </c>
      <c r="AC12" s="68">
        <f t="shared" si="12"/>
        <v>68.516304596138156</v>
      </c>
      <c r="AD12" s="68">
        <f t="shared" si="13"/>
        <v>57.096920496781792</v>
      </c>
      <c r="AE12" s="69">
        <v>35045</v>
      </c>
      <c r="AF12" s="68">
        <f t="shared" si="14"/>
        <v>29204.166666666664</v>
      </c>
      <c r="AG12" s="68">
        <v>33636.415499999959</v>
      </c>
      <c r="AH12" s="68">
        <f>+AG12/AF12*100</f>
        <v>115.17676872592368</v>
      </c>
      <c r="AI12" s="68">
        <f>AG12/AE12*100</f>
        <v>95.980640604936397</v>
      </c>
      <c r="AJ12" s="69">
        <v>64147</v>
      </c>
      <c r="AK12" s="68">
        <f t="shared" si="15"/>
        <v>53455.833333333328</v>
      </c>
      <c r="AL12" s="67">
        <v>48072.290200000003</v>
      </c>
      <c r="AM12" s="68">
        <f>+AL12/AK12*100</f>
        <v>89.928988479585968</v>
      </c>
      <c r="AN12" s="68">
        <f>AL12/AJ12*100</f>
        <v>74.940823732988292</v>
      </c>
      <c r="AO12" s="69">
        <v>7554</v>
      </c>
      <c r="AP12" s="68">
        <f t="shared" si="16"/>
        <v>6295</v>
      </c>
      <c r="AQ12" s="67">
        <v>29698.345000000001</v>
      </c>
      <c r="AR12" s="68">
        <f>+AQ12/AP12*100</f>
        <v>471.77672756155681</v>
      </c>
      <c r="AS12" s="68">
        <f>AQ12/AO12*100</f>
        <v>393.147272967964</v>
      </c>
      <c r="AT12" s="69">
        <v>1000</v>
      </c>
      <c r="AU12" s="68">
        <f t="shared" si="17"/>
        <v>833.33333333333326</v>
      </c>
      <c r="AV12" s="67">
        <v>837.5</v>
      </c>
      <c r="AW12" s="68">
        <f>+AV12/AU12*100</f>
        <v>100.50000000000001</v>
      </c>
      <c r="AX12" s="68">
        <f>AV12/AT12*100</f>
        <v>83.75</v>
      </c>
      <c r="AY12" s="69">
        <v>0</v>
      </c>
      <c r="AZ12" s="68">
        <f t="shared" si="18"/>
        <v>0</v>
      </c>
      <c r="BA12" s="68">
        <v>0</v>
      </c>
      <c r="BB12" s="69">
        <v>0</v>
      </c>
      <c r="BC12" s="68">
        <f t="shared" si="19"/>
        <v>0</v>
      </c>
      <c r="BD12" s="68">
        <v>0</v>
      </c>
      <c r="BE12" s="69">
        <v>814792.5</v>
      </c>
      <c r="BF12" s="68">
        <f t="shared" si="20"/>
        <v>678993.75</v>
      </c>
      <c r="BG12" s="67">
        <v>679500</v>
      </c>
      <c r="BH12" s="69">
        <v>1089</v>
      </c>
      <c r="BI12" s="68">
        <f t="shared" si="21"/>
        <v>907.5</v>
      </c>
      <c r="BJ12" s="67">
        <v>962.3</v>
      </c>
      <c r="BK12" s="69">
        <v>0</v>
      </c>
      <c r="BL12" s="68">
        <f t="shared" si="22"/>
        <v>0</v>
      </c>
      <c r="BM12" s="68">
        <v>0</v>
      </c>
      <c r="BN12" s="69">
        <v>0</v>
      </c>
      <c r="BO12" s="68">
        <f t="shared" si="23"/>
        <v>0</v>
      </c>
      <c r="BP12" s="68">
        <v>0</v>
      </c>
      <c r="BQ12" s="69">
        <f t="shared" si="4"/>
        <v>74678</v>
      </c>
      <c r="BR12" s="68">
        <f t="shared" si="4"/>
        <v>62231.666666666664</v>
      </c>
      <c r="BS12" s="68">
        <f t="shared" si="4"/>
        <v>44785.580999999998</v>
      </c>
      <c r="BT12" s="68">
        <f t="shared" si="24"/>
        <v>71.965903211119738</v>
      </c>
      <c r="BU12" s="68">
        <f>BS12/BQ12*100</f>
        <v>59.971586009266453</v>
      </c>
      <c r="BV12" s="69">
        <v>71098</v>
      </c>
      <c r="BW12" s="68">
        <f t="shared" si="25"/>
        <v>59248.333333333328</v>
      </c>
      <c r="BX12" s="67">
        <v>41716.680999999997</v>
      </c>
      <c r="BY12" s="69">
        <v>0</v>
      </c>
      <c r="BZ12" s="68">
        <f t="shared" si="26"/>
        <v>0</v>
      </c>
      <c r="CA12" s="67">
        <v>0</v>
      </c>
      <c r="CB12" s="72">
        <v>0</v>
      </c>
      <c r="CC12" s="68">
        <f t="shared" si="27"/>
        <v>0</v>
      </c>
      <c r="CD12" s="67">
        <v>0</v>
      </c>
      <c r="CE12" s="69">
        <v>3580</v>
      </c>
      <c r="CF12" s="68">
        <f t="shared" si="28"/>
        <v>2983.333333333333</v>
      </c>
      <c r="CG12" s="67">
        <v>3068.9</v>
      </c>
      <c r="CH12" s="69">
        <v>0</v>
      </c>
      <c r="CI12" s="68">
        <f t="shared" si="29"/>
        <v>0</v>
      </c>
      <c r="CJ12" s="68">
        <v>0</v>
      </c>
      <c r="CK12" s="69">
        <v>1999</v>
      </c>
      <c r="CL12" s="68">
        <f t="shared" si="30"/>
        <v>1665.8333333333335</v>
      </c>
      <c r="CM12" s="67">
        <v>1399.3</v>
      </c>
      <c r="CN12" s="69">
        <v>0</v>
      </c>
      <c r="CO12" s="68">
        <f t="shared" si="31"/>
        <v>0</v>
      </c>
      <c r="CP12" s="68">
        <v>0</v>
      </c>
      <c r="CQ12" s="69">
        <v>48622</v>
      </c>
      <c r="CR12" s="68">
        <f t="shared" si="32"/>
        <v>40518.333333333336</v>
      </c>
      <c r="CS12" s="67">
        <v>38794.976999999999</v>
      </c>
      <c r="CT12" s="69">
        <v>19600</v>
      </c>
      <c r="CU12" s="68">
        <f t="shared" si="33"/>
        <v>16333.333333333332</v>
      </c>
      <c r="CV12" s="67">
        <v>17386.976999999999</v>
      </c>
      <c r="CW12" s="68">
        <f t="shared" si="34"/>
        <v>106.45087959183674</v>
      </c>
      <c r="CX12" s="69">
        <v>300</v>
      </c>
      <c r="CY12" s="68">
        <f t="shared" si="35"/>
        <v>250</v>
      </c>
      <c r="CZ12" s="67">
        <v>1426.85</v>
      </c>
      <c r="DA12" s="69">
        <v>1000</v>
      </c>
      <c r="DB12" s="68">
        <f t="shared" si="36"/>
        <v>833.33333333333326</v>
      </c>
      <c r="DC12" s="67">
        <v>0</v>
      </c>
      <c r="DD12" s="69">
        <v>20000</v>
      </c>
      <c r="DE12" s="68">
        <f t="shared" si="37"/>
        <v>16666.666666666668</v>
      </c>
      <c r="DF12" s="68">
        <v>0</v>
      </c>
      <c r="DG12" s="69">
        <v>57322.5</v>
      </c>
      <c r="DH12" s="68">
        <f t="shared" si="38"/>
        <v>47768.75</v>
      </c>
      <c r="DI12" s="67">
        <v>57817.671000000002</v>
      </c>
      <c r="DJ12" s="73">
        <v>0</v>
      </c>
      <c r="DK12" s="69">
        <f t="shared" si="5"/>
        <v>1138590</v>
      </c>
      <c r="DL12" s="68">
        <f t="shared" si="5"/>
        <v>948825.00000000012</v>
      </c>
      <c r="DM12" s="68">
        <f t="shared" si="5"/>
        <v>943229.59100000001</v>
      </c>
      <c r="DN12" s="69">
        <v>0</v>
      </c>
      <c r="DO12" s="68">
        <f t="shared" si="39"/>
        <v>0</v>
      </c>
      <c r="DP12" s="68">
        <v>0</v>
      </c>
      <c r="DQ12" s="74">
        <v>25199.173699999999</v>
      </c>
      <c r="DR12" s="68">
        <f t="shared" si="40"/>
        <v>20999.311416666664</v>
      </c>
      <c r="DS12" s="67">
        <v>147942.59700000001</v>
      </c>
      <c r="DT12" s="75">
        <v>0</v>
      </c>
      <c r="DU12" s="68">
        <f t="shared" si="41"/>
        <v>0</v>
      </c>
      <c r="DV12" s="73">
        <v>0</v>
      </c>
      <c r="DW12" s="75">
        <v>0</v>
      </c>
      <c r="DX12" s="68">
        <f t="shared" si="42"/>
        <v>0</v>
      </c>
      <c r="DY12" s="67">
        <v>0</v>
      </c>
      <c r="DZ12" s="75">
        <v>0</v>
      </c>
      <c r="EA12" s="68">
        <f t="shared" si="43"/>
        <v>0</v>
      </c>
      <c r="EB12" s="73">
        <v>0</v>
      </c>
      <c r="EC12" s="69">
        <v>220300</v>
      </c>
      <c r="ED12" s="68">
        <f t="shared" si="44"/>
        <v>183583.33333333331</v>
      </c>
      <c r="EE12" s="73">
        <v>160000</v>
      </c>
      <c r="EF12" s="73">
        <v>0</v>
      </c>
      <c r="EG12" s="69">
        <f t="shared" si="6"/>
        <v>245499.17369999998</v>
      </c>
      <c r="EH12" s="68">
        <f t="shared" si="6"/>
        <v>204582.64474999998</v>
      </c>
      <c r="EI12" s="68">
        <f>DP12+DS12+DV12+DY12+EB12+EE12+EF12</f>
        <v>307942.59700000001</v>
      </c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  <c r="IJ12" s="77"/>
      <c r="IK12" s="77"/>
      <c r="IL12" s="77"/>
      <c r="IM12" s="77"/>
      <c r="IN12" s="77"/>
      <c r="IO12" s="77"/>
      <c r="IP12" s="77"/>
      <c r="IQ12" s="77"/>
      <c r="IR12" s="77"/>
      <c r="IS12" s="77"/>
      <c r="IT12" s="77"/>
      <c r="IU12" s="77"/>
    </row>
    <row r="13" spans="1:255" s="24" customFormat="1" ht="74.25" customHeight="1" x14ac:dyDescent="0.35">
      <c r="A13" s="65">
        <v>4</v>
      </c>
      <c r="B13" s="66" t="s">
        <v>61</v>
      </c>
      <c r="C13" s="67">
        <v>140843.5569</v>
      </c>
      <c r="D13" s="68">
        <v>1281160.8918999999</v>
      </c>
      <c r="E13" s="69">
        <f t="shared" si="0"/>
        <v>6257789.6622000001</v>
      </c>
      <c r="F13" s="70">
        <f t="shared" si="0"/>
        <v>5214824.7185000004</v>
      </c>
      <c r="G13" s="70">
        <f t="shared" si="0"/>
        <v>5182491.8010999998</v>
      </c>
      <c r="H13" s="70">
        <f t="shared" si="7"/>
        <v>99.379980744409352</v>
      </c>
      <c r="I13" s="70">
        <f>G13/E13*100</f>
        <v>82.816650620341136</v>
      </c>
      <c r="J13" s="69">
        <f t="shared" si="1"/>
        <v>1211773.307</v>
      </c>
      <c r="K13" s="70">
        <f t="shared" si="1"/>
        <v>1009811.0891666666</v>
      </c>
      <c r="L13" s="70">
        <f t="shared" si="1"/>
        <v>816369.46809999913</v>
      </c>
      <c r="M13" s="70">
        <f>+L13-K13</f>
        <v>-193441.62106666749</v>
      </c>
      <c r="N13" s="70">
        <f>+L13/K13*100</f>
        <v>80.843781263453678</v>
      </c>
      <c r="O13" s="70">
        <f>L13/J13*100</f>
        <v>67.369817719544727</v>
      </c>
      <c r="P13" s="69">
        <f t="shared" si="2"/>
        <v>302524</v>
      </c>
      <c r="Q13" s="70">
        <f t="shared" si="2"/>
        <v>252103.33333333334</v>
      </c>
      <c r="R13" s="70">
        <f>W13+AB13+AG13</f>
        <v>128013.03749999931</v>
      </c>
      <c r="S13" s="70">
        <f t="shared" si="8"/>
        <v>50.77800273697266</v>
      </c>
      <c r="T13" s="71">
        <f>R13/P13*100</f>
        <v>42.315002280810546</v>
      </c>
      <c r="U13" s="69">
        <v>0</v>
      </c>
      <c r="V13" s="68">
        <f t="shared" si="9"/>
        <v>0</v>
      </c>
      <c r="W13" s="67">
        <v>660.59299999999996</v>
      </c>
      <c r="X13" s="68" t="e">
        <f t="shared" si="10"/>
        <v>#DIV/0!</v>
      </c>
      <c r="Y13" s="68" t="e">
        <f t="shared" si="3"/>
        <v>#DIV/0!</v>
      </c>
      <c r="Z13" s="69">
        <v>21350</v>
      </c>
      <c r="AA13" s="68">
        <f t="shared" si="11"/>
        <v>17791.666666666668</v>
      </c>
      <c r="AB13" s="67">
        <v>16902.576000000001</v>
      </c>
      <c r="AC13" s="68">
        <f t="shared" si="12"/>
        <v>95.002769086651057</v>
      </c>
      <c r="AD13" s="68">
        <f t="shared" si="13"/>
        <v>79.168974238875876</v>
      </c>
      <c r="AE13" s="69">
        <v>281174</v>
      </c>
      <c r="AF13" s="68">
        <f t="shared" si="14"/>
        <v>234311.66666666669</v>
      </c>
      <c r="AG13" s="68">
        <v>110449.86849999931</v>
      </c>
      <c r="AH13" s="68">
        <f>+AG13/AF13*100</f>
        <v>47.138014965821576</v>
      </c>
      <c r="AI13" s="68">
        <f>AG13/AE13*100</f>
        <v>39.28167913818465</v>
      </c>
      <c r="AJ13" s="69">
        <v>612366</v>
      </c>
      <c r="AK13" s="68">
        <f t="shared" si="15"/>
        <v>510305</v>
      </c>
      <c r="AL13" s="67">
        <v>326822.13299999997</v>
      </c>
      <c r="AM13" s="68">
        <f>+AL13/AK13*100</f>
        <v>64.044470071819788</v>
      </c>
      <c r="AN13" s="68">
        <f>AL13/AJ13*100</f>
        <v>53.370391726516488</v>
      </c>
      <c r="AO13" s="69">
        <v>19863</v>
      </c>
      <c r="AP13" s="68">
        <f t="shared" si="16"/>
        <v>16552.5</v>
      </c>
      <c r="AQ13" s="67">
        <v>23300.1175</v>
      </c>
      <c r="AR13" s="68">
        <f>+AQ13/AP13*100</f>
        <v>140.76494487237579</v>
      </c>
      <c r="AS13" s="68">
        <f>AQ13/AO13*100</f>
        <v>117.30412072697982</v>
      </c>
      <c r="AT13" s="69">
        <v>19000</v>
      </c>
      <c r="AU13" s="68">
        <f t="shared" si="17"/>
        <v>15833.333333333332</v>
      </c>
      <c r="AV13" s="67">
        <v>13001.2</v>
      </c>
      <c r="AW13" s="68">
        <f>+AV13/AU13*100</f>
        <v>82.112842105263169</v>
      </c>
      <c r="AX13" s="68">
        <f>AV13/AT13*100</f>
        <v>68.427368421052634</v>
      </c>
      <c r="AY13" s="69">
        <v>0</v>
      </c>
      <c r="AZ13" s="68">
        <f t="shared" si="18"/>
        <v>0</v>
      </c>
      <c r="BA13" s="68">
        <v>0</v>
      </c>
      <c r="BB13" s="69">
        <v>0</v>
      </c>
      <c r="BC13" s="68">
        <f t="shared" si="19"/>
        <v>0</v>
      </c>
      <c r="BD13" s="68">
        <v>0</v>
      </c>
      <c r="BE13" s="69">
        <v>3645956.6</v>
      </c>
      <c r="BF13" s="68">
        <f t="shared" si="20"/>
        <v>3038297.166666667</v>
      </c>
      <c r="BG13" s="67">
        <v>3038297.26</v>
      </c>
      <c r="BH13" s="69">
        <v>3486</v>
      </c>
      <c r="BI13" s="68">
        <f t="shared" si="21"/>
        <v>2905</v>
      </c>
      <c r="BJ13" s="67">
        <v>3181.2</v>
      </c>
      <c r="BK13" s="69">
        <v>0</v>
      </c>
      <c r="BL13" s="68">
        <f t="shared" si="22"/>
        <v>0</v>
      </c>
      <c r="BM13" s="68">
        <v>0</v>
      </c>
      <c r="BN13" s="69">
        <v>0</v>
      </c>
      <c r="BO13" s="68">
        <f t="shared" si="23"/>
        <v>0</v>
      </c>
      <c r="BP13" s="68">
        <v>0</v>
      </c>
      <c r="BQ13" s="69">
        <f t="shared" si="4"/>
        <v>54905</v>
      </c>
      <c r="BR13" s="68">
        <f t="shared" si="4"/>
        <v>45754.166666666664</v>
      </c>
      <c r="BS13" s="68">
        <f t="shared" si="4"/>
        <v>42582.026000000005</v>
      </c>
      <c r="BT13" s="68">
        <f t="shared" si="24"/>
        <v>93.066990620162116</v>
      </c>
      <c r="BU13" s="68">
        <f>BS13/BQ13*100</f>
        <v>77.555825516801761</v>
      </c>
      <c r="BV13" s="69">
        <v>41465</v>
      </c>
      <c r="BW13" s="68">
        <f t="shared" si="25"/>
        <v>34554.166666666664</v>
      </c>
      <c r="BX13" s="67">
        <v>19593.882000000001</v>
      </c>
      <c r="BY13" s="69">
        <v>4900</v>
      </c>
      <c r="BZ13" s="68">
        <f t="shared" si="26"/>
        <v>4083.333333333333</v>
      </c>
      <c r="CA13" s="67">
        <v>12674.523999999999</v>
      </c>
      <c r="CB13" s="72">
        <v>0</v>
      </c>
      <c r="CC13" s="68">
        <f t="shared" si="27"/>
        <v>0</v>
      </c>
      <c r="CD13" s="67">
        <v>0</v>
      </c>
      <c r="CE13" s="69">
        <v>8540</v>
      </c>
      <c r="CF13" s="68">
        <f t="shared" si="28"/>
        <v>7116.6666666666661</v>
      </c>
      <c r="CG13" s="67">
        <v>10313.620000000001</v>
      </c>
      <c r="CH13" s="69">
        <v>0</v>
      </c>
      <c r="CI13" s="68">
        <f t="shared" si="29"/>
        <v>0</v>
      </c>
      <c r="CJ13" s="68">
        <v>0</v>
      </c>
      <c r="CK13" s="69">
        <v>4454.3999999999996</v>
      </c>
      <c r="CL13" s="68">
        <f t="shared" si="30"/>
        <v>3712</v>
      </c>
      <c r="CM13" s="67">
        <v>3563.52</v>
      </c>
      <c r="CN13" s="69">
        <v>0</v>
      </c>
      <c r="CO13" s="68">
        <f t="shared" si="31"/>
        <v>0</v>
      </c>
      <c r="CP13" s="68">
        <v>314.8</v>
      </c>
      <c r="CQ13" s="69">
        <v>193335</v>
      </c>
      <c r="CR13" s="68">
        <f t="shared" si="32"/>
        <v>161112.5</v>
      </c>
      <c r="CS13" s="67">
        <v>150517.43410000001</v>
      </c>
      <c r="CT13" s="69">
        <v>114000</v>
      </c>
      <c r="CU13" s="68">
        <f t="shared" si="33"/>
        <v>95000</v>
      </c>
      <c r="CV13" s="67">
        <v>62526.044099999999</v>
      </c>
      <c r="CW13" s="68">
        <f t="shared" si="34"/>
        <v>65.816888526315793</v>
      </c>
      <c r="CX13" s="69">
        <v>8000</v>
      </c>
      <c r="CY13" s="68">
        <f t="shared" si="35"/>
        <v>6666.6666666666661</v>
      </c>
      <c r="CZ13" s="67">
        <v>8916.0259999999998</v>
      </c>
      <c r="DA13" s="69">
        <v>1500</v>
      </c>
      <c r="DB13" s="68">
        <f t="shared" si="36"/>
        <v>1250</v>
      </c>
      <c r="DC13" s="67">
        <v>1809</v>
      </c>
      <c r="DD13" s="69">
        <v>0</v>
      </c>
      <c r="DE13" s="68">
        <f t="shared" si="37"/>
        <v>0</v>
      </c>
      <c r="DF13" s="68">
        <v>0</v>
      </c>
      <c r="DG13" s="69">
        <v>280.30700000000002</v>
      </c>
      <c r="DH13" s="68">
        <f t="shared" si="38"/>
        <v>233.5891666666667</v>
      </c>
      <c r="DI13" s="67">
        <v>121093.694</v>
      </c>
      <c r="DJ13" s="78">
        <v>-4870.8</v>
      </c>
      <c r="DK13" s="69">
        <f t="shared" si="5"/>
        <v>4865670.307</v>
      </c>
      <c r="DL13" s="68">
        <f t="shared" si="5"/>
        <v>4054725.2558333334</v>
      </c>
      <c r="DM13" s="68">
        <f t="shared" si="5"/>
        <v>3861411.4481000002</v>
      </c>
      <c r="DN13" s="69">
        <v>0</v>
      </c>
      <c r="DO13" s="68">
        <f t="shared" si="39"/>
        <v>0</v>
      </c>
      <c r="DP13" s="68">
        <v>0</v>
      </c>
      <c r="DQ13" s="74">
        <v>1392119.3552000001</v>
      </c>
      <c r="DR13" s="68">
        <f t="shared" si="40"/>
        <v>1160099.4626666668</v>
      </c>
      <c r="DS13" s="67">
        <v>1319160.3529999999</v>
      </c>
      <c r="DT13" s="75">
        <v>0</v>
      </c>
      <c r="DU13" s="68">
        <f t="shared" si="41"/>
        <v>0</v>
      </c>
      <c r="DV13" s="73">
        <v>0</v>
      </c>
      <c r="DW13" s="75">
        <v>0</v>
      </c>
      <c r="DX13" s="68">
        <f t="shared" si="42"/>
        <v>0</v>
      </c>
      <c r="DY13" s="67">
        <v>1920</v>
      </c>
      <c r="DZ13" s="75">
        <v>0</v>
      </c>
      <c r="EA13" s="68">
        <f t="shared" si="43"/>
        <v>0</v>
      </c>
      <c r="EB13" s="73">
        <v>0</v>
      </c>
      <c r="EC13" s="69">
        <v>907100</v>
      </c>
      <c r="ED13" s="68">
        <f t="shared" si="44"/>
        <v>755916.66666666674</v>
      </c>
      <c r="EE13" s="73">
        <v>246461.984</v>
      </c>
      <c r="EF13" s="73">
        <v>0</v>
      </c>
      <c r="EG13" s="69">
        <f t="shared" si="6"/>
        <v>2299219.3552000001</v>
      </c>
      <c r="EH13" s="68">
        <f t="shared" si="6"/>
        <v>1916016.1293333336</v>
      </c>
      <c r="EI13" s="68">
        <f>DP13+DS13+DV13+DY13+EB13+EE13+EF13</f>
        <v>1567542.3369999998</v>
      </c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  <c r="IK13" s="77"/>
      <c r="IL13" s="77"/>
      <c r="IM13" s="77"/>
      <c r="IN13" s="77"/>
      <c r="IO13" s="77"/>
      <c r="IP13" s="77"/>
      <c r="IQ13" s="77"/>
      <c r="IR13" s="77"/>
      <c r="IS13" s="77"/>
      <c r="IT13" s="77"/>
      <c r="IU13" s="77"/>
    </row>
    <row r="14" spans="1:255" s="24" customFormat="1" ht="74.25" customHeight="1" x14ac:dyDescent="0.35">
      <c r="A14" s="65">
        <v>5</v>
      </c>
      <c r="B14" s="66" t="s">
        <v>62</v>
      </c>
      <c r="C14" s="67">
        <v>17873.052</v>
      </c>
      <c r="D14" s="68">
        <v>125190.7715</v>
      </c>
      <c r="E14" s="69">
        <f t="shared" si="0"/>
        <v>3015470.8</v>
      </c>
      <c r="F14" s="70">
        <f t="shared" si="0"/>
        <v>2512892.333333333</v>
      </c>
      <c r="G14" s="70">
        <f t="shared" si="0"/>
        <v>1894946.3497000001</v>
      </c>
      <c r="H14" s="70">
        <f t="shared" si="7"/>
        <v>75.408974931543042</v>
      </c>
      <c r="I14" s="70">
        <f>G14/E14*100</f>
        <v>62.840812442952533</v>
      </c>
      <c r="J14" s="69">
        <f t="shared" si="1"/>
        <v>607803.5</v>
      </c>
      <c r="K14" s="70">
        <f t="shared" si="1"/>
        <v>506502.91666666674</v>
      </c>
      <c r="L14" s="70">
        <f t="shared" si="1"/>
        <v>510555.73070000019</v>
      </c>
      <c r="M14" s="70">
        <f>+L14-K14</f>
        <v>4052.814033333445</v>
      </c>
      <c r="N14" s="70">
        <f>+L14/K14*100</f>
        <v>100.80015610966375</v>
      </c>
      <c r="O14" s="70">
        <f>L14/J14*100</f>
        <v>84.000130091386467</v>
      </c>
      <c r="P14" s="69">
        <f t="shared" si="2"/>
        <v>177300</v>
      </c>
      <c r="Q14" s="70">
        <f t="shared" si="2"/>
        <v>147750</v>
      </c>
      <c r="R14" s="70">
        <f>W14+AB14+AG14</f>
        <v>93113.071300000141</v>
      </c>
      <c r="S14" s="70">
        <f t="shared" si="8"/>
        <v>63.020691235194683</v>
      </c>
      <c r="T14" s="71">
        <f>R14/P14*100</f>
        <v>52.51724269599557</v>
      </c>
      <c r="U14" s="69">
        <v>4500</v>
      </c>
      <c r="V14" s="68">
        <f t="shared" si="9"/>
        <v>3750</v>
      </c>
      <c r="W14" s="67">
        <v>17911.903999999999</v>
      </c>
      <c r="X14" s="68">
        <f t="shared" si="10"/>
        <v>477.65077333333335</v>
      </c>
      <c r="Y14" s="68">
        <f t="shared" si="3"/>
        <v>398.04231111111108</v>
      </c>
      <c r="Z14" s="69">
        <v>5000</v>
      </c>
      <c r="AA14" s="68">
        <f t="shared" si="11"/>
        <v>4166.666666666667</v>
      </c>
      <c r="AB14" s="67">
        <v>7817.4129999999996</v>
      </c>
      <c r="AC14" s="68">
        <f t="shared" si="12"/>
        <v>187.61791199999999</v>
      </c>
      <c r="AD14" s="68">
        <f t="shared" si="13"/>
        <v>156.34825999999998</v>
      </c>
      <c r="AE14" s="69">
        <v>167800</v>
      </c>
      <c r="AF14" s="68">
        <f t="shared" si="14"/>
        <v>139833.33333333334</v>
      </c>
      <c r="AG14" s="68">
        <v>67383.754300000146</v>
      </c>
      <c r="AH14" s="68">
        <f>+AG14/AF14*100</f>
        <v>48.188620476758146</v>
      </c>
      <c r="AI14" s="68">
        <f>AG14/AE14*100</f>
        <v>40.157183730631793</v>
      </c>
      <c r="AJ14" s="69">
        <v>290000</v>
      </c>
      <c r="AK14" s="68">
        <f t="shared" si="15"/>
        <v>241666.66666666669</v>
      </c>
      <c r="AL14" s="67">
        <v>200849.77799999999</v>
      </c>
      <c r="AM14" s="68">
        <f>+AL14/AK14*100</f>
        <v>83.110252965517233</v>
      </c>
      <c r="AN14" s="68">
        <f>AL14/AJ14*100</f>
        <v>69.25854413793104</v>
      </c>
      <c r="AO14" s="69">
        <v>23430</v>
      </c>
      <c r="AP14" s="68">
        <f t="shared" si="16"/>
        <v>19525</v>
      </c>
      <c r="AQ14" s="67">
        <v>55512.36</v>
      </c>
      <c r="AR14" s="68">
        <f>+AQ14/AP14*100</f>
        <v>284.31426376440464</v>
      </c>
      <c r="AS14" s="68">
        <f>AQ14/AO14*100</f>
        <v>236.92855313700383</v>
      </c>
      <c r="AT14" s="69">
        <v>12500</v>
      </c>
      <c r="AU14" s="68">
        <f t="shared" si="17"/>
        <v>10416.666666666668</v>
      </c>
      <c r="AV14" s="67">
        <v>10762.75</v>
      </c>
      <c r="AW14" s="68">
        <f>+AV14/AU14*100</f>
        <v>103.32239999999999</v>
      </c>
      <c r="AX14" s="68">
        <f>AV14/AT14*100</f>
        <v>86.102000000000004</v>
      </c>
      <c r="AY14" s="69">
        <v>0</v>
      </c>
      <c r="AZ14" s="68">
        <f t="shared" si="18"/>
        <v>0</v>
      </c>
      <c r="BA14" s="68">
        <v>0</v>
      </c>
      <c r="BB14" s="69">
        <v>0</v>
      </c>
      <c r="BC14" s="68">
        <f t="shared" si="19"/>
        <v>0</v>
      </c>
      <c r="BD14" s="68">
        <v>0</v>
      </c>
      <c r="BE14" s="69">
        <v>1603043.5</v>
      </c>
      <c r="BF14" s="68">
        <f t="shared" si="20"/>
        <v>1335869.5833333335</v>
      </c>
      <c r="BG14" s="67">
        <v>1336105.46</v>
      </c>
      <c r="BH14" s="69">
        <v>2396.8000000000002</v>
      </c>
      <c r="BI14" s="68">
        <f t="shared" si="21"/>
        <v>1997.3333333333335</v>
      </c>
      <c r="BJ14" s="67">
        <v>2854.4</v>
      </c>
      <c r="BK14" s="69">
        <v>0</v>
      </c>
      <c r="BL14" s="68">
        <f t="shared" si="22"/>
        <v>0</v>
      </c>
      <c r="BM14" s="68">
        <v>0</v>
      </c>
      <c r="BN14" s="69">
        <v>0</v>
      </c>
      <c r="BO14" s="68">
        <f t="shared" si="23"/>
        <v>0</v>
      </c>
      <c r="BP14" s="68">
        <v>0</v>
      </c>
      <c r="BQ14" s="69">
        <f t="shared" si="4"/>
        <v>22090</v>
      </c>
      <c r="BR14" s="68">
        <f t="shared" si="4"/>
        <v>18408.333333333336</v>
      </c>
      <c r="BS14" s="68">
        <f t="shared" si="4"/>
        <v>57206.236199999999</v>
      </c>
      <c r="BT14" s="68">
        <f t="shared" si="24"/>
        <v>310.76271362607508</v>
      </c>
      <c r="BU14" s="68">
        <f>BS14/BQ14*100</f>
        <v>258.96892802172931</v>
      </c>
      <c r="BV14" s="69">
        <v>10000</v>
      </c>
      <c r="BW14" s="68">
        <f t="shared" si="25"/>
        <v>8333.3333333333339</v>
      </c>
      <c r="BX14" s="67">
        <v>7507.4659000000001</v>
      </c>
      <c r="BY14" s="69">
        <v>5890</v>
      </c>
      <c r="BZ14" s="68">
        <f t="shared" si="26"/>
        <v>4908.333333333333</v>
      </c>
      <c r="CA14" s="67">
        <v>42138.072</v>
      </c>
      <c r="CB14" s="72">
        <v>3200</v>
      </c>
      <c r="CC14" s="68">
        <f t="shared" si="27"/>
        <v>2666.666666666667</v>
      </c>
      <c r="CD14" s="67">
        <v>2894.962</v>
      </c>
      <c r="CE14" s="69">
        <v>3000</v>
      </c>
      <c r="CF14" s="68">
        <f t="shared" si="28"/>
        <v>2500</v>
      </c>
      <c r="CG14" s="67">
        <v>4665.7362999999996</v>
      </c>
      <c r="CH14" s="69">
        <v>0</v>
      </c>
      <c r="CI14" s="68">
        <f t="shared" si="29"/>
        <v>0</v>
      </c>
      <c r="CJ14" s="68">
        <v>0</v>
      </c>
      <c r="CK14" s="69">
        <v>2227</v>
      </c>
      <c r="CL14" s="68">
        <f t="shared" si="30"/>
        <v>1855.8333333333335</v>
      </c>
      <c r="CM14" s="67">
        <v>1781.76</v>
      </c>
      <c r="CN14" s="69">
        <v>0</v>
      </c>
      <c r="CO14" s="68">
        <f t="shared" si="31"/>
        <v>0</v>
      </c>
      <c r="CP14" s="68">
        <v>0</v>
      </c>
      <c r="CQ14" s="69">
        <v>52500</v>
      </c>
      <c r="CR14" s="68">
        <f t="shared" si="32"/>
        <v>43750</v>
      </c>
      <c r="CS14" s="67">
        <v>41967.941700000003</v>
      </c>
      <c r="CT14" s="69">
        <v>45000</v>
      </c>
      <c r="CU14" s="68">
        <f t="shared" si="33"/>
        <v>37500</v>
      </c>
      <c r="CV14" s="67">
        <v>30177.101699999999</v>
      </c>
      <c r="CW14" s="68">
        <f t="shared" si="34"/>
        <v>80.472271199999994</v>
      </c>
      <c r="CX14" s="69">
        <v>2500</v>
      </c>
      <c r="CY14" s="68">
        <f t="shared" si="35"/>
        <v>2083.3333333333335</v>
      </c>
      <c r="CZ14" s="67">
        <v>7507.3215</v>
      </c>
      <c r="DA14" s="69">
        <v>0</v>
      </c>
      <c r="DB14" s="68">
        <f t="shared" si="36"/>
        <v>0</v>
      </c>
      <c r="DC14" s="67">
        <v>676.72400000000005</v>
      </c>
      <c r="DD14" s="69">
        <v>0</v>
      </c>
      <c r="DE14" s="68">
        <f t="shared" si="37"/>
        <v>0</v>
      </c>
      <c r="DF14" s="68">
        <v>0</v>
      </c>
      <c r="DG14" s="69">
        <v>27483.5</v>
      </c>
      <c r="DH14" s="68">
        <f t="shared" si="38"/>
        <v>22902.916666666664</v>
      </c>
      <c r="DI14" s="67">
        <v>42959.548000000003</v>
      </c>
      <c r="DJ14" s="73">
        <v>0</v>
      </c>
      <c r="DK14" s="69">
        <f t="shared" si="5"/>
        <v>2215470.7999999998</v>
      </c>
      <c r="DL14" s="68">
        <f t="shared" si="5"/>
        <v>1846225.6666666665</v>
      </c>
      <c r="DM14" s="68">
        <f t="shared" si="5"/>
        <v>1851297.3507000001</v>
      </c>
      <c r="DN14" s="69">
        <v>0</v>
      </c>
      <c r="DO14" s="68">
        <f t="shared" si="39"/>
        <v>0</v>
      </c>
      <c r="DP14" s="68">
        <v>0</v>
      </c>
      <c r="DQ14" s="74">
        <v>800000</v>
      </c>
      <c r="DR14" s="68">
        <f t="shared" si="40"/>
        <v>666666.66666666674</v>
      </c>
      <c r="DS14" s="67">
        <v>43648.999000000003</v>
      </c>
      <c r="DT14" s="75">
        <v>0</v>
      </c>
      <c r="DU14" s="68">
        <f t="shared" si="41"/>
        <v>0</v>
      </c>
      <c r="DV14" s="73">
        <v>0</v>
      </c>
      <c r="DW14" s="75">
        <v>0</v>
      </c>
      <c r="DX14" s="68">
        <f t="shared" si="42"/>
        <v>0</v>
      </c>
      <c r="DY14" s="67">
        <v>0</v>
      </c>
      <c r="DZ14" s="75">
        <v>0</v>
      </c>
      <c r="EA14" s="68">
        <f t="shared" si="43"/>
        <v>0</v>
      </c>
      <c r="EB14" s="73">
        <v>0</v>
      </c>
      <c r="EC14" s="69">
        <v>610000</v>
      </c>
      <c r="ED14" s="68">
        <f t="shared" si="44"/>
        <v>508333.33333333337</v>
      </c>
      <c r="EE14" s="73">
        <v>325000</v>
      </c>
      <c r="EF14" s="73">
        <v>0</v>
      </c>
      <c r="EG14" s="69">
        <f t="shared" si="6"/>
        <v>1410000</v>
      </c>
      <c r="EH14" s="68">
        <f t="shared" si="6"/>
        <v>1175000</v>
      </c>
      <c r="EI14" s="68">
        <f>DP14+DS14+DV14+DY14+EB14+EE14+EF14</f>
        <v>368648.99900000001</v>
      </c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  <c r="IR14" s="77"/>
      <c r="IS14" s="77"/>
      <c r="IT14" s="77"/>
      <c r="IU14" s="77"/>
    </row>
    <row r="15" spans="1:255" s="40" customFormat="1" ht="33" customHeight="1" x14ac:dyDescent="0.3">
      <c r="A15" s="29"/>
      <c r="B15" s="41"/>
      <c r="C15" s="42"/>
      <c r="D15" s="43"/>
      <c r="E15" s="31"/>
      <c r="F15" s="31"/>
      <c r="G15" s="33"/>
      <c r="H15" s="33"/>
      <c r="I15" s="33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6"/>
      <c r="U15" s="44"/>
      <c r="V15" s="37"/>
      <c r="W15" s="35"/>
      <c r="X15" s="37"/>
      <c r="Y15" s="37"/>
      <c r="Z15" s="45"/>
      <c r="AA15" s="37"/>
      <c r="AB15" s="35"/>
      <c r="AC15" s="37"/>
      <c r="AD15" s="37"/>
      <c r="AE15" s="36"/>
      <c r="AF15" s="37"/>
      <c r="AG15" s="37"/>
      <c r="AH15" s="37"/>
      <c r="AI15" s="36"/>
      <c r="AJ15" s="44"/>
      <c r="AK15" s="37"/>
      <c r="AL15" s="35"/>
      <c r="AM15" s="37"/>
      <c r="AN15" s="36"/>
      <c r="AO15" s="44"/>
      <c r="AP15" s="37"/>
      <c r="AQ15" s="35"/>
      <c r="AR15" s="37"/>
      <c r="AS15" s="36"/>
      <c r="AT15" s="46"/>
      <c r="AU15" s="37"/>
      <c r="AV15" s="35"/>
      <c r="AW15" s="37"/>
      <c r="AX15" s="36"/>
      <c r="AY15" s="47"/>
      <c r="AZ15" s="37"/>
      <c r="BA15" s="36"/>
      <c r="BB15" s="36"/>
      <c r="BC15" s="37"/>
      <c r="BD15" s="36"/>
      <c r="BE15" s="36"/>
      <c r="BF15" s="37"/>
      <c r="BG15" s="36"/>
      <c r="BH15" s="44"/>
      <c r="BI15" s="37"/>
      <c r="BJ15" s="36"/>
      <c r="BK15" s="36"/>
      <c r="BL15" s="37"/>
      <c r="BM15" s="36"/>
      <c r="BN15" s="36"/>
      <c r="BO15" s="37"/>
      <c r="BP15" s="36"/>
      <c r="BQ15" s="35"/>
      <c r="BR15" s="35"/>
      <c r="BS15" s="35"/>
      <c r="BT15" s="37"/>
      <c r="BU15" s="36"/>
      <c r="BV15" s="44"/>
      <c r="BW15" s="37"/>
      <c r="BX15" s="35"/>
      <c r="BY15" s="36"/>
      <c r="BZ15" s="37"/>
      <c r="CA15" s="35"/>
      <c r="CB15" s="36"/>
      <c r="CC15" s="37"/>
      <c r="CD15" s="36"/>
      <c r="CE15" s="44"/>
      <c r="CF15" s="37"/>
      <c r="CG15" s="36"/>
      <c r="CH15" s="36"/>
      <c r="CI15" s="35"/>
      <c r="CJ15" s="36"/>
      <c r="CK15" s="36"/>
      <c r="CL15" s="37"/>
      <c r="CM15" s="36"/>
      <c r="CN15" s="44"/>
      <c r="CO15" s="37"/>
      <c r="CP15" s="36"/>
      <c r="CQ15" s="44"/>
      <c r="CR15" s="37"/>
      <c r="CS15" s="36"/>
      <c r="CT15" s="48"/>
      <c r="CU15" s="37"/>
      <c r="CV15" s="36"/>
      <c r="CW15" s="37"/>
      <c r="CX15" s="49"/>
      <c r="CY15" s="37"/>
      <c r="CZ15" s="50"/>
      <c r="DA15" s="50"/>
      <c r="DB15" s="37"/>
      <c r="DC15" s="50"/>
      <c r="DD15" s="50"/>
      <c r="DE15" s="37">
        <f t="shared" si="37"/>
        <v>0</v>
      </c>
      <c r="DF15" s="50"/>
      <c r="DG15" s="50"/>
      <c r="DH15" s="37"/>
      <c r="DI15" s="33"/>
      <c r="DJ15" s="33"/>
      <c r="DK15" s="33"/>
      <c r="DL15" s="33"/>
      <c r="DM15" s="33"/>
      <c r="DN15" s="50"/>
      <c r="DO15" s="37"/>
      <c r="DP15" s="50"/>
      <c r="DQ15" s="50"/>
      <c r="DR15" s="37"/>
      <c r="DS15" s="50"/>
      <c r="DT15" s="50"/>
      <c r="DU15" s="37"/>
      <c r="DV15" s="50"/>
      <c r="DW15" s="50"/>
      <c r="DX15" s="37"/>
      <c r="DY15" s="50"/>
      <c r="DZ15" s="50"/>
      <c r="EA15" s="37"/>
      <c r="EB15" s="50"/>
      <c r="EC15" s="51"/>
      <c r="ED15" s="37"/>
      <c r="EE15" s="33"/>
      <c r="EF15" s="33"/>
      <c r="EG15" s="62"/>
      <c r="EH15" s="62"/>
      <c r="EI15" s="62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</row>
    <row r="16" spans="1:255" s="40" customFormat="1" ht="39" customHeight="1" x14ac:dyDescent="0.3">
      <c r="A16" s="29"/>
      <c r="B16" s="52" t="s">
        <v>63</v>
      </c>
      <c r="C16" s="35">
        <f>SUM(C10:C15)</f>
        <v>330880.16249999998</v>
      </c>
      <c r="D16" s="35">
        <f>SUM(D10:D15)</f>
        <v>2418471.8454</v>
      </c>
      <c r="E16" s="35">
        <f>SUM(E10:E15)</f>
        <v>19840345.256100003</v>
      </c>
      <c r="F16" s="35">
        <f>SUM(F10:F15)</f>
        <v>16533621.046749998</v>
      </c>
      <c r="G16" s="35">
        <f>SUM(G10:G15)</f>
        <v>13434602.679299999</v>
      </c>
      <c r="H16" s="35">
        <f t="shared" si="7"/>
        <v>81.256263472549037</v>
      </c>
      <c r="I16" s="35">
        <f>G16/E16*100</f>
        <v>67.713552893790848</v>
      </c>
      <c r="J16" s="35">
        <f>SUM(J10:J15)</f>
        <v>3652689.9070000001</v>
      </c>
      <c r="K16" s="35">
        <f>SUM(K10:K15)</f>
        <v>3043908.2558333334</v>
      </c>
      <c r="L16" s="35">
        <f>SUM(L10:L15)</f>
        <v>2648419.9312999998</v>
      </c>
      <c r="M16" s="35">
        <f>+L16-K16</f>
        <v>-395488.32453333354</v>
      </c>
      <c r="N16" s="35">
        <f>+L16/K16*100</f>
        <v>87.007219295278645</v>
      </c>
      <c r="O16" s="35">
        <f>L16/J16*100</f>
        <v>72.506016079398876</v>
      </c>
      <c r="P16" s="35">
        <f>SUM(P10:P15)</f>
        <v>847298.4</v>
      </c>
      <c r="Q16" s="35">
        <f>SUM(Q10:Q15)</f>
        <v>706082</v>
      </c>
      <c r="R16" s="35">
        <f>SUM(R10:R15)</f>
        <v>432616.55749999982</v>
      </c>
      <c r="S16" s="35">
        <f t="shared" si="8"/>
        <v>61.270016442849382</v>
      </c>
      <c r="T16" s="35">
        <f>R16/P16*100</f>
        <v>51.058347035707818</v>
      </c>
      <c r="U16" s="35">
        <f>SUM(U10:U15)</f>
        <v>32585.800000000003</v>
      </c>
      <c r="V16" s="37">
        <f t="shared" si="9"/>
        <v>27154.833333333336</v>
      </c>
      <c r="W16" s="35">
        <f>SUM(W10:W15)</f>
        <v>28073.198400000001</v>
      </c>
      <c r="X16" s="35">
        <f t="shared" si="10"/>
        <v>103.38195803079869</v>
      </c>
      <c r="Y16" s="35">
        <f t="shared" si="3"/>
        <v>86.151631692332245</v>
      </c>
      <c r="Z16" s="35">
        <f>SUM(Z10:Z15)</f>
        <v>67305.899999999994</v>
      </c>
      <c r="AA16" s="37">
        <f t="shared" si="11"/>
        <v>56088.25</v>
      </c>
      <c r="AB16" s="35">
        <f>SUM(AB10:AB15)</f>
        <v>70998.442699999985</v>
      </c>
      <c r="AC16" s="35">
        <f t="shared" si="12"/>
        <v>126.5834514359068</v>
      </c>
      <c r="AD16" s="37">
        <f t="shared" si="13"/>
        <v>105.48620952992233</v>
      </c>
      <c r="AE16" s="35">
        <f>SUM(AE10:AE15)</f>
        <v>747406.7</v>
      </c>
      <c r="AF16" s="37">
        <f t="shared" si="14"/>
        <v>622838.91666666663</v>
      </c>
      <c r="AG16" s="37">
        <f>SUM(AG10:AG15)</f>
        <v>333544.91639999987</v>
      </c>
      <c r="AH16" s="35">
        <f>+AG16/AF16*100</f>
        <v>53.552356391774367</v>
      </c>
      <c r="AI16" s="35">
        <f>AG16/AE16*100</f>
        <v>44.626963659811977</v>
      </c>
      <c r="AJ16" s="35">
        <f>SUM(AJ10:AJ15)</f>
        <v>1590682.3</v>
      </c>
      <c r="AK16" s="37">
        <f t="shared" si="15"/>
        <v>1325568.5833333335</v>
      </c>
      <c r="AL16" s="35">
        <f>SUM(AL10:AL15)</f>
        <v>960659.1176</v>
      </c>
      <c r="AM16" s="35">
        <f>+AL16/AK16*100</f>
        <v>72.471475989894401</v>
      </c>
      <c r="AN16" s="35">
        <f>AL16/AJ16*100</f>
        <v>60.392896658245334</v>
      </c>
      <c r="AO16" s="35">
        <f>SUM(AO10:AO15)</f>
        <v>69230.399999999994</v>
      </c>
      <c r="AP16" s="37">
        <f t="shared" si="16"/>
        <v>57692</v>
      </c>
      <c r="AQ16" s="35">
        <f>SUM(AQ10:AQ15)</f>
        <v>132122.78830000001</v>
      </c>
      <c r="AR16" s="35">
        <f>+AQ16/AP16*100</f>
        <v>229.01405446162383</v>
      </c>
      <c r="AS16" s="35">
        <f>AQ16/AO16*100</f>
        <v>190.84504538468653</v>
      </c>
      <c r="AT16" s="35">
        <f>SUM(AT10:AT15)</f>
        <v>56000</v>
      </c>
      <c r="AU16" s="37">
        <f t="shared" si="17"/>
        <v>46666.666666666672</v>
      </c>
      <c r="AV16" s="35">
        <f>SUM(AV10:AV15)</f>
        <v>48723.25</v>
      </c>
      <c r="AW16" s="35">
        <f>+AV16/AU16*100</f>
        <v>104.40696428571428</v>
      </c>
      <c r="AX16" s="35">
        <f>AV16/AT16*100</f>
        <v>87.005803571428572</v>
      </c>
      <c r="AY16" s="35">
        <f t="shared" ref="AY16:BS16" si="45">SUM(AY10:AY15)</f>
        <v>0</v>
      </c>
      <c r="AZ16" s="37">
        <f t="shared" si="18"/>
        <v>0</v>
      </c>
      <c r="BA16" s="35">
        <f t="shared" si="45"/>
        <v>0</v>
      </c>
      <c r="BB16" s="35">
        <f t="shared" si="45"/>
        <v>0</v>
      </c>
      <c r="BC16" s="37">
        <f t="shared" si="19"/>
        <v>0</v>
      </c>
      <c r="BD16" s="35">
        <f t="shared" si="45"/>
        <v>0</v>
      </c>
      <c r="BE16" s="35">
        <f t="shared" si="45"/>
        <v>10562252.800000001</v>
      </c>
      <c r="BF16" s="37">
        <f t="shared" si="20"/>
        <v>8801877.333333334</v>
      </c>
      <c r="BG16" s="35">
        <f t="shared" si="45"/>
        <v>8800913.9789999984</v>
      </c>
      <c r="BH16" s="35">
        <f t="shared" si="45"/>
        <v>19826.599999999999</v>
      </c>
      <c r="BI16" s="37">
        <f t="shared" si="21"/>
        <v>16522.166666666664</v>
      </c>
      <c r="BJ16" s="35">
        <f t="shared" si="45"/>
        <v>19531.400000000001</v>
      </c>
      <c r="BK16" s="35">
        <f t="shared" si="45"/>
        <v>0</v>
      </c>
      <c r="BL16" s="37">
        <f t="shared" si="22"/>
        <v>0</v>
      </c>
      <c r="BM16" s="35">
        <f t="shared" si="45"/>
        <v>0</v>
      </c>
      <c r="BN16" s="35">
        <f t="shared" si="45"/>
        <v>0</v>
      </c>
      <c r="BO16" s="37">
        <f t="shared" si="23"/>
        <v>0</v>
      </c>
      <c r="BP16" s="35">
        <f t="shared" si="45"/>
        <v>0</v>
      </c>
      <c r="BQ16" s="35">
        <f t="shared" si="45"/>
        <v>380990.5</v>
      </c>
      <c r="BR16" s="35">
        <f t="shared" si="45"/>
        <v>317492.08333333331</v>
      </c>
      <c r="BS16" s="35">
        <f t="shared" si="45"/>
        <v>320142.81719999999</v>
      </c>
      <c r="BT16" s="35">
        <f t="shared" si="24"/>
        <v>100.83489762605629</v>
      </c>
      <c r="BU16" s="35">
        <f>BS16/BQ16*100</f>
        <v>84.029081355046912</v>
      </c>
      <c r="BV16" s="35">
        <f t="shared" ref="BV16:CV16" si="46">SUM(BV10:BV15)</f>
        <v>259503.59999999998</v>
      </c>
      <c r="BW16" s="37">
        <f t="shared" si="25"/>
        <v>216253</v>
      </c>
      <c r="BX16" s="35">
        <f t="shared" si="46"/>
        <v>158040.6012</v>
      </c>
      <c r="BY16" s="35">
        <f t="shared" si="46"/>
        <v>58707.199999999997</v>
      </c>
      <c r="BZ16" s="37">
        <f t="shared" si="26"/>
        <v>48922.666666666664</v>
      </c>
      <c r="CA16" s="35">
        <f t="shared" si="46"/>
        <v>97890.260999999999</v>
      </c>
      <c r="CB16" s="35">
        <f t="shared" si="46"/>
        <v>6726.7</v>
      </c>
      <c r="CC16" s="37">
        <f t="shared" si="27"/>
        <v>5605.583333333333</v>
      </c>
      <c r="CD16" s="35">
        <f t="shared" si="46"/>
        <v>5101.7919999999995</v>
      </c>
      <c r="CE16" s="35">
        <f t="shared" si="46"/>
        <v>56053</v>
      </c>
      <c r="CF16" s="37">
        <f t="shared" si="28"/>
        <v>46710.833333333328</v>
      </c>
      <c r="CG16" s="35">
        <f t="shared" si="46"/>
        <v>59110.163</v>
      </c>
      <c r="CH16" s="35">
        <f t="shared" si="46"/>
        <v>0</v>
      </c>
      <c r="CI16" s="35">
        <f t="shared" si="46"/>
        <v>0</v>
      </c>
      <c r="CJ16" s="35">
        <f t="shared" si="46"/>
        <v>0</v>
      </c>
      <c r="CK16" s="35">
        <f t="shared" si="46"/>
        <v>15361.999999999998</v>
      </c>
      <c r="CL16" s="37">
        <f t="shared" si="30"/>
        <v>12801.666666666664</v>
      </c>
      <c r="CM16" s="35">
        <f t="shared" si="46"/>
        <v>11644.42</v>
      </c>
      <c r="CN16" s="35">
        <f t="shared" si="46"/>
        <v>0</v>
      </c>
      <c r="CO16" s="37">
        <f t="shared" ref="CO16" si="47">+CN16/12*8</f>
        <v>0</v>
      </c>
      <c r="CP16" s="35">
        <f t="shared" si="46"/>
        <v>356.8</v>
      </c>
      <c r="CQ16" s="35">
        <f t="shared" si="46"/>
        <v>549471.9</v>
      </c>
      <c r="CR16" s="37">
        <f t="shared" si="32"/>
        <v>457893.25000000006</v>
      </c>
      <c r="CS16" s="35">
        <f t="shared" si="46"/>
        <v>415852.73730000004</v>
      </c>
      <c r="CT16" s="35">
        <f t="shared" si="46"/>
        <v>281477.40000000002</v>
      </c>
      <c r="CU16" s="37">
        <f t="shared" si="33"/>
        <v>234564.5</v>
      </c>
      <c r="CV16" s="35">
        <f t="shared" si="46"/>
        <v>175921.30530000001</v>
      </c>
      <c r="CW16" s="35">
        <f t="shared" si="34"/>
        <v>74.999117641416333</v>
      </c>
      <c r="CX16" s="35">
        <f t="shared" ref="CX16:EI16" si="48">SUM(CX10:CX15)</f>
        <v>18800</v>
      </c>
      <c r="CY16" s="37">
        <f t="shared" si="35"/>
        <v>15666.666666666668</v>
      </c>
      <c r="CZ16" s="35">
        <f t="shared" si="48"/>
        <v>24080.142500000002</v>
      </c>
      <c r="DA16" s="35">
        <f t="shared" si="48"/>
        <v>3000</v>
      </c>
      <c r="DB16" s="37">
        <f t="shared" si="36"/>
        <v>2500</v>
      </c>
      <c r="DC16" s="35">
        <f t="shared" si="48"/>
        <v>2725.7240000000002</v>
      </c>
      <c r="DD16" s="35">
        <f t="shared" si="48"/>
        <v>20000</v>
      </c>
      <c r="DE16" s="37">
        <f t="shared" si="37"/>
        <v>16666.666666666668</v>
      </c>
      <c r="DF16" s="35">
        <f t="shared" si="48"/>
        <v>0</v>
      </c>
      <c r="DG16" s="35">
        <f t="shared" si="48"/>
        <v>137216.40700000001</v>
      </c>
      <c r="DH16" s="37">
        <f t="shared" si="38"/>
        <v>114347.00583333333</v>
      </c>
      <c r="DI16" s="35">
        <f t="shared" si="48"/>
        <v>311139.99690000003</v>
      </c>
      <c r="DJ16" s="35">
        <f t="shared" si="48"/>
        <v>-4870.8</v>
      </c>
      <c r="DK16" s="35">
        <f t="shared" si="48"/>
        <v>14270131.307</v>
      </c>
      <c r="DL16" s="35">
        <f t="shared" si="48"/>
        <v>11891776.089166665</v>
      </c>
      <c r="DM16" s="35">
        <f t="shared" si="48"/>
        <v>11480509.7303</v>
      </c>
      <c r="DN16" s="35">
        <f t="shared" si="48"/>
        <v>196968.6</v>
      </c>
      <c r="DO16" s="37">
        <f t="shared" si="39"/>
        <v>164140.5</v>
      </c>
      <c r="DP16" s="35">
        <f t="shared" si="48"/>
        <v>250</v>
      </c>
      <c r="DQ16" s="35">
        <f t="shared" si="48"/>
        <v>5373245.3491000002</v>
      </c>
      <c r="DR16" s="37">
        <f t="shared" si="40"/>
        <v>4477704.4575833334</v>
      </c>
      <c r="DS16" s="35">
        <f t="shared" si="48"/>
        <v>1951369.949</v>
      </c>
      <c r="DT16" s="35">
        <f t="shared" si="48"/>
        <v>0</v>
      </c>
      <c r="DU16" s="37">
        <f t="shared" si="41"/>
        <v>0</v>
      </c>
      <c r="DV16" s="35">
        <f t="shared" si="48"/>
        <v>0</v>
      </c>
      <c r="DW16" s="35">
        <f t="shared" si="48"/>
        <v>0</v>
      </c>
      <c r="DX16" s="37">
        <f t="shared" ref="DX16" si="49">+DW16/12*9</f>
        <v>0</v>
      </c>
      <c r="DY16" s="35">
        <f t="shared" si="48"/>
        <v>2473</v>
      </c>
      <c r="DZ16" s="35">
        <f t="shared" si="48"/>
        <v>0</v>
      </c>
      <c r="EA16" s="37">
        <f t="shared" si="43"/>
        <v>0</v>
      </c>
      <c r="EB16" s="35">
        <f t="shared" si="48"/>
        <v>0</v>
      </c>
      <c r="EC16" s="35">
        <f t="shared" si="48"/>
        <v>3514153.4</v>
      </c>
      <c r="ED16" s="37">
        <f t="shared" si="44"/>
        <v>2928461.1666666665</v>
      </c>
      <c r="EE16" s="35">
        <f t="shared" si="48"/>
        <v>1104106.976</v>
      </c>
      <c r="EF16" s="35">
        <f t="shared" si="48"/>
        <v>0</v>
      </c>
      <c r="EG16" s="35">
        <f t="shared" si="48"/>
        <v>9084367.3491000012</v>
      </c>
      <c r="EH16" s="35">
        <f t="shared" si="48"/>
        <v>7570306.1242500003</v>
      </c>
      <c r="EI16" s="35">
        <f t="shared" si="48"/>
        <v>3058199.9249999998</v>
      </c>
      <c r="EJ16" s="53"/>
      <c r="EK16" s="38"/>
      <c r="EL16" s="38"/>
      <c r="EM16" s="38"/>
      <c r="EN16" s="38"/>
      <c r="EO16" s="38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</row>
    <row r="17" spans="1:255" s="1" customFormat="1" x14ac:dyDescent="0.3">
      <c r="A17" s="7"/>
      <c r="B17" s="8"/>
      <c r="C17" s="9"/>
      <c r="D17" s="9"/>
      <c r="E17" s="9"/>
      <c r="F17" s="9"/>
      <c r="G17" s="9"/>
      <c r="H17" s="9"/>
      <c r="I17" s="11"/>
      <c r="J17" s="9"/>
      <c r="K17" s="9"/>
      <c r="L17" s="9"/>
      <c r="M17" s="9"/>
      <c r="N17" s="9"/>
      <c r="O17" s="11"/>
      <c r="P17" s="9"/>
      <c r="Q17" s="9"/>
      <c r="R17" s="9"/>
      <c r="S17" s="9"/>
      <c r="T17" s="12"/>
      <c r="U17" s="9"/>
      <c r="V17" s="53"/>
      <c r="W17" s="9"/>
      <c r="X17" s="9"/>
      <c r="Y17" s="12"/>
      <c r="Z17" s="9"/>
      <c r="AA17" s="9"/>
      <c r="AB17" s="9"/>
      <c r="AC17" s="9"/>
      <c r="AD17" s="12"/>
      <c r="AE17" s="9"/>
      <c r="AF17" s="53"/>
      <c r="AG17" s="9"/>
      <c r="AH17" s="11"/>
      <c r="AI17" s="12"/>
      <c r="AJ17" s="9"/>
      <c r="AK17" s="9"/>
      <c r="AL17" s="9"/>
      <c r="AM17" s="9"/>
      <c r="AN17" s="12"/>
      <c r="AO17" s="9"/>
      <c r="AP17" s="9"/>
      <c r="AQ17" s="9"/>
      <c r="AR17" s="9"/>
      <c r="AS17" s="12"/>
      <c r="AT17" s="9"/>
      <c r="AU17" s="9"/>
      <c r="AV17" s="9"/>
      <c r="AW17" s="9"/>
      <c r="AX17" s="12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12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18"/>
      <c r="EL17" s="18"/>
      <c r="EM17" s="18"/>
      <c r="EN17" s="18"/>
      <c r="EO17" s="18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</row>
    <row r="18" spans="1:255" s="1" customFormat="1" x14ac:dyDescent="0.3">
      <c r="B18" s="1" t="s">
        <v>65</v>
      </c>
      <c r="V18" s="53"/>
      <c r="AF18" s="53"/>
      <c r="DF18" s="57"/>
    </row>
    <row r="19" spans="1:255" s="1" customFormat="1" x14ac:dyDescent="0.3">
      <c r="A19" s="1" t="s">
        <v>65</v>
      </c>
      <c r="B19" s="1" t="s">
        <v>65</v>
      </c>
      <c r="V19" s="53"/>
    </row>
    <row r="20" spans="1:255" s="1" customFormat="1" x14ac:dyDescent="0.3"/>
    <row r="21" spans="1:255" s="1" customFormat="1" x14ac:dyDescent="0.3"/>
    <row r="22" spans="1:255" s="1" customFormat="1" x14ac:dyDescent="0.3"/>
    <row r="23" spans="1:255" s="1" customFormat="1" x14ac:dyDescent="0.3"/>
    <row r="24" spans="1:255" s="1" customFormat="1" x14ac:dyDescent="0.3"/>
    <row r="25" spans="1:255" s="1" customFormat="1" x14ac:dyDescent="0.3"/>
    <row r="26" spans="1:255" s="1" customFormat="1" x14ac:dyDescent="0.3"/>
    <row r="27" spans="1:255" s="1" customFormat="1" x14ac:dyDescent="0.3"/>
    <row r="28" spans="1:255" s="1" customFormat="1" x14ac:dyDescent="0.3"/>
    <row r="29" spans="1:255" s="1" customFormat="1" x14ac:dyDescent="0.3"/>
    <row r="30" spans="1:255" s="1" customFormat="1" x14ac:dyDescent="0.3"/>
    <row r="31" spans="1:255" s="1" customFormat="1" x14ac:dyDescent="0.3"/>
    <row r="32" spans="1:255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</sheetData>
  <protectedRanges>
    <protectedRange sqref="AB12:AB14" name="Range4_1_1_1_2_1_1_2_1_1_1_1_1_1_1_1_1_1_1_1_1_1_1_1_1_1_1_1"/>
    <protectedRange sqref="AL12:AL14" name="Range4_2_1_1_2_1_1_2_1_1_1_1_1_1_1_1_1_1_1_1_1_1_1_1_1_1_1_1"/>
    <protectedRange sqref="BX13" name="Range5_1_1_1_2_1_1_2_1_1_1_1_1_1_1_1_1_1_1_1_1_1_1_1_1_1_1_1_1"/>
    <protectedRange sqref="BX14 CA13:CA14" name="Range5_2_1_1_2_1_1_2_1_1_1_1_1_1_1_1_1_1_1_1_1_1_1_1_1_1_1_1"/>
    <protectedRange sqref="BX10" name="Range5_1_1_1_2_1_1_1_1_1_1_1_1_1_1_1_1_1_1_1_1_1_1_1_1_1_1"/>
    <protectedRange sqref="CA10" name="Range5_2_1_1_2_1_1_1_1_1_1_1_1_1_1_1_1_1_1_1_1_1_1_1_1_1_1"/>
    <protectedRange sqref="DJ10" name="Range5_3_1_1_1_1_1_1_1_1_1_1"/>
    <protectedRange sqref="DJ12:DJ13" name="Range5_8_1_1_1_1_1_1_1_1_1_1_1"/>
    <protectedRange sqref="DJ14" name="Range5_12_1_1_1_1_1_1_1_1_1_1_1"/>
    <protectedRange sqref="AL10" name="Range4_2_1_1_2_1_1_1_1_1_1_1_1_1_1"/>
    <protectedRange sqref="C10:D14" name="Range1_1"/>
    <protectedRange sqref="B10:B14" name="Range1_1_1_1"/>
    <protectedRange sqref="AJ10:AJ14" name="Range4_1_1"/>
    <protectedRange sqref="AO10:AO14" name="Range4_1_2"/>
    <protectedRange sqref="AQ10:AQ14" name="Range4_1_3"/>
    <protectedRange sqref="BA10:BA14" name="Range4_1_4"/>
    <protectedRange sqref="BE10:BE14" name="Range4_1_5"/>
    <protectedRange sqref="BM10:BM14 BJ10:BK14" name="Range4_1_6"/>
    <protectedRange sqref="BN10:BN14" name="Range4_1_7"/>
    <protectedRange sqref="BP10:BP14" name="Range4_1_8"/>
    <protectedRange sqref="CD10:CD14" name="Range5_1"/>
    <protectedRange sqref="CE10:CE14" name="Range5_1_1"/>
    <protectedRange sqref="CG10:CG14" name="Range5_1_2"/>
    <protectedRange sqref="CH10:CH14" name="Range5_1_3"/>
    <protectedRange sqref="CJ10:CJ14" name="Range5_1_4"/>
    <protectedRange sqref="CK10:CK14" name="Range5_1_5"/>
    <protectedRange sqref="CM10:CM14" name="Range5_1_6"/>
    <protectedRange sqref="CN10:CN14" name="Range5_1_7"/>
    <protectedRange sqref="CP10:CP14" name="Range5_1_8"/>
    <protectedRange sqref="CQ10:CQ14" name="Range5_1_9"/>
    <protectedRange sqref="CS10:CS14" name="Range5_1_10"/>
    <protectedRange sqref="CT10:CT14" name="Range5_1_11"/>
    <protectedRange sqref="CV10:CV14" name="Range5_1_12"/>
    <protectedRange sqref="CZ10:CZ14" name="Range5_1_13"/>
    <protectedRange sqref="DA10:DA14" name="Range5_1_14"/>
    <protectedRange sqref="DC10:DC14" name="Range5_1_15"/>
    <protectedRange sqref="DD10:DD14" name="Range5_1_16"/>
    <protectedRange sqref="DF10:DF14" name="Range5_1_17"/>
    <protectedRange sqref="DG10:DG14" name="Range5_1_18"/>
    <protectedRange sqref="DI10:DI14" name="Range5_1_19"/>
    <protectedRange sqref="DN11:DN14" name="Range5_1_20"/>
    <protectedRange sqref="DP10:DP14 DS10:DS14" name="Range6_1"/>
    <protectedRange sqref="DQ10:DQ14" name="Range6_1_1"/>
    <protectedRange sqref="DW10:DW14" name="Range5_1_23"/>
    <protectedRange sqref="DY10:DY14" name="Range5_1_24"/>
    <protectedRange sqref="EC10:EC14" name="Range6_1_3"/>
    <protectedRange sqref="EE10:EE14" name="Range6_1_4"/>
  </protectedRanges>
  <mergeCells count="190">
    <mergeCell ref="A1:EI1"/>
    <mergeCell ref="A2:EI2"/>
    <mergeCell ref="L3:P3"/>
    <mergeCell ref="CU3:CV3"/>
    <mergeCell ref="A4:A8"/>
    <mergeCell ref="B4:B8"/>
    <mergeCell ref="C4:C8"/>
    <mergeCell ref="D4:D8"/>
    <mergeCell ref="E4:I6"/>
    <mergeCell ref="J4:O6"/>
    <mergeCell ref="P4:DI4"/>
    <mergeCell ref="DJ4:DJ6"/>
    <mergeCell ref="DK4:DM6"/>
    <mergeCell ref="DN4:EE4"/>
    <mergeCell ref="EF4:EF6"/>
    <mergeCell ref="EG4:EI6"/>
    <mergeCell ref="P5:BA5"/>
    <mergeCell ref="BB5:BM5"/>
    <mergeCell ref="BN5:BP6"/>
    <mergeCell ref="BQ5:CG5"/>
    <mergeCell ref="CH5:CP5"/>
    <mergeCell ref="CQ5:CZ5"/>
    <mergeCell ref="DA5:DC6"/>
    <mergeCell ref="DD5:DF6"/>
    <mergeCell ref="DG5:DI6"/>
    <mergeCell ref="DN5:DS5"/>
    <mergeCell ref="CQ6:CS6"/>
    <mergeCell ref="CT6:CW6"/>
    <mergeCell ref="CX6:CZ6"/>
    <mergeCell ref="DN6:DP6"/>
    <mergeCell ref="EC6:EE6"/>
    <mergeCell ref="E7:E8"/>
    <mergeCell ref="F7:F8"/>
    <mergeCell ref="G7:G8"/>
    <mergeCell ref="H7:H8"/>
    <mergeCell ref="I7:I8"/>
    <mergeCell ref="J7:J8"/>
    <mergeCell ref="BY6:CA6"/>
    <mergeCell ref="CB6:CD6"/>
    <mergeCell ref="CE6:CG6"/>
    <mergeCell ref="CH6:CJ6"/>
    <mergeCell ref="CK6:CM6"/>
    <mergeCell ref="CN6:CP6"/>
    <mergeCell ref="BB6:BD6"/>
    <mergeCell ref="BE6:BG6"/>
    <mergeCell ref="BH6:BJ6"/>
    <mergeCell ref="BK6:BM6"/>
    <mergeCell ref="BQ6:BU6"/>
    <mergeCell ref="BV6:BX6"/>
    <mergeCell ref="DT5:DV6"/>
    <mergeCell ref="DW5:EE5"/>
    <mergeCell ref="P6:T6"/>
    <mergeCell ref="U6:Y6"/>
    <mergeCell ref="Z6:AD6"/>
    <mergeCell ref="K7:K8"/>
    <mergeCell ref="L7:L8"/>
    <mergeCell ref="M7:M8"/>
    <mergeCell ref="N7:N8"/>
    <mergeCell ref="O7:O8"/>
    <mergeCell ref="P7:P8"/>
    <mergeCell ref="DQ6:DS6"/>
    <mergeCell ref="DW6:DY6"/>
    <mergeCell ref="DZ6:EB6"/>
    <mergeCell ref="AE6:AI6"/>
    <mergeCell ref="AJ6:AN6"/>
    <mergeCell ref="AO6:AS6"/>
    <mergeCell ref="AT6:AX6"/>
    <mergeCell ref="AY6:BA6"/>
    <mergeCell ref="W7:W8"/>
    <mergeCell ref="X7:X8"/>
    <mergeCell ref="Y7:Y8"/>
    <mergeCell ref="Z7:Z8"/>
    <mergeCell ref="AA7:AA8"/>
    <mergeCell ref="AB7:AB8"/>
    <mergeCell ref="Q7:Q8"/>
    <mergeCell ref="R7:R8"/>
    <mergeCell ref="S7:S8"/>
    <mergeCell ref="T7:T8"/>
    <mergeCell ref="U7:U8"/>
    <mergeCell ref="V7:V8"/>
    <mergeCell ref="AI7:AI8"/>
    <mergeCell ref="AJ7:AJ8"/>
    <mergeCell ref="AK7:AK8"/>
    <mergeCell ref="AL7:AL8"/>
    <mergeCell ref="AM7:AM8"/>
    <mergeCell ref="AN7:AN8"/>
    <mergeCell ref="AC7:AC8"/>
    <mergeCell ref="AD7:AD8"/>
    <mergeCell ref="AE7:AE8"/>
    <mergeCell ref="AF7:AF8"/>
    <mergeCell ref="AG7:AG8"/>
    <mergeCell ref="AH7:AH8"/>
    <mergeCell ref="AV7:AV8"/>
    <mergeCell ref="AW7:AW8"/>
    <mergeCell ref="AX7:AX8"/>
    <mergeCell ref="AY7:AY8"/>
    <mergeCell ref="AZ7:AZ8"/>
    <mergeCell ref="BA7:BA8"/>
    <mergeCell ref="AO7:AO8"/>
    <mergeCell ref="AP7:AP8"/>
    <mergeCell ref="AQ7:AQ8"/>
    <mergeCell ref="AR7:AR8"/>
    <mergeCell ref="AT7:AT8"/>
    <mergeCell ref="AU7:AU8"/>
    <mergeCell ref="BH7:BH8"/>
    <mergeCell ref="BI7:BI8"/>
    <mergeCell ref="BJ7:BJ8"/>
    <mergeCell ref="BK7:BK8"/>
    <mergeCell ref="BL7:BL8"/>
    <mergeCell ref="BM7:BM8"/>
    <mergeCell ref="BB7:BB8"/>
    <mergeCell ref="BC7:BC8"/>
    <mergeCell ref="BD7:BD8"/>
    <mergeCell ref="BE7:BE8"/>
    <mergeCell ref="BF7:BF8"/>
    <mergeCell ref="BG7:BG8"/>
    <mergeCell ref="BT7:BT8"/>
    <mergeCell ref="BU7:BU8"/>
    <mergeCell ref="BV7:BV8"/>
    <mergeCell ref="BW7:BW8"/>
    <mergeCell ref="BX7:BX8"/>
    <mergeCell ref="BY7:BY8"/>
    <mergeCell ref="BN7:BN8"/>
    <mergeCell ref="BO7:BO8"/>
    <mergeCell ref="BP7:BP8"/>
    <mergeCell ref="BQ7:BQ8"/>
    <mergeCell ref="BR7:BR8"/>
    <mergeCell ref="BS7:BS8"/>
    <mergeCell ref="CF7:CF8"/>
    <mergeCell ref="CG7:CG8"/>
    <mergeCell ref="CH7:CH8"/>
    <mergeCell ref="CI7:CI8"/>
    <mergeCell ref="CJ7:CJ8"/>
    <mergeCell ref="CK7:CK8"/>
    <mergeCell ref="BZ7:BZ8"/>
    <mergeCell ref="CA7:CA8"/>
    <mergeCell ref="CB7:CB8"/>
    <mergeCell ref="CC7:CC8"/>
    <mergeCell ref="CD7:CD8"/>
    <mergeCell ref="CE7:CE8"/>
    <mergeCell ref="CR7:CR8"/>
    <mergeCell ref="CS7:CS8"/>
    <mergeCell ref="CT7:CT8"/>
    <mergeCell ref="CU7:CU8"/>
    <mergeCell ref="CV7:CV8"/>
    <mergeCell ref="CW7:CW8"/>
    <mergeCell ref="CL7:CL8"/>
    <mergeCell ref="CM7:CM8"/>
    <mergeCell ref="CN7:CN8"/>
    <mergeCell ref="CO7:CO8"/>
    <mergeCell ref="CP7:CP8"/>
    <mergeCell ref="CQ7:CQ8"/>
    <mergeCell ref="DD7:DD8"/>
    <mergeCell ref="DE7:DE8"/>
    <mergeCell ref="DF7:DF8"/>
    <mergeCell ref="DG7:DG8"/>
    <mergeCell ref="DH7:DH8"/>
    <mergeCell ref="DI7:DI8"/>
    <mergeCell ref="CX7:CX8"/>
    <mergeCell ref="CY7:CY8"/>
    <mergeCell ref="CZ7:CZ8"/>
    <mergeCell ref="DA7:DA8"/>
    <mergeCell ref="DB7:DB8"/>
    <mergeCell ref="DC7:DC8"/>
    <mergeCell ref="DP7:DP8"/>
    <mergeCell ref="DQ7:DQ8"/>
    <mergeCell ref="DR7:DR8"/>
    <mergeCell ref="DS7:DS8"/>
    <mergeCell ref="DT7:DT8"/>
    <mergeCell ref="DU7:DU8"/>
    <mergeCell ref="DJ7:DJ8"/>
    <mergeCell ref="DK7:DK8"/>
    <mergeCell ref="DL7:DL8"/>
    <mergeCell ref="DM7:DM8"/>
    <mergeCell ref="DN7:DN8"/>
    <mergeCell ref="DO7:DO8"/>
    <mergeCell ref="EH7:EH8"/>
    <mergeCell ref="EI7:EI8"/>
    <mergeCell ref="EB7:EB8"/>
    <mergeCell ref="EC7:EC8"/>
    <mergeCell ref="ED7:ED8"/>
    <mergeCell ref="EE7:EE8"/>
    <mergeCell ref="EF7:EF8"/>
    <mergeCell ref="EG7:EG8"/>
    <mergeCell ref="DV7:DV8"/>
    <mergeCell ref="DW7:DW8"/>
    <mergeCell ref="DX7:DX8"/>
    <mergeCell ref="DY7:DY8"/>
    <mergeCell ref="DZ7:DZ8"/>
    <mergeCell ref="EA7:EA8"/>
  </mergeCells>
  <pageMargins left="0" right="0" top="0.15748031496062992" bottom="0.35433070866141736" header="0.31496062992125984" footer="0.31496062992125984"/>
  <pageSetup paperSize="9" scale="2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4"/>
  <sheetViews>
    <sheetView tabSelected="1" zoomScale="77" zoomScaleNormal="77" zoomScaleSheetLayoutView="40" workbookViewId="0">
      <pane xSplit="2" ySplit="9" topLeftCell="FX10" activePane="bottomRight" state="frozen"/>
      <selection pane="topRight"/>
      <selection pane="bottomLeft"/>
      <selection pane="bottomRight" activeCell="AG10" sqref="AG10:AG14"/>
    </sheetView>
  </sheetViews>
  <sheetFormatPr defaultColWidth="17.28515625" defaultRowHeight="17.25" x14ac:dyDescent="0.3"/>
  <cols>
    <col min="1" max="1" width="5.28515625" style="2" customWidth="1"/>
    <col min="2" max="2" width="18.28515625" style="3" customWidth="1"/>
    <col min="3" max="3" width="13.140625" style="2" customWidth="1"/>
    <col min="4" max="4" width="14.7109375" style="2" customWidth="1"/>
    <col min="5" max="5" width="18" style="2" customWidth="1"/>
    <col min="6" max="6" width="16.7109375" style="2" customWidth="1"/>
    <col min="7" max="7" width="16.85546875" style="2" customWidth="1"/>
    <col min="8" max="8" width="11.5703125" style="2" customWidth="1"/>
    <col min="9" max="9" width="11.85546875" style="2" customWidth="1"/>
    <col min="10" max="10" width="16.5703125" style="2" customWidth="1"/>
    <col min="11" max="11" width="16.28515625" style="2" customWidth="1"/>
    <col min="12" max="12" width="17" style="2" customWidth="1"/>
    <col min="13" max="13" width="16" style="2" customWidth="1"/>
    <col min="14" max="14" width="14.42578125" style="2" customWidth="1"/>
    <col min="15" max="15" width="11" style="2" customWidth="1"/>
    <col min="16" max="17" width="14.85546875" style="2" customWidth="1"/>
    <col min="18" max="18" width="14.28515625" style="2" customWidth="1"/>
    <col min="19" max="19" width="10.5703125" style="2" customWidth="1"/>
    <col min="20" max="20" width="11.85546875" style="2" customWidth="1"/>
    <col min="21" max="23" width="14.85546875" style="2" customWidth="1"/>
    <col min="24" max="24" width="13.42578125" style="2" customWidth="1"/>
    <col min="25" max="25" width="16.7109375" style="2" customWidth="1"/>
    <col min="26" max="33" width="14.85546875" style="2" customWidth="1"/>
    <col min="34" max="34" width="8.42578125" style="2" customWidth="1"/>
    <col min="35" max="35" width="14.85546875" style="2" customWidth="1"/>
    <col min="36" max="36" width="16.140625" style="2" customWidth="1"/>
    <col min="37" max="37" width="15.85546875" style="2" customWidth="1"/>
    <col min="38" max="38" width="15.5703125" style="2" customWidth="1"/>
    <col min="39" max="39" width="10.140625" style="2" customWidth="1"/>
    <col min="40" max="40" width="14.85546875" style="2" customWidth="1"/>
    <col min="41" max="41" width="13" style="2" customWidth="1"/>
    <col min="42" max="42" width="12.85546875" style="2" customWidth="1"/>
    <col min="43" max="43" width="15.7109375" style="2" customWidth="1"/>
    <col min="44" max="44" width="10.42578125" style="2" customWidth="1"/>
    <col min="45" max="56" width="14.85546875" style="2" customWidth="1"/>
    <col min="57" max="57" width="17.7109375" style="2" customWidth="1"/>
    <col min="58" max="58" width="17.42578125" style="2" customWidth="1"/>
    <col min="59" max="59" width="18" style="2" customWidth="1"/>
    <col min="60" max="70" width="14.85546875" style="2" customWidth="1"/>
    <col min="71" max="71" width="13.5703125" style="2" customWidth="1"/>
    <col min="72" max="72" width="8.28515625" style="2" customWidth="1"/>
    <col min="73" max="94" width="14.85546875" style="2" customWidth="1"/>
    <col min="95" max="95" width="14.28515625" style="2" customWidth="1"/>
    <col min="96" max="96" width="14.85546875" style="2" customWidth="1"/>
    <col min="97" max="97" width="14.42578125" style="2" customWidth="1"/>
    <col min="98" max="98" width="14.85546875" style="2" customWidth="1"/>
    <col min="99" max="99" width="14" style="2" customWidth="1"/>
    <col min="100" max="100" width="13.7109375" style="2" customWidth="1"/>
    <col min="101" max="101" width="8.28515625" style="2" customWidth="1"/>
    <col min="102" max="114" width="14.85546875" style="2" customWidth="1"/>
    <col min="115" max="115" width="20.28515625" style="2" customWidth="1"/>
    <col min="116" max="116" width="17.42578125" style="2" customWidth="1"/>
    <col min="117" max="117" width="18.7109375" style="2" customWidth="1"/>
    <col min="118" max="120" width="14.85546875" style="2" customWidth="1"/>
    <col min="121" max="121" width="17.140625" style="2" customWidth="1"/>
    <col min="122" max="122" width="16.140625" style="2" customWidth="1"/>
    <col min="123" max="123" width="16.7109375" style="2" customWidth="1"/>
    <col min="124" max="132" width="14.85546875" style="2" customWidth="1"/>
    <col min="133" max="133" width="16.140625" style="2" customWidth="1"/>
    <col min="134" max="134" width="16.28515625" style="2" customWidth="1"/>
    <col min="135" max="135" width="17.7109375" style="2" customWidth="1"/>
    <col min="136" max="136" width="10.5703125" style="2" customWidth="1"/>
    <col min="137" max="138" width="17" style="2" customWidth="1"/>
    <col min="139" max="139" width="16.85546875" style="2" customWidth="1"/>
    <col min="140" max="229" width="17.28515625" style="1"/>
    <col min="230" max="16384" width="17.28515625" style="2"/>
  </cols>
  <sheetData>
    <row r="1" spans="1:255" s="24" customFormat="1" ht="20.25" x14ac:dyDescent="0.3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</row>
    <row r="2" spans="1:255" s="24" customFormat="1" ht="17.25" customHeight="1" x14ac:dyDescent="0.35">
      <c r="A2" s="129" t="s">
        <v>72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</row>
    <row r="3" spans="1:255" s="24" customFormat="1" ht="13.5" customHeight="1" x14ac:dyDescent="0.35">
      <c r="B3" s="25"/>
      <c r="C3" s="26"/>
      <c r="D3" s="26"/>
      <c r="E3" s="26"/>
      <c r="F3" s="26"/>
      <c r="G3" s="26"/>
      <c r="H3" s="26"/>
      <c r="I3" s="26"/>
      <c r="J3" s="26"/>
      <c r="K3" s="26"/>
      <c r="L3" s="130"/>
      <c r="M3" s="130"/>
      <c r="N3" s="130"/>
      <c r="O3" s="130"/>
      <c r="P3" s="130"/>
      <c r="Q3" s="26"/>
      <c r="R3" s="27"/>
      <c r="S3" s="27"/>
      <c r="U3" s="28"/>
      <c r="V3" s="28"/>
      <c r="W3" s="28"/>
      <c r="X3" s="28"/>
      <c r="Y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CU3" s="131" t="s">
        <v>1</v>
      </c>
      <c r="CV3" s="131"/>
      <c r="CW3" s="28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</row>
    <row r="4" spans="1:255" ht="17.45" customHeight="1" x14ac:dyDescent="0.3">
      <c r="A4" s="132" t="s">
        <v>2</v>
      </c>
      <c r="B4" s="135" t="s">
        <v>3</v>
      </c>
      <c r="C4" s="138" t="s">
        <v>4</v>
      </c>
      <c r="D4" s="138" t="s">
        <v>5</v>
      </c>
      <c r="E4" s="141" t="s">
        <v>6</v>
      </c>
      <c r="F4" s="142"/>
      <c r="G4" s="142"/>
      <c r="H4" s="142"/>
      <c r="I4" s="143"/>
      <c r="J4" s="150" t="s">
        <v>7</v>
      </c>
      <c r="K4" s="151"/>
      <c r="L4" s="151"/>
      <c r="M4" s="151"/>
      <c r="N4" s="151"/>
      <c r="O4" s="152"/>
      <c r="P4" s="159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1"/>
      <c r="DJ4" s="84" t="s">
        <v>8</v>
      </c>
      <c r="DK4" s="162" t="s">
        <v>9</v>
      </c>
      <c r="DL4" s="163"/>
      <c r="DM4" s="164"/>
      <c r="DN4" s="171" t="s">
        <v>10</v>
      </c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84" t="s">
        <v>11</v>
      </c>
      <c r="EG4" s="172" t="s">
        <v>12</v>
      </c>
      <c r="EH4" s="173"/>
      <c r="EI4" s="174"/>
      <c r="EJ4" s="14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spans="1:255" ht="18" customHeight="1" x14ac:dyDescent="0.3">
      <c r="A5" s="133"/>
      <c r="B5" s="136"/>
      <c r="C5" s="139"/>
      <c r="D5" s="139"/>
      <c r="E5" s="144"/>
      <c r="F5" s="145"/>
      <c r="G5" s="145"/>
      <c r="H5" s="145"/>
      <c r="I5" s="146"/>
      <c r="J5" s="153"/>
      <c r="K5" s="154"/>
      <c r="L5" s="154"/>
      <c r="M5" s="154"/>
      <c r="N5" s="154"/>
      <c r="O5" s="155"/>
      <c r="P5" s="181" t="s">
        <v>13</v>
      </c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3"/>
      <c r="BB5" s="184" t="s">
        <v>14</v>
      </c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90" t="s">
        <v>15</v>
      </c>
      <c r="BO5" s="91"/>
      <c r="BP5" s="91"/>
      <c r="BQ5" s="185" t="s">
        <v>16</v>
      </c>
      <c r="BR5" s="186"/>
      <c r="BS5" s="186"/>
      <c r="BT5" s="186"/>
      <c r="BU5" s="186"/>
      <c r="BV5" s="186"/>
      <c r="BW5" s="186"/>
      <c r="BX5" s="186"/>
      <c r="BY5" s="186"/>
      <c r="BZ5" s="186"/>
      <c r="CA5" s="186"/>
      <c r="CB5" s="186"/>
      <c r="CC5" s="186"/>
      <c r="CD5" s="186"/>
      <c r="CE5" s="186"/>
      <c r="CF5" s="186"/>
      <c r="CG5" s="187"/>
      <c r="CH5" s="114" t="s">
        <v>17</v>
      </c>
      <c r="CI5" s="113"/>
      <c r="CJ5" s="113"/>
      <c r="CK5" s="113"/>
      <c r="CL5" s="113"/>
      <c r="CM5" s="113"/>
      <c r="CN5" s="113"/>
      <c r="CO5" s="113"/>
      <c r="CP5" s="115"/>
      <c r="CQ5" s="185" t="s">
        <v>18</v>
      </c>
      <c r="CR5" s="186"/>
      <c r="CS5" s="186"/>
      <c r="CT5" s="186"/>
      <c r="CU5" s="186"/>
      <c r="CV5" s="186"/>
      <c r="CW5" s="186"/>
      <c r="CX5" s="186"/>
      <c r="CY5" s="186"/>
      <c r="CZ5" s="186"/>
      <c r="DA5" s="184" t="s">
        <v>19</v>
      </c>
      <c r="DB5" s="184"/>
      <c r="DC5" s="184"/>
      <c r="DD5" s="90" t="s">
        <v>20</v>
      </c>
      <c r="DE5" s="91"/>
      <c r="DF5" s="92"/>
      <c r="DG5" s="90" t="s">
        <v>21</v>
      </c>
      <c r="DH5" s="91"/>
      <c r="DI5" s="92"/>
      <c r="DJ5" s="84"/>
      <c r="DK5" s="165"/>
      <c r="DL5" s="166"/>
      <c r="DM5" s="167"/>
      <c r="DN5" s="109"/>
      <c r="DO5" s="109"/>
      <c r="DP5" s="110"/>
      <c r="DQ5" s="110"/>
      <c r="DR5" s="110"/>
      <c r="DS5" s="110"/>
      <c r="DT5" s="90" t="s">
        <v>22</v>
      </c>
      <c r="DU5" s="91"/>
      <c r="DV5" s="92"/>
      <c r="DW5" s="96"/>
      <c r="DX5" s="97"/>
      <c r="DY5" s="97"/>
      <c r="DZ5" s="97"/>
      <c r="EA5" s="97"/>
      <c r="EB5" s="97"/>
      <c r="EC5" s="97"/>
      <c r="ED5" s="97"/>
      <c r="EE5" s="97"/>
      <c r="EF5" s="84"/>
      <c r="EG5" s="175"/>
      <c r="EH5" s="176"/>
      <c r="EI5" s="177"/>
      <c r="EJ5" s="14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spans="1:255" ht="57.75" customHeight="1" x14ac:dyDescent="0.3">
      <c r="A6" s="133"/>
      <c r="B6" s="136"/>
      <c r="C6" s="139"/>
      <c r="D6" s="139"/>
      <c r="E6" s="147"/>
      <c r="F6" s="148"/>
      <c r="G6" s="148"/>
      <c r="H6" s="148"/>
      <c r="I6" s="149"/>
      <c r="J6" s="156"/>
      <c r="K6" s="157"/>
      <c r="L6" s="157"/>
      <c r="M6" s="157"/>
      <c r="N6" s="157"/>
      <c r="O6" s="158"/>
      <c r="P6" s="98" t="s">
        <v>23</v>
      </c>
      <c r="Q6" s="99"/>
      <c r="R6" s="99"/>
      <c r="S6" s="99"/>
      <c r="T6" s="100"/>
      <c r="U6" s="101" t="s">
        <v>24</v>
      </c>
      <c r="V6" s="102"/>
      <c r="W6" s="102"/>
      <c r="X6" s="102"/>
      <c r="Y6" s="103"/>
      <c r="Z6" s="101" t="s">
        <v>25</v>
      </c>
      <c r="AA6" s="102"/>
      <c r="AB6" s="102"/>
      <c r="AC6" s="102"/>
      <c r="AD6" s="103"/>
      <c r="AE6" s="101" t="s">
        <v>26</v>
      </c>
      <c r="AF6" s="102"/>
      <c r="AG6" s="102"/>
      <c r="AH6" s="102"/>
      <c r="AI6" s="103"/>
      <c r="AJ6" s="101" t="s">
        <v>27</v>
      </c>
      <c r="AK6" s="102"/>
      <c r="AL6" s="102"/>
      <c r="AM6" s="102"/>
      <c r="AN6" s="103"/>
      <c r="AO6" s="101" t="s">
        <v>28</v>
      </c>
      <c r="AP6" s="102"/>
      <c r="AQ6" s="102"/>
      <c r="AR6" s="102"/>
      <c r="AS6" s="103"/>
      <c r="AT6" s="101" t="s">
        <v>29</v>
      </c>
      <c r="AU6" s="102"/>
      <c r="AV6" s="102"/>
      <c r="AW6" s="102"/>
      <c r="AX6" s="103"/>
      <c r="AY6" s="108" t="s">
        <v>30</v>
      </c>
      <c r="AZ6" s="108"/>
      <c r="BA6" s="108"/>
      <c r="BB6" s="118" t="s">
        <v>31</v>
      </c>
      <c r="BC6" s="119"/>
      <c r="BD6" s="119"/>
      <c r="BE6" s="118" t="s">
        <v>32</v>
      </c>
      <c r="BF6" s="119"/>
      <c r="BG6" s="120"/>
      <c r="BH6" s="121" t="s">
        <v>33</v>
      </c>
      <c r="BI6" s="122"/>
      <c r="BJ6" s="122"/>
      <c r="BK6" s="123" t="s">
        <v>34</v>
      </c>
      <c r="BL6" s="124"/>
      <c r="BM6" s="124"/>
      <c r="BN6" s="93"/>
      <c r="BO6" s="94"/>
      <c r="BP6" s="94"/>
      <c r="BQ6" s="125" t="s">
        <v>35</v>
      </c>
      <c r="BR6" s="126"/>
      <c r="BS6" s="126"/>
      <c r="BT6" s="126"/>
      <c r="BU6" s="127"/>
      <c r="BV6" s="89" t="s">
        <v>36</v>
      </c>
      <c r="BW6" s="89"/>
      <c r="BX6" s="89"/>
      <c r="BY6" s="89" t="s">
        <v>37</v>
      </c>
      <c r="BZ6" s="89"/>
      <c r="CA6" s="89"/>
      <c r="CB6" s="89" t="s">
        <v>38</v>
      </c>
      <c r="CC6" s="89"/>
      <c r="CD6" s="89"/>
      <c r="CE6" s="89" t="s">
        <v>39</v>
      </c>
      <c r="CF6" s="89"/>
      <c r="CG6" s="89"/>
      <c r="CH6" s="89" t="s">
        <v>40</v>
      </c>
      <c r="CI6" s="89"/>
      <c r="CJ6" s="89"/>
      <c r="CK6" s="114" t="s">
        <v>41</v>
      </c>
      <c r="CL6" s="113"/>
      <c r="CM6" s="113"/>
      <c r="CN6" s="89" t="s">
        <v>42</v>
      </c>
      <c r="CO6" s="89"/>
      <c r="CP6" s="89"/>
      <c r="CQ6" s="111" t="s">
        <v>43</v>
      </c>
      <c r="CR6" s="112"/>
      <c r="CS6" s="113"/>
      <c r="CT6" s="114" t="s">
        <v>44</v>
      </c>
      <c r="CU6" s="113"/>
      <c r="CV6" s="113"/>
      <c r="CW6" s="115"/>
      <c r="CX6" s="114" t="s">
        <v>45</v>
      </c>
      <c r="CY6" s="113"/>
      <c r="CZ6" s="113"/>
      <c r="DA6" s="184"/>
      <c r="DB6" s="184"/>
      <c r="DC6" s="184"/>
      <c r="DD6" s="93"/>
      <c r="DE6" s="94"/>
      <c r="DF6" s="95"/>
      <c r="DG6" s="93"/>
      <c r="DH6" s="94"/>
      <c r="DI6" s="95"/>
      <c r="DJ6" s="84"/>
      <c r="DK6" s="168"/>
      <c r="DL6" s="169"/>
      <c r="DM6" s="170"/>
      <c r="DN6" s="90" t="s">
        <v>46</v>
      </c>
      <c r="DO6" s="91"/>
      <c r="DP6" s="92"/>
      <c r="DQ6" s="90" t="s">
        <v>47</v>
      </c>
      <c r="DR6" s="91"/>
      <c r="DS6" s="92"/>
      <c r="DT6" s="93"/>
      <c r="DU6" s="94"/>
      <c r="DV6" s="95"/>
      <c r="DW6" s="90" t="s">
        <v>48</v>
      </c>
      <c r="DX6" s="91"/>
      <c r="DY6" s="92"/>
      <c r="DZ6" s="90" t="s">
        <v>49</v>
      </c>
      <c r="EA6" s="91"/>
      <c r="EB6" s="92"/>
      <c r="EC6" s="116" t="s">
        <v>50</v>
      </c>
      <c r="ED6" s="117"/>
      <c r="EE6" s="117"/>
      <c r="EF6" s="84"/>
      <c r="EG6" s="178"/>
      <c r="EH6" s="179"/>
      <c r="EI6" s="180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pans="1:255" ht="17.45" customHeight="1" x14ac:dyDescent="0.3">
      <c r="A7" s="133"/>
      <c r="B7" s="136"/>
      <c r="C7" s="139"/>
      <c r="D7" s="139"/>
      <c r="E7" s="83" t="s">
        <v>51</v>
      </c>
      <c r="F7" s="81" t="s">
        <v>52</v>
      </c>
      <c r="G7" s="82" t="s">
        <v>70</v>
      </c>
      <c r="H7" s="86" t="s">
        <v>53</v>
      </c>
      <c r="I7" s="88" t="s">
        <v>54</v>
      </c>
      <c r="J7" s="83" t="s">
        <v>51</v>
      </c>
      <c r="K7" s="104" t="s">
        <v>52</v>
      </c>
      <c r="L7" s="106" t="s">
        <v>70</v>
      </c>
      <c r="M7" s="86" t="s">
        <v>55</v>
      </c>
      <c r="N7" s="86" t="s">
        <v>53</v>
      </c>
      <c r="O7" s="88" t="s">
        <v>54</v>
      </c>
      <c r="P7" s="83" t="s">
        <v>51</v>
      </c>
      <c r="Q7" s="81" t="s">
        <v>52</v>
      </c>
      <c r="R7" s="82" t="s">
        <v>70</v>
      </c>
      <c r="S7" s="86" t="s">
        <v>53</v>
      </c>
      <c r="T7" s="88" t="s">
        <v>54</v>
      </c>
      <c r="U7" s="83" t="s">
        <v>51</v>
      </c>
      <c r="V7" s="81" t="s">
        <v>52</v>
      </c>
      <c r="W7" s="82" t="s">
        <v>70</v>
      </c>
      <c r="X7" s="86" t="s">
        <v>53</v>
      </c>
      <c r="Y7" s="88" t="s">
        <v>54</v>
      </c>
      <c r="Z7" s="83" t="s">
        <v>51</v>
      </c>
      <c r="AA7" s="81" t="s">
        <v>52</v>
      </c>
      <c r="AB7" s="82" t="s">
        <v>70</v>
      </c>
      <c r="AC7" s="86" t="s">
        <v>53</v>
      </c>
      <c r="AD7" s="88" t="s">
        <v>54</v>
      </c>
      <c r="AE7" s="83" t="s">
        <v>51</v>
      </c>
      <c r="AF7" s="81" t="s">
        <v>52</v>
      </c>
      <c r="AG7" s="82" t="s">
        <v>70</v>
      </c>
      <c r="AH7" s="86" t="s">
        <v>53</v>
      </c>
      <c r="AI7" s="88" t="s">
        <v>54</v>
      </c>
      <c r="AJ7" s="83" t="s">
        <v>51</v>
      </c>
      <c r="AK7" s="81" t="s">
        <v>52</v>
      </c>
      <c r="AL7" s="82" t="s">
        <v>70</v>
      </c>
      <c r="AM7" s="86" t="s">
        <v>53</v>
      </c>
      <c r="AN7" s="82" t="s">
        <v>54</v>
      </c>
      <c r="AO7" s="83" t="s">
        <v>51</v>
      </c>
      <c r="AP7" s="81" t="s">
        <v>52</v>
      </c>
      <c r="AQ7" s="82" t="s">
        <v>70</v>
      </c>
      <c r="AR7" s="86" t="s">
        <v>53</v>
      </c>
      <c r="AS7" s="13"/>
      <c r="AT7" s="83" t="s">
        <v>51</v>
      </c>
      <c r="AU7" s="81" t="s">
        <v>52</v>
      </c>
      <c r="AV7" s="82" t="s">
        <v>70</v>
      </c>
      <c r="AW7" s="87" t="s">
        <v>53</v>
      </c>
      <c r="AX7" s="82" t="s">
        <v>54</v>
      </c>
      <c r="AY7" s="83" t="s">
        <v>51</v>
      </c>
      <c r="AZ7" s="81" t="s">
        <v>52</v>
      </c>
      <c r="BA7" s="82" t="s">
        <v>70</v>
      </c>
      <c r="BB7" s="83" t="s">
        <v>51</v>
      </c>
      <c r="BC7" s="81" t="s">
        <v>52</v>
      </c>
      <c r="BD7" s="82" t="s">
        <v>70</v>
      </c>
      <c r="BE7" s="83" t="s">
        <v>51</v>
      </c>
      <c r="BF7" s="81" t="s">
        <v>52</v>
      </c>
      <c r="BG7" s="82" t="s">
        <v>70</v>
      </c>
      <c r="BH7" s="83" t="s">
        <v>51</v>
      </c>
      <c r="BI7" s="81" t="s">
        <v>52</v>
      </c>
      <c r="BJ7" s="82" t="s">
        <v>70</v>
      </c>
      <c r="BK7" s="83" t="s">
        <v>51</v>
      </c>
      <c r="BL7" s="81" t="s">
        <v>52</v>
      </c>
      <c r="BM7" s="82" t="s">
        <v>71</v>
      </c>
      <c r="BN7" s="83" t="s">
        <v>51</v>
      </c>
      <c r="BO7" s="81" t="s">
        <v>52</v>
      </c>
      <c r="BP7" s="82" t="s">
        <v>70</v>
      </c>
      <c r="BQ7" s="83" t="s">
        <v>51</v>
      </c>
      <c r="BR7" s="81" t="s">
        <v>52</v>
      </c>
      <c r="BS7" s="82" t="s">
        <v>64</v>
      </c>
      <c r="BT7" s="86" t="s">
        <v>53</v>
      </c>
      <c r="BU7" s="82" t="s">
        <v>54</v>
      </c>
      <c r="BV7" s="83" t="s">
        <v>51</v>
      </c>
      <c r="BW7" s="81" t="s">
        <v>52</v>
      </c>
      <c r="BX7" s="82" t="s">
        <v>70</v>
      </c>
      <c r="BY7" s="83" t="s">
        <v>51</v>
      </c>
      <c r="BZ7" s="81" t="s">
        <v>52</v>
      </c>
      <c r="CA7" s="82" t="s">
        <v>70</v>
      </c>
      <c r="CB7" s="83" t="s">
        <v>51</v>
      </c>
      <c r="CC7" s="81" t="s">
        <v>52</v>
      </c>
      <c r="CD7" s="82" t="s">
        <v>70</v>
      </c>
      <c r="CE7" s="83" t="s">
        <v>51</v>
      </c>
      <c r="CF7" s="81" t="s">
        <v>52</v>
      </c>
      <c r="CG7" s="82" t="s">
        <v>70</v>
      </c>
      <c r="CH7" s="83" t="s">
        <v>51</v>
      </c>
      <c r="CI7" s="81" t="s">
        <v>52</v>
      </c>
      <c r="CJ7" s="82" t="s">
        <v>70</v>
      </c>
      <c r="CK7" s="83" t="s">
        <v>51</v>
      </c>
      <c r="CL7" s="81" t="s">
        <v>52</v>
      </c>
      <c r="CM7" s="82" t="s">
        <v>70</v>
      </c>
      <c r="CN7" s="83" t="s">
        <v>51</v>
      </c>
      <c r="CO7" s="81" t="s">
        <v>52</v>
      </c>
      <c r="CP7" s="82" t="s">
        <v>70</v>
      </c>
      <c r="CQ7" s="83" t="s">
        <v>51</v>
      </c>
      <c r="CR7" s="81" t="s">
        <v>52</v>
      </c>
      <c r="CS7" s="82" t="s">
        <v>70</v>
      </c>
      <c r="CT7" s="83" t="s">
        <v>51</v>
      </c>
      <c r="CU7" s="81" t="s">
        <v>52</v>
      </c>
      <c r="CV7" s="82" t="s">
        <v>70</v>
      </c>
      <c r="CW7" s="86" t="s">
        <v>53</v>
      </c>
      <c r="CX7" s="83" t="s">
        <v>51</v>
      </c>
      <c r="CY7" s="81" t="s">
        <v>52</v>
      </c>
      <c r="CZ7" s="82" t="s">
        <v>70</v>
      </c>
      <c r="DA7" s="83" t="s">
        <v>51</v>
      </c>
      <c r="DB7" s="81" t="s">
        <v>52</v>
      </c>
      <c r="DC7" s="82" t="s">
        <v>66</v>
      </c>
      <c r="DD7" s="83" t="s">
        <v>51</v>
      </c>
      <c r="DE7" s="81" t="s">
        <v>52</v>
      </c>
      <c r="DF7" s="82" t="s">
        <v>70</v>
      </c>
      <c r="DG7" s="83" t="s">
        <v>51</v>
      </c>
      <c r="DH7" s="81" t="s">
        <v>52</v>
      </c>
      <c r="DI7" s="82" t="s">
        <v>70</v>
      </c>
      <c r="DJ7" s="85" t="s">
        <v>56</v>
      </c>
      <c r="DK7" s="83" t="s">
        <v>51</v>
      </c>
      <c r="DL7" s="81" t="s">
        <v>52</v>
      </c>
      <c r="DM7" s="82" t="s">
        <v>70</v>
      </c>
      <c r="DN7" s="83" t="s">
        <v>51</v>
      </c>
      <c r="DO7" s="81" t="s">
        <v>52</v>
      </c>
      <c r="DP7" s="82" t="s">
        <v>70</v>
      </c>
      <c r="DQ7" s="83" t="s">
        <v>51</v>
      </c>
      <c r="DR7" s="81" t="s">
        <v>52</v>
      </c>
      <c r="DS7" s="82" t="s">
        <v>70</v>
      </c>
      <c r="DT7" s="83" t="s">
        <v>51</v>
      </c>
      <c r="DU7" s="81" t="s">
        <v>52</v>
      </c>
      <c r="DV7" s="82" t="s">
        <v>70</v>
      </c>
      <c r="DW7" s="83" t="s">
        <v>51</v>
      </c>
      <c r="DX7" s="81" t="s">
        <v>52</v>
      </c>
      <c r="DY7" s="82" t="s">
        <v>70</v>
      </c>
      <c r="DZ7" s="83" t="s">
        <v>51</v>
      </c>
      <c r="EA7" s="81" t="s">
        <v>52</v>
      </c>
      <c r="EB7" s="82" t="s">
        <v>70</v>
      </c>
      <c r="EC7" s="83" t="s">
        <v>51</v>
      </c>
      <c r="ED7" s="81" t="s">
        <v>52</v>
      </c>
      <c r="EE7" s="82" t="s">
        <v>70</v>
      </c>
      <c r="EF7" s="84" t="s">
        <v>56</v>
      </c>
      <c r="EG7" s="83" t="s">
        <v>51</v>
      </c>
      <c r="EH7" s="81" t="s">
        <v>52</v>
      </c>
      <c r="EI7" s="82" t="s">
        <v>70</v>
      </c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</row>
    <row r="8" spans="1:255" ht="76.5" customHeight="1" x14ac:dyDescent="0.3">
      <c r="A8" s="134"/>
      <c r="B8" s="137"/>
      <c r="C8" s="140"/>
      <c r="D8" s="140"/>
      <c r="E8" s="83"/>
      <c r="F8" s="81"/>
      <c r="G8" s="82"/>
      <c r="H8" s="86"/>
      <c r="I8" s="88"/>
      <c r="J8" s="83"/>
      <c r="K8" s="105"/>
      <c r="L8" s="107"/>
      <c r="M8" s="86"/>
      <c r="N8" s="86"/>
      <c r="O8" s="88"/>
      <c r="P8" s="83"/>
      <c r="Q8" s="81"/>
      <c r="R8" s="82"/>
      <c r="S8" s="86"/>
      <c r="T8" s="88"/>
      <c r="U8" s="83"/>
      <c r="V8" s="81"/>
      <c r="W8" s="82"/>
      <c r="X8" s="86"/>
      <c r="Y8" s="88"/>
      <c r="Z8" s="83"/>
      <c r="AA8" s="81"/>
      <c r="AB8" s="82"/>
      <c r="AC8" s="86"/>
      <c r="AD8" s="88"/>
      <c r="AE8" s="83"/>
      <c r="AF8" s="81"/>
      <c r="AG8" s="82"/>
      <c r="AH8" s="86"/>
      <c r="AI8" s="88"/>
      <c r="AJ8" s="83"/>
      <c r="AK8" s="81"/>
      <c r="AL8" s="82"/>
      <c r="AM8" s="86"/>
      <c r="AN8" s="82"/>
      <c r="AO8" s="83"/>
      <c r="AP8" s="81"/>
      <c r="AQ8" s="82"/>
      <c r="AR8" s="86"/>
      <c r="AS8" s="56" t="s">
        <v>54</v>
      </c>
      <c r="AT8" s="83"/>
      <c r="AU8" s="81"/>
      <c r="AV8" s="82"/>
      <c r="AW8" s="87"/>
      <c r="AX8" s="82"/>
      <c r="AY8" s="83"/>
      <c r="AZ8" s="81"/>
      <c r="BA8" s="82"/>
      <c r="BB8" s="83"/>
      <c r="BC8" s="81"/>
      <c r="BD8" s="82"/>
      <c r="BE8" s="83"/>
      <c r="BF8" s="81"/>
      <c r="BG8" s="82"/>
      <c r="BH8" s="83"/>
      <c r="BI8" s="81"/>
      <c r="BJ8" s="82"/>
      <c r="BK8" s="83"/>
      <c r="BL8" s="81"/>
      <c r="BM8" s="82"/>
      <c r="BN8" s="83"/>
      <c r="BO8" s="81"/>
      <c r="BP8" s="82"/>
      <c r="BQ8" s="83"/>
      <c r="BR8" s="81"/>
      <c r="BS8" s="82"/>
      <c r="BT8" s="86"/>
      <c r="BU8" s="82"/>
      <c r="BV8" s="83"/>
      <c r="BW8" s="81"/>
      <c r="BX8" s="82"/>
      <c r="BY8" s="83"/>
      <c r="BZ8" s="81"/>
      <c r="CA8" s="82"/>
      <c r="CB8" s="83"/>
      <c r="CC8" s="81"/>
      <c r="CD8" s="82"/>
      <c r="CE8" s="83"/>
      <c r="CF8" s="81"/>
      <c r="CG8" s="82"/>
      <c r="CH8" s="83"/>
      <c r="CI8" s="81"/>
      <c r="CJ8" s="82"/>
      <c r="CK8" s="83"/>
      <c r="CL8" s="81"/>
      <c r="CM8" s="82"/>
      <c r="CN8" s="83"/>
      <c r="CO8" s="81"/>
      <c r="CP8" s="82"/>
      <c r="CQ8" s="83"/>
      <c r="CR8" s="81"/>
      <c r="CS8" s="82"/>
      <c r="CT8" s="83"/>
      <c r="CU8" s="81"/>
      <c r="CV8" s="82"/>
      <c r="CW8" s="86"/>
      <c r="CX8" s="83"/>
      <c r="CY8" s="81"/>
      <c r="CZ8" s="82"/>
      <c r="DA8" s="83"/>
      <c r="DB8" s="81"/>
      <c r="DC8" s="82"/>
      <c r="DD8" s="83"/>
      <c r="DE8" s="81"/>
      <c r="DF8" s="82"/>
      <c r="DG8" s="83"/>
      <c r="DH8" s="81"/>
      <c r="DI8" s="82"/>
      <c r="DJ8" s="85"/>
      <c r="DK8" s="83"/>
      <c r="DL8" s="81"/>
      <c r="DM8" s="82"/>
      <c r="DN8" s="83"/>
      <c r="DO8" s="81"/>
      <c r="DP8" s="82"/>
      <c r="DQ8" s="83"/>
      <c r="DR8" s="81"/>
      <c r="DS8" s="82"/>
      <c r="DT8" s="83"/>
      <c r="DU8" s="81"/>
      <c r="DV8" s="82"/>
      <c r="DW8" s="83"/>
      <c r="DX8" s="81"/>
      <c r="DY8" s="82"/>
      <c r="DZ8" s="83"/>
      <c r="EA8" s="81"/>
      <c r="EB8" s="82"/>
      <c r="EC8" s="83"/>
      <c r="ED8" s="81"/>
      <c r="EE8" s="82"/>
      <c r="EF8" s="84"/>
      <c r="EG8" s="83"/>
      <c r="EH8" s="81"/>
      <c r="EI8" s="82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</row>
    <row r="9" spans="1:255" x14ac:dyDescent="0.3">
      <c r="A9" s="4"/>
      <c r="B9" s="5">
        <v>1</v>
      </c>
      <c r="C9" s="6">
        <v>2</v>
      </c>
      <c r="D9" s="4">
        <v>3</v>
      </c>
      <c r="E9" s="6">
        <v>4</v>
      </c>
      <c r="F9" s="4">
        <v>5</v>
      </c>
      <c r="G9" s="6">
        <v>6</v>
      </c>
      <c r="H9" s="4">
        <v>7</v>
      </c>
      <c r="I9" s="6">
        <v>8</v>
      </c>
      <c r="J9" s="4">
        <v>2</v>
      </c>
      <c r="K9" s="6">
        <v>3</v>
      </c>
      <c r="L9" s="4">
        <v>4</v>
      </c>
      <c r="M9" s="10" t="s">
        <v>57</v>
      </c>
      <c r="N9" s="6">
        <v>6</v>
      </c>
      <c r="O9" s="4">
        <v>13</v>
      </c>
      <c r="P9" s="6">
        <v>7</v>
      </c>
      <c r="Q9" s="4">
        <v>8</v>
      </c>
      <c r="R9" s="6">
        <v>9</v>
      </c>
      <c r="S9" s="4">
        <v>10</v>
      </c>
      <c r="T9" s="6">
        <v>18</v>
      </c>
      <c r="U9" s="4">
        <v>19</v>
      </c>
      <c r="V9" s="6">
        <v>20</v>
      </c>
      <c r="W9" s="4">
        <v>21</v>
      </c>
      <c r="X9" s="6">
        <v>22</v>
      </c>
      <c r="Y9" s="4">
        <v>23</v>
      </c>
      <c r="Z9" s="6">
        <v>24</v>
      </c>
      <c r="AA9" s="4">
        <v>25</v>
      </c>
      <c r="AB9" s="6">
        <v>26</v>
      </c>
      <c r="AC9" s="4">
        <v>27</v>
      </c>
      <c r="AD9" s="6">
        <v>28</v>
      </c>
      <c r="AE9" s="4">
        <v>29</v>
      </c>
      <c r="AF9" s="6">
        <v>30</v>
      </c>
      <c r="AG9" s="4">
        <v>31</v>
      </c>
      <c r="AH9" s="6">
        <v>32</v>
      </c>
      <c r="AI9" s="4">
        <v>33</v>
      </c>
      <c r="AJ9" s="6">
        <v>11</v>
      </c>
      <c r="AK9" s="4">
        <v>12</v>
      </c>
      <c r="AL9" s="6">
        <v>13</v>
      </c>
      <c r="AM9" s="4">
        <v>14</v>
      </c>
      <c r="AN9" s="6">
        <v>38</v>
      </c>
      <c r="AO9" s="4">
        <v>15</v>
      </c>
      <c r="AP9" s="6">
        <v>16</v>
      </c>
      <c r="AQ9" s="4">
        <v>17</v>
      </c>
      <c r="AR9" s="6">
        <v>18</v>
      </c>
      <c r="AS9" s="4">
        <v>43</v>
      </c>
      <c r="AT9" s="6">
        <v>44</v>
      </c>
      <c r="AU9" s="4">
        <v>45</v>
      </c>
      <c r="AV9" s="6">
        <v>46</v>
      </c>
      <c r="AW9" s="4">
        <v>47</v>
      </c>
      <c r="AX9" s="6">
        <v>48</v>
      </c>
      <c r="AY9" s="4">
        <v>49</v>
      </c>
      <c r="AZ9" s="6">
        <v>50</v>
      </c>
      <c r="BA9" s="4">
        <v>51</v>
      </c>
      <c r="BB9" s="6">
        <v>52</v>
      </c>
      <c r="BC9" s="4">
        <v>53</v>
      </c>
      <c r="BD9" s="6">
        <v>54</v>
      </c>
      <c r="BE9" s="4">
        <v>55</v>
      </c>
      <c r="BF9" s="6">
        <v>56</v>
      </c>
      <c r="BG9" s="4">
        <v>57</v>
      </c>
      <c r="BH9" s="6">
        <v>58</v>
      </c>
      <c r="BI9" s="4">
        <v>59</v>
      </c>
      <c r="BJ9" s="6">
        <v>60</v>
      </c>
      <c r="BK9" s="4">
        <v>61</v>
      </c>
      <c r="BL9" s="6">
        <v>62</v>
      </c>
      <c r="BM9" s="4">
        <v>63</v>
      </c>
      <c r="BN9" s="6">
        <v>64</v>
      </c>
      <c r="BO9" s="4">
        <v>65</v>
      </c>
      <c r="BP9" s="6">
        <v>66</v>
      </c>
      <c r="BQ9" s="4">
        <v>19</v>
      </c>
      <c r="BR9" s="6">
        <v>20</v>
      </c>
      <c r="BS9" s="4">
        <v>21</v>
      </c>
      <c r="BT9" s="6">
        <v>22</v>
      </c>
      <c r="BU9" s="4">
        <v>71</v>
      </c>
      <c r="BV9" s="6">
        <v>72</v>
      </c>
      <c r="BW9" s="4">
        <v>73</v>
      </c>
      <c r="BX9" s="6">
        <v>74</v>
      </c>
      <c r="BY9" s="4">
        <v>75</v>
      </c>
      <c r="BZ9" s="6">
        <v>76</v>
      </c>
      <c r="CA9" s="4">
        <v>77</v>
      </c>
      <c r="CB9" s="6">
        <v>78</v>
      </c>
      <c r="CC9" s="4">
        <v>79</v>
      </c>
      <c r="CD9" s="6">
        <v>80</v>
      </c>
      <c r="CE9" s="4">
        <v>81</v>
      </c>
      <c r="CF9" s="6">
        <v>82</v>
      </c>
      <c r="CG9" s="4">
        <v>83</v>
      </c>
      <c r="CH9" s="6">
        <v>84</v>
      </c>
      <c r="CI9" s="4">
        <v>85</v>
      </c>
      <c r="CJ9" s="6">
        <v>86</v>
      </c>
      <c r="CK9" s="4">
        <v>87</v>
      </c>
      <c r="CL9" s="6">
        <v>88</v>
      </c>
      <c r="CM9" s="4">
        <v>89</v>
      </c>
      <c r="CN9" s="6">
        <v>90</v>
      </c>
      <c r="CO9" s="4">
        <v>91</v>
      </c>
      <c r="CP9" s="6">
        <v>92</v>
      </c>
      <c r="CQ9" s="4">
        <v>23</v>
      </c>
      <c r="CR9" s="6">
        <v>24</v>
      </c>
      <c r="CS9" s="4">
        <v>25</v>
      </c>
      <c r="CT9" s="6">
        <v>26</v>
      </c>
      <c r="CU9" s="4">
        <v>27</v>
      </c>
      <c r="CV9" s="6">
        <v>28</v>
      </c>
      <c r="CW9" s="6">
        <v>22</v>
      </c>
      <c r="CX9" s="4">
        <v>99</v>
      </c>
      <c r="CY9" s="6">
        <v>100</v>
      </c>
      <c r="CZ9" s="4">
        <v>101</v>
      </c>
      <c r="DA9" s="6">
        <v>102</v>
      </c>
      <c r="DB9" s="4">
        <v>103</v>
      </c>
      <c r="DC9" s="6">
        <v>104</v>
      </c>
      <c r="DD9" s="4">
        <v>105</v>
      </c>
      <c r="DE9" s="6">
        <v>106</v>
      </c>
      <c r="DF9" s="4">
        <v>107</v>
      </c>
      <c r="DG9" s="6">
        <v>108</v>
      </c>
      <c r="DH9" s="4">
        <v>109</v>
      </c>
      <c r="DI9" s="6">
        <v>110</v>
      </c>
      <c r="DJ9" s="4">
        <v>111</v>
      </c>
      <c r="DK9" s="6">
        <v>112</v>
      </c>
      <c r="DL9" s="4">
        <v>113</v>
      </c>
      <c r="DM9" s="6">
        <v>114</v>
      </c>
      <c r="DN9" s="4">
        <v>115</v>
      </c>
      <c r="DO9" s="6">
        <v>116</v>
      </c>
      <c r="DP9" s="4">
        <v>117</v>
      </c>
      <c r="DQ9" s="6">
        <v>118</v>
      </c>
      <c r="DR9" s="4">
        <v>119</v>
      </c>
      <c r="DS9" s="6">
        <v>120</v>
      </c>
      <c r="DT9" s="4">
        <v>121</v>
      </c>
      <c r="DU9" s="6">
        <v>122</v>
      </c>
      <c r="DV9" s="4">
        <v>123</v>
      </c>
      <c r="DW9" s="6">
        <v>124</v>
      </c>
      <c r="DX9" s="4">
        <v>125</v>
      </c>
      <c r="DY9" s="6">
        <v>126</v>
      </c>
      <c r="DZ9" s="4">
        <v>127</v>
      </c>
      <c r="EA9" s="6">
        <v>128</v>
      </c>
      <c r="EB9" s="4">
        <v>129</v>
      </c>
      <c r="EC9" s="6">
        <v>130</v>
      </c>
      <c r="ED9" s="4">
        <v>131</v>
      </c>
      <c r="EE9" s="6">
        <v>132</v>
      </c>
      <c r="EF9" s="4">
        <v>133</v>
      </c>
      <c r="EG9" s="6">
        <v>134</v>
      </c>
      <c r="EH9" s="4">
        <v>135</v>
      </c>
      <c r="EI9" s="6">
        <v>136</v>
      </c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</row>
    <row r="10" spans="1:255" s="40" customFormat="1" ht="34.5" customHeight="1" x14ac:dyDescent="0.3">
      <c r="A10" s="29">
        <v>1</v>
      </c>
      <c r="B10" s="30" t="s">
        <v>58</v>
      </c>
      <c r="C10" s="59">
        <v>123908.5621</v>
      </c>
      <c r="D10" s="60">
        <v>637739.43220000004</v>
      </c>
      <c r="E10" s="61">
        <f t="shared" ref="E10:G14" si="0">DK10+EG10-EC10</f>
        <v>6015696.6959999986</v>
      </c>
      <c r="F10" s="62">
        <f t="shared" si="0"/>
        <v>6015696.6959999986</v>
      </c>
      <c r="G10" s="62">
        <f t="shared" si="0"/>
        <v>4204052.4890999999</v>
      </c>
      <c r="H10" s="62">
        <f>+G10/F10*100</f>
        <v>69.884714964027182</v>
      </c>
      <c r="I10" s="62">
        <f>G10/E10*100</f>
        <v>69.884714964027182</v>
      </c>
      <c r="J10" s="34">
        <f t="shared" ref="J10:L14" si="1">U10+Z10+AJ10+AO10+AT10+AY10+BN10+BV10+BY10+CB10+CE10+CH10+CN10+CQ10+CX10+DA10+DG10+AE10</f>
        <v>671554.87500000012</v>
      </c>
      <c r="K10" s="35">
        <f t="shared" si="1"/>
        <v>671554.87500000012</v>
      </c>
      <c r="L10" s="35">
        <f t="shared" si="1"/>
        <v>764958.70810000016</v>
      </c>
      <c r="M10" s="35">
        <f>+L10-K10</f>
        <v>93403.833100000047</v>
      </c>
      <c r="N10" s="35">
        <f>+L10/K10*100</f>
        <v>113.90859281603755</v>
      </c>
      <c r="O10" s="35">
        <f>L10/J10*100</f>
        <v>113.90859281603755</v>
      </c>
      <c r="P10" s="34">
        <f t="shared" ref="P10:Q14" si="2">U10+Z10+AE10</f>
        <v>119275.70000000001</v>
      </c>
      <c r="Q10" s="35">
        <f>V10+AA10+AF10</f>
        <v>119275.70000000001</v>
      </c>
      <c r="R10" s="35">
        <f>W10+AB10+AG10</f>
        <v>96511.736200000072</v>
      </c>
      <c r="S10" s="35">
        <f>+R10/Q10*100</f>
        <v>80.914835293358209</v>
      </c>
      <c r="T10" s="36">
        <f>R10/P10*100</f>
        <v>80.914835293358209</v>
      </c>
      <c r="U10" s="34">
        <v>19007.400000000001</v>
      </c>
      <c r="V10" s="37">
        <f>+U10/12*12</f>
        <v>19007.400000000001</v>
      </c>
      <c r="W10" s="59">
        <v>2167.0700000000002</v>
      </c>
      <c r="X10" s="37">
        <v>1881.3019999999999</v>
      </c>
      <c r="Y10" s="37">
        <f t="shared" ref="Y10:Y16" si="3">W10/U10*100</f>
        <v>11.401191115039405</v>
      </c>
      <c r="Z10" s="34">
        <v>3200</v>
      </c>
      <c r="AA10" s="37">
        <f>+Z10/12*12</f>
        <v>3200</v>
      </c>
      <c r="AB10" s="59">
        <v>16280.941000000001</v>
      </c>
      <c r="AC10" s="37">
        <f>+AB10/AA10*100</f>
        <v>508.77940625000002</v>
      </c>
      <c r="AD10" s="37">
        <f>+AB10/Z10*100</f>
        <v>508.77940625000002</v>
      </c>
      <c r="AE10" s="34">
        <v>97068.3</v>
      </c>
      <c r="AF10" s="37">
        <f>+AE10/12*12</f>
        <v>97068.3</v>
      </c>
      <c r="AG10" s="37">
        <v>78063.725200000074</v>
      </c>
      <c r="AH10" s="37">
        <f>+AG10/AF10*100</f>
        <v>80.421440573287128</v>
      </c>
      <c r="AI10" s="37">
        <f>AG10/AE10*100</f>
        <v>80.421440573287128</v>
      </c>
      <c r="AJ10" s="34">
        <v>214495.5</v>
      </c>
      <c r="AK10" s="37">
        <f>+AJ10/12*12</f>
        <v>214495.5</v>
      </c>
      <c r="AL10" s="59">
        <v>228092.36900000001</v>
      </c>
      <c r="AM10" s="37">
        <f>+AL10/AK10*100</f>
        <v>106.33899965267337</v>
      </c>
      <c r="AN10" s="37">
        <f>AL10/AJ10*100</f>
        <v>106.33899965267337</v>
      </c>
      <c r="AO10" s="34">
        <v>6644</v>
      </c>
      <c r="AP10" s="37">
        <f>+AO10/12*12</f>
        <v>6644</v>
      </c>
      <c r="AQ10" s="59">
        <v>8550.5959999999995</v>
      </c>
      <c r="AR10" s="37">
        <f>+AQ10/AP10*100</f>
        <v>128.69650812763396</v>
      </c>
      <c r="AS10" s="37">
        <f>AQ10/AO10*100</f>
        <v>128.69650812763396</v>
      </c>
      <c r="AT10" s="34">
        <v>8500</v>
      </c>
      <c r="AU10" s="37">
        <f>+AT10/12*12</f>
        <v>8500</v>
      </c>
      <c r="AV10" s="59">
        <v>9893.6</v>
      </c>
      <c r="AW10" s="37">
        <f>+AV10/AU10*100</f>
        <v>116.39529411764707</v>
      </c>
      <c r="AX10" s="37">
        <f>AV10/AT10*100</f>
        <v>116.39529411764707</v>
      </c>
      <c r="AY10" s="34">
        <v>0</v>
      </c>
      <c r="AZ10" s="37">
        <f>+AY10/12*4</f>
        <v>0</v>
      </c>
      <c r="BA10" s="37">
        <v>0</v>
      </c>
      <c r="BB10" s="34">
        <v>0</v>
      </c>
      <c r="BC10" s="37">
        <f>+BB10/12*4</f>
        <v>0</v>
      </c>
      <c r="BD10" s="37">
        <v>0</v>
      </c>
      <c r="BE10" s="34">
        <v>2345545.321</v>
      </c>
      <c r="BF10" s="37">
        <f>+BE10/12*12</f>
        <v>2345545.321</v>
      </c>
      <c r="BG10" s="59">
        <v>2343218.1209999998</v>
      </c>
      <c r="BH10" s="34">
        <v>3049.9</v>
      </c>
      <c r="BI10" s="37">
        <f>+BH10/12*12</f>
        <v>3049.9</v>
      </c>
      <c r="BJ10" s="59">
        <v>3704</v>
      </c>
      <c r="BK10" s="34">
        <v>0</v>
      </c>
      <c r="BL10" s="37">
        <f>+BK10/12*11</f>
        <v>0</v>
      </c>
      <c r="BM10" s="37">
        <v>0</v>
      </c>
      <c r="BN10" s="34">
        <v>0</v>
      </c>
      <c r="BO10" s="37">
        <f>+BN10/12*4</f>
        <v>0</v>
      </c>
      <c r="BP10" s="37">
        <v>0</v>
      </c>
      <c r="BQ10" s="34">
        <f t="shared" ref="BQ10:BS14" si="4">BV10+BY10+CB10+CE10</f>
        <v>171521.09999999998</v>
      </c>
      <c r="BR10" s="37">
        <f t="shared" si="4"/>
        <v>171521.09999999998</v>
      </c>
      <c r="BS10" s="37">
        <f>BX10+CA10+CD10+CG10</f>
        <v>170767.337</v>
      </c>
      <c r="BT10" s="37">
        <f>+BS10/BR10*100</f>
        <v>99.56054211406061</v>
      </c>
      <c r="BU10" s="37">
        <f>BS10/BQ10*100</f>
        <v>99.56054211406061</v>
      </c>
      <c r="BV10" s="34">
        <v>102392.9</v>
      </c>
      <c r="BW10" s="37">
        <f>+BV10/12*12</f>
        <v>102392.9</v>
      </c>
      <c r="BX10" s="59">
        <v>92591.304300000003</v>
      </c>
      <c r="BY10" s="34">
        <v>41592.199999999997</v>
      </c>
      <c r="BZ10" s="37">
        <f>+BY10/12*12</f>
        <v>41592.199999999997</v>
      </c>
      <c r="CA10" s="59">
        <v>43095.144999999997</v>
      </c>
      <c r="CB10" s="58">
        <v>0</v>
      </c>
      <c r="CC10" s="37">
        <f>+CB10/12*12</f>
        <v>0</v>
      </c>
      <c r="CD10" s="59">
        <v>0</v>
      </c>
      <c r="CE10" s="34">
        <v>27536</v>
      </c>
      <c r="CF10" s="37">
        <f>+CE10/12*12</f>
        <v>27536</v>
      </c>
      <c r="CG10" s="59">
        <v>35080.887699999999</v>
      </c>
      <c r="CH10" s="34">
        <v>0</v>
      </c>
      <c r="CI10" s="37">
        <f>+CH10/12*9</f>
        <v>0</v>
      </c>
      <c r="CJ10" s="37">
        <v>0</v>
      </c>
      <c r="CK10" s="34">
        <v>2227.1999999999998</v>
      </c>
      <c r="CL10" s="37">
        <f>+CK10/12*12</f>
        <v>2227.1999999999998</v>
      </c>
      <c r="CM10" s="59">
        <v>2227.1999999999998</v>
      </c>
      <c r="CN10" s="34">
        <v>0</v>
      </c>
      <c r="CO10" s="37">
        <f>+CN10/12*10</f>
        <v>0</v>
      </c>
      <c r="CP10" s="37">
        <v>42</v>
      </c>
      <c r="CQ10" s="34">
        <v>51265.4</v>
      </c>
      <c r="CR10" s="37">
        <f>+CQ10/12*12</f>
        <v>51265.4</v>
      </c>
      <c r="CS10" s="59">
        <v>43216.906999999999</v>
      </c>
      <c r="CT10" s="34">
        <v>28165.4</v>
      </c>
      <c r="CU10" s="37">
        <f>+CT10/12*12</f>
        <v>28165.4</v>
      </c>
      <c r="CV10" s="59">
        <v>21959.306</v>
      </c>
      <c r="CW10" s="37">
        <f>+CV10/CU10*100</f>
        <v>77.965539278689448</v>
      </c>
      <c r="CX10" s="61">
        <v>0</v>
      </c>
      <c r="CY10" s="37">
        <f>+CX10/12*12</f>
        <v>0</v>
      </c>
      <c r="CZ10" s="59">
        <v>5487.259</v>
      </c>
      <c r="DA10" s="61">
        <v>0</v>
      </c>
      <c r="DB10" s="37">
        <f>+DA10/12*12</f>
        <v>0</v>
      </c>
      <c r="DC10" s="59">
        <v>100</v>
      </c>
      <c r="DD10" s="61">
        <v>0</v>
      </c>
      <c r="DE10" s="37">
        <f>+DD10/12*12</f>
        <v>0</v>
      </c>
      <c r="DF10" s="60">
        <v>0</v>
      </c>
      <c r="DG10" s="61">
        <v>99853.175000000003</v>
      </c>
      <c r="DH10" s="37">
        <f>+DG10/12*12</f>
        <v>99853.175000000017</v>
      </c>
      <c r="DI10" s="59">
        <v>202296.9039</v>
      </c>
      <c r="DJ10" s="31">
        <v>0</v>
      </c>
      <c r="DK10" s="61">
        <f t="shared" ref="DK10:DM14" si="5">U10+Z10+AJ10+AO10+AT10+AY10+BB10+BE10+BH10+BK10+BN10+BV10+BY10+CB10+CE10+CH10+CK10+CN10+CQ10+CX10+DA10+DD10+DG10+AE10</f>
        <v>3022377.2959999996</v>
      </c>
      <c r="DL10" s="60">
        <f t="shared" si="5"/>
        <v>3022377.2959999996</v>
      </c>
      <c r="DM10" s="60">
        <f t="shared" si="5"/>
        <v>3114108.0290999999</v>
      </c>
      <c r="DN10" s="61">
        <v>196968.6</v>
      </c>
      <c r="DO10" s="37">
        <f>+DN10/12*12</f>
        <v>196968.59999999998</v>
      </c>
      <c r="DP10" s="60">
        <v>40250</v>
      </c>
      <c r="DQ10" s="63">
        <v>2796350.8</v>
      </c>
      <c r="DR10" s="37">
        <f>+DQ10/12*12</f>
        <v>2796350.8</v>
      </c>
      <c r="DS10" s="59">
        <v>1049694.46</v>
      </c>
      <c r="DT10" s="32">
        <v>0</v>
      </c>
      <c r="DU10" s="37">
        <f>+DT10/12*4</f>
        <v>0</v>
      </c>
      <c r="DV10" s="31">
        <v>0</v>
      </c>
      <c r="DW10" s="32">
        <v>0</v>
      </c>
      <c r="DX10" s="37">
        <f>+DW10/12*12</f>
        <v>0</v>
      </c>
      <c r="DY10" s="59">
        <v>0</v>
      </c>
      <c r="DZ10" s="32">
        <v>0</v>
      </c>
      <c r="EA10" s="37">
        <f>+DZ10/12*4</f>
        <v>0</v>
      </c>
      <c r="EB10" s="31">
        <v>0</v>
      </c>
      <c r="EC10" s="61">
        <v>856753.4</v>
      </c>
      <c r="ED10" s="37">
        <f>+EC10/12*12</f>
        <v>856753.4</v>
      </c>
      <c r="EE10" s="31">
        <v>200000</v>
      </c>
      <c r="EF10" s="31">
        <v>0</v>
      </c>
      <c r="EG10" s="61">
        <f>DN10+DQ10+DT10+DW10+DZ10+EC10</f>
        <v>3850072.8</v>
      </c>
      <c r="EH10" s="60">
        <f t="shared" ref="EG10:EH14" si="6">DO10+DR10+DU10+DX10+EA10+ED10</f>
        <v>3850072.8</v>
      </c>
      <c r="EI10" s="60">
        <f>DP10+DS10+DV10+DY10+EB10+EE10+EF10</f>
        <v>1289944.46</v>
      </c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</row>
    <row r="11" spans="1:255" s="40" customFormat="1" ht="34.5" customHeight="1" x14ac:dyDescent="0.3">
      <c r="A11" s="29">
        <v>2</v>
      </c>
      <c r="B11" s="30" t="s">
        <v>59</v>
      </c>
      <c r="C11" s="59">
        <v>12923.777700000001</v>
      </c>
      <c r="D11" s="60">
        <v>350549.19650000002</v>
      </c>
      <c r="E11" s="61">
        <f t="shared" si="0"/>
        <v>4145132.1852000002</v>
      </c>
      <c r="F11" s="62">
        <f t="shared" si="0"/>
        <v>4145132.1852000002</v>
      </c>
      <c r="G11" s="62">
        <f t="shared" si="0"/>
        <v>4209416.9855000004</v>
      </c>
      <c r="H11" s="62">
        <f t="shared" ref="H11:H16" si="7">+G11/F11*100</f>
        <v>101.55085042955992</v>
      </c>
      <c r="I11" s="62">
        <f>G11/E11*100</f>
        <v>101.55085042955992</v>
      </c>
      <c r="J11" s="34">
        <f t="shared" si="1"/>
        <v>957806.10000000009</v>
      </c>
      <c r="K11" s="35">
        <f t="shared" si="1"/>
        <v>957806.1</v>
      </c>
      <c r="L11" s="35">
        <f t="shared" si="1"/>
        <v>934004.44649999973</v>
      </c>
      <c r="M11" s="35">
        <f>+L11-K11</f>
        <v>-23801.653500000248</v>
      </c>
      <c r="N11" s="35">
        <f>+L11/K11*100</f>
        <v>97.514982051168786</v>
      </c>
      <c r="O11" s="35">
        <f>L11/J11*100</f>
        <v>97.514982051168772</v>
      </c>
      <c r="P11" s="34">
        <f t="shared" si="2"/>
        <v>202112.7</v>
      </c>
      <c r="Q11" s="35">
        <f t="shared" si="2"/>
        <v>202112.7</v>
      </c>
      <c r="R11" s="35">
        <f>W11+AB11+AG11</f>
        <v>175214.48449999996</v>
      </c>
      <c r="S11" s="35">
        <f t="shared" ref="S11:S16" si="8">+R11/Q11*100</f>
        <v>86.691476834459166</v>
      </c>
      <c r="T11" s="36">
        <f>R11/P11*100</f>
        <v>86.691476834459166</v>
      </c>
      <c r="U11" s="34">
        <v>9068.4</v>
      </c>
      <c r="V11" s="37">
        <f t="shared" ref="V11:V16" si="9">+U11/12*12</f>
        <v>9068.4</v>
      </c>
      <c r="W11" s="59">
        <v>9050.4114000000009</v>
      </c>
      <c r="X11" s="37">
        <v>7977.1113999999998</v>
      </c>
      <c r="Y11" s="37">
        <f t="shared" si="3"/>
        <v>99.801634246394087</v>
      </c>
      <c r="Z11" s="34">
        <v>26724.9</v>
      </c>
      <c r="AA11" s="37">
        <f t="shared" ref="AA11:AA16" si="10">+Z11/12*12</f>
        <v>26724.9</v>
      </c>
      <c r="AB11" s="59">
        <v>35239.3076</v>
      </c>
      <c r="AC11" s="37">
        <f t="shared" ref="AC11:AC16" si="11">+AB11/AA11*100</f>
        <v>131.85945541423916</v>
      </c>
      <c r="AD11" s="37">
        <f t="shared" ref="AD11:AD16" si="12">+AB11/Z11*100</f>
        <v>131.85945541423916</v>
      </c>
      <c r="AE11" s="34">
        <v>166319.4</v>
      </c>
      <c r="AF11" s="37">
        <f t="shared" ref="AF11:AF16" si="13">+AE11/12*12</f>
        <v>166319.4</v>
      </c>
      <c r="AG11" s="37">
        <v>130924.76549999998</v>
      </c>
      <c r="AH11" s="37">
        <f>+AG11/AF11*100</f>
        <v>78.718877954105153</v>
      </c>
      <c r="AI11" s="37">
        <f>AG11/AE11*100</f>
        <v>78.718877954105153</v>
      </c>
      <c r="AJ11" s="34">
        <v>409673.8</v>
      </c>
      <c r="AK11" s="37">
        <f t="shared" ref="AK11:AK16" si="14">+AJ11/12*12</f>
        <v>409673.79999999993</v>
      </c>
      <c r="AL11" s="59">
        <v>395955.36040000001</v>
      </c>
      <c r="AM11" s="37">
        <f>+AL11/AK11*100</f>
        <v>96.651374923170593</v>
      </c>
      <c r="AN11" s="37">
        <f>AL11/AJ11*100</f>
        <v>96.651374923170579</v>
      </c>
      <c r="AO11" s="34">
        <v>11739.4</v>
      </c>
      <c r="AP11" s="37">
        <f t="shared" ref="AP11:AP16" si="15">+AO11/12*12</f>
        <v>11739.4</v>
      </c>
      <c r="AQ11" s="59">
        <v>19160.587599999999</v>
      </c>
      <c r="AR11" s="37">
        <f>+AQ11/AP11*100</f>
        <v>163.21607237167146</v>
      </c>
      <c r="AS11" s="37">
        <f>AQ11/AO11*100</f>
        <v>163.21607237167146</v>
      </c>
      <c r="AT11" s="34">
        <v>15000</v>
      </c>
      <c r="AU11" s="37">
        <f t="shared" ref="AU11:AU16" si="16">+AT11/12*12</f>
        <v>15000</v>
      </c>
      <c r="AV11" s="59">
        <v>18746.3</v>
      </c>
      <c r="AW11" s="37">
        <f>+AV11/AU11*100</f>
        <v>124.97533333333332</v>
      </c>
      <c r="AX11" s="37">
        <f>AV11/AT11*100</f>
        <v>124.97533333333332</v>
      </c>
      <c r="AY11" s="34">
        <v>0</v>
      </c>
      <c r="AZ11" s="37">
        <f t="shared" ref="AZ11:AZ16" si="17">+AY11/12*4</f>
        <v>0</v>
      </c>
      <c r="BA11" s="37">
        <v>0</v>
      </c>
      <c r="BB11" s="34">
        <v>0</v>
      </c>
      <c r="BC11" s="37">
        <f t="shared" ref="BC11:BC16" si="18">+BB11/12*4</f>
        <v>0</v>
      </c>
      <c r="BD11" s="37">
        <v>0</v>
      </c>
      <c r="BE11" s="34">
        <v>2155823.6</v>
      </c>
      <c r="BF11" s="37">
        <f t="shared" ref="BF11:BF16" si="19">+BE11/12*12</f>
        <v>2155823.6</v>
      </c>
      <c r="BG11" s="59">
        <v>2155823.5290000001</v>
      </c>
      <c r="BH11" s="34">
        <v>9804.9</v>
      </c>
      <c r="BI11" s="37">
        <f t="shared" ref="BI11:BI16" si="20">+BH11/12*12</f>
        <v>9804.9</v>
      </c>
      <c r="BJ11" s="59">
        <v>9804.9</v>
      </c>
      <c r="BK11" s="34">
        <v>0</v>
      </c>
      <c r="BL11" s="37">
        <f t="shared" ref="BL11:BL16" si="21">+BK11/12*11</f>
        <v>0</v>
      </c>
      <c r="BM11" s="37">
        <v>0</v>
      </c>
      <c r="BN11" s="34">
        <v>0</v>
      </c>
      <c r="BO11" s="37">
        <f t="shared" ref="BO11:BO16" si="22">+BN11/12*4</f>
        <v>0</v>
      </c>
      <c r="BP11" s="37">
        <v>0</v>
      </c>
      <c r="BQ11" s="34">
        <f t="shared" si="4"/>
        <v>57796.399999999994</v>
      </c>
      <c r="BR11" s="37">
        <f t="shared" si="4"/>
        <v>57796.399999999994</v>
      </c>
      <c r="BS11" s="37">
        <f t="shared" si="4"/>
        <v>65386.233999999997</v>
      </c>
      <c r="BT11" s="37">
        <f t="shared" ref="BT11:BT16" si="23">+BS11/BR11*100</f>
        <v>113.13201860323481</v>
      </c>
      <c r="BU11" s="37">
        <f>BS11/BQ11*100</f>
        <v>113.13201860323481</v>
      </c>
      <c r="BV11" s="34">
        <v>34547.699999999997</v>
      </c>
      <c r="BW11" s="37">
        <f t="shared" ref="BW11:BW16" si="24">+BV11/12*12</f>
        <v>34547.699999999997</v>
      </c>
      <c r="BX11" s="59">
        <v>26033.338</v>
      </c>
      <c r="BY11" s="34">
        <v>6325</v>
      </c>
      <c r="BZ11" s="37">
        <f t="shared" ref="BZ11:BZ16" si="25">+BY11/12*12</f>
        <v>6325</v>
      </c>
      <c r="CA11" s="59">
        <v>22015.287</v>
      </c>
      <c r="CB11" s="58">
        <v>3526.7</v>
      </c>
      <c r="CC11" s="37">
        <f t="shared" ref="CC11:CC16" si="26">+CB11/12*12</f>
        <v>3526.7</v>
      </c>
      <c r="CD11" s="59">
        <v>2890.4090000000001</v>
      </c>
      <c r="CE11" s="34">
        <v>13397</v>
      </c>
      <c r="CF11" s="37">
        <f t="shared" ref="CF11:CF16" si="27">+CE11/12*12</f>
        <v>13397</v>
      </c>
      <c r="CG11" s="59">
        <v>14447.2</v>
      </c>
      <c r="CH11" s="34">
        <v>0</v>
      </c>
      <c r="CI11" s="37">
        <f t="shared" ref="CI11:CI14" si="28">+CH11/12*9</f>
        <v>0</v>
      </c>
      <c r="CJ11" s="37">
        <v>0</v>
      </c>
      <c r="CK11" s="34">
        <v>4454.3999999999996</v>
      </c>
      <c r="CL11" s="37">
        <f t="shared" ref="CL11:CL16" si="29">+CK11/12*12</f>
        <v>4454.3999999999996</v>
      </c>
      <c r="CM11" s="59">
        <v>4454.3999999999996</v>
      </c>
      <c r="CN11" s="34">
        <v>0</v>
      </c>
      <c r="CO11" s="37">
        <f t="shared" ref="CO11:CO14" si="30">+CN11/12*10</f>
        <v>0</v>
      </c>
      <c r="CP11" s="37">
        <v>0</v>
      </c>
      <c r="CQ11" s="34">
        <v>203749.5</v>
      </c>
      <c r="CR11" s="37">
        <f t="shared" ref="CR11:CR16" si="31">+CQ11/12*12</f>
        <v>203749.5</v>
      </c>
      <c r="CS11" s="59">
        <v>201148.53649999999</v>
      </c>
      <c r="CT11" s="34">
        <v>74712</v>
      </c>
      <c r="CU11" s="37">
        <f t="shared" ref="CU11:CU16" si="32">+CT11/12*12</f>
        <v>74712</v>
      </c>
      <c r="CV11" s="59">
        <v>71634.203500000003</v>
      </c>
      <c r="CW11" s="37">
        <f t="shared" ref="CW11:CW16" si="33">+CV11/CU11*100</f>
        <v>95.880452270050327</v>
      </c>
      <c r="CX11" s="61">
        <v>8000</v>
      </c>
      <c r="CY11" s="37">
        <f t="shared" ref="CY11:CY16" si="34">+CX11/12*12</f>
        <v>8000</v>
      </c>
      <c r="CZ11" s="59">
        <v>3014.32</v>
      </c>
      <c r="DA11" s="61">
        <v>500</v>
      </c>
      <c r="DB11" s="37">
        <f t="shared" ref="DB11:DB16" si="35">+DA11/12*12</f>
        <v>500</v>
      </c>
      <c r="DC11" s="59">
        <v>220</v>
      </c>
      <c r="DD11" s="61">
        <v>0</v>
      </c>
      <c r="DE11" s="37">
        <f t="shared" ref="DE11:DE16" si="36">+DD11/12*12</f>
        <v>0</v>
      </c>
      <c r="DF11" s="60">
        <v>0</v>
      </c>
      <c r="DG11" s="61">
        <v>49234.3</v>
      </c>
      <c r="DH11" s="37">
        <f t="shared" ref="DH11:DH16" si="37">+DG11/12*12</f>
        <v>49234.3</v>
      </c>
      <c r="DI11" s="59">
        <v>55158.623500000002</v>
      </c>
      <c r="DJ11" s="31">
        <v>0</v>
      </c>
      <c r="DK11" s="61">
        <f t="shared" si="5"/>
        <v>3127889</v>
      </c>
      <c r="DL11" s="60">
        <f t="shared" si="5"/>
        <v>3127889</v>
      </c>
      <c r="DM11" s="60">
        <f t="shared" si="5"/>
        <v>3104087.2755000005</v>
      </c>
      <c r="DN11" s="61">
        <v>0</v>
      </c>
      <c r="DO11" s="37">
        <f t="shared" ref="DO11:DO16" si="38">+DN11/12*12</f>
        <v>0</v>
      </c>
      <c r="DP11" s="60">
        <v>0</v>
      </c>
      <c r="DQ11" s="63">
        <v>1017243.1851999999</v>
      </c>
      <c r="DR11" s="37">
        <f t="shared" ref="DR11:DR16" si="39">+DQ11/12*12</f>
        <v>1017243.1851999999</v>
      </c>
      <c r="DS11" s="59">
        <v>1104776.71</v>
      </c>
      <c r="DT11" s="32">
        <v>0</v>
      </c>
      <c r="DU11" s="37">
        <f t="shared" ref="DU11:DU16" si="40">+DT11/12*4</f>
        <v>0</v>
      </c>
      <c r="DV11" s="31">
        <v>0</v>
      </c>
      <c r="DW11" s="32">
        <v>0</v>
      </c>
      <c r="DX11" s="37">
        <f t="shared" ref="DX11:DX16" si="41">+DW11/12*12</f>
        <v>0</v>
      </c>
      <c r="DY11" s="59">
        <v>553</v>
      </c>
      <c r="DZ11" s="32">
        <v>0</v>
      </c>
      <c r="EA11" s="37">
        <f t="shared" ref="EA11:EA16" si="42">+DZ11/12*4</f>
        <v>0</v>
      </c>
      <c r="EB11" s="31">
        <v>0</v>
      </c>
      <c r="EC11" s="61">
        <v>920000</v>
      </c>
      <c r="ED11" s="37">
        <f t="shared" ref="ED11:ED16" si="43">+EC11/12*12</f>
        <v>920000</v>
      </c>
      <c r="EE11" s="31">
        <v>630409.41599999997</v>
      </c>
      <c r="EF11" s="31">
        <v>0</v>
      </c>
      <c r="EG11" s="61">
        <f t="shared" si="6"/>
        <v>1937243.1851999999</v>
      </c>
      <c r="EH11" s="60">
        <f t="shared" si="6"/>
        <v>1937243.1851999999</v>
      </c>
      <c r="EI11" s="60">
        <f>DP11+DS11+DV11+DY11+EB11+EE11+EF11</f>
        <v>1735739.1259999999</v>
      </c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</row>
    <row r="12" spans="1:255" s="40" customFormat="1" ht="34.5" customHeight="1" x14ac:dyDescent="0.3">
      <c r="A12" s="29">
        <v>3</v>
      </c>
      <c r="B12" s="30" t="s">
        <v>60</v>
      </c>
      <c r="C12" s="59">
        <v>35331.213799999998</v>
      </c>
      <c r="D12" s="60">
        <v>23831.5533</v>
      </c>
      <c r="E12" s="61">
        <f t="shared" si="0"/>
        <v>1399319.2327000001</v>
      </c>
      <c r="F12" s="62">
        <f t="shared" si="0"/>
        <v>1399319.2327000001</v>
      </c>
      <c r="G12" s="62">
        <f t="shared" si="0"/>
        <v>1585860.7930999999</v>
      </c>
      <c r="H12" s="62">
        <f t="shared" si="7"/>
        <v>113.33087947630548</v>
      </c>
      <c r="I12" s="62">
        <f>G12/E12*100</f>
        <v>113.33087947630548</v>
      </c>
      <c r="J12" s="34">
        <f t="shared" si="1"/>
        <v>323094.337</v>
      </c>
      <c r="K12" s="35">
        <f t="shared" si="1"/>
        <v>323094.337</v>
      </c>
      <c r="L12" s="35">
        <f t="shared" si="1"/>
        <v>362184.57410000003</v>
      </c>
      <c r="M12" s="35">
        <f>+L12-K12</f>
        <v>39090.237100000028</v>
      </c>
      <c r="N12" s="35">
        <f>+L12/K12*100</f>
        <v>112.09870697919413</v>
      </c>
      <c r="O12" s="35">
        <f>L12/J12*100</f>
        <v>112.09870697919413</v>
      </c>
      <c r="P12" s="34">
        <f t="shared" si="2"/>
        <v>46086</v>
      </c>
      <c r="Q12" s="35">
        <f t="shared" si="2"/>
        <v>46086</v>
      </c>
      <c r="R12" s="35">
        <f>W12+AB12+AG12</f>
        <v>52876.586900000024</v>
      </c>
      <c r="S12" s="35">
        <f t="shared" si="8"/>
        <v>114.73459814260301</v>
      </c>
      <c r="T12" s="36">
        <f>R12/P12*100</f>
        <v>114.73459814260301</v>
      </c>
      <c r="U12" s="34">
        <v>10</v>
      </c>
      <c r="V12" s="37">
        <f t="shared" si="9"/>
        <v>10</v>
      </c>
      <c r="W12" s="59">
        <v>0</v>
      </c>
      <c r="X12" s="37">
        <v>0</v>
      </c>
      <c r="Y12" s="37">
        <f t="shared" si="3"/>
        <v>0</v>
      </c>
      <c r="Z12" s="34">
        <v>11031</v>
      </c>
      <c r="AA12" s="37">
        <f t="shared" si="10"/>
        <v>11031</v>
      </c>
      <c r="AB12" s="59">
        <v>7447.8402999999998</v>
      </c>
      <c r="AC12" s="37">
        <f t="shared" si="11"/>
        <v>67.517362886411021</v>
      </c>
      <c r="AD12" s="37">
        <f t="shared" si="12"/>
        <v>67.517362886411021</v>
      </c>
      <c r="AE12" s="34">
        <v>35045</v>
      </c>
      <c r="AF12" s="37">
        <f t="shared" si="13"/>
        <v>35045</v>
      </c>
      <c r="AG12" s="37">
        <v>45428.746600000028</v>
      </c>
      <c r="AH12" s="37">
        <f>+AG12/AF12*100</f>
        <v>129.62975203310037</v>
      </c>
      <c r="AI12" s="37">
        <f>AG12/AE12*100</f>
        <v>129.62975203310037</v>
      </c>
      <c r="AJ12" s="34">
        <v>64147</v>
      </c>
      <c r="AK12" s="37">
        <f t="shared" si="14"/>
        <v>64147</v>
      </c>
      <c r="AL12" s="59">
        <v>73476.360199999996</v>
      </c>
      <c r="AM12" s="37">
        <f>+AL12/AK12*100</f>
        <v>114.54372020515378</v>
      </c>
      <c r="AN12" s="37">
        <f>AL12/AJ12*100</f>
        <v>114.54372020515378</v>
      </c>
      <c r="AO12" s="34">
        <v>7554</v>
      </c>
      <c r="AP12" s="37">
        <f t="shared" si="15"/>
        <v>7554</v>
      </c>
      <c r="AQ12" s="59">
        <v>31350.654999999999</v>
      </c>
      <c r="AR12" s="37">
        <f>+AQ12/AP12*100</f>
        <v>415.02058512046591</v>
      </c>
      <c r="AS12" s="37">
        <f>AQ12/AO12*100</f>
        <v>415.02058512046591</v>
      </c>
      <c r="AT12" s="34">
        <v>1000</v>
      </c>
      <c r="AU12" s="37">
        <f t="shared" si="16"/>
        <v>1000</v>
      </c>
      <c r="AV12" s="59">
        <v>998.5</v>
      </c>
      <c r="AW12" s="37">
        <f>+AV12/AU12*100</f>
        <v>99.850000000000009</v>
      </c>
      <c r="AX12" s="37">
        <f>AV12/AT12*100</f>
        <v>99.850000000000009</v>
      </c>
      <c r="AY12" s="34">
        <v>0</v>
      </c>
      <c r="AZ12" s="37">
        <f t="shared" si="17"/>
        <v>0</v>
      </c>
      <c r="BA12" s="37">
        <v>0</v>
      </c>
      <c r="BB12" s="34">
        <v>0</v>
      </c>
      <c r="BC12" s="37">
        <f t="shared" si="18"/>
        <v>0</v>
      </c>
      <c r="BD12" s="37">
        <v>0</v>
      </c>
      <c r="BE12" s="34">
        <v>814792.5</v>
      </c>
      <c r="BF12" s="37">
        <f t="shared" si="19"/>
        <v>814792.5</v>
      </c>
      <c r="BG12" s="59">
        <v>815400</v>
      </c>
      <c r="BH12" s="34">
        <v>1089</v>
      </c>
      <c r="BI12" s="37">
        <f t="shared" si="20"/>
        <v>1089</v>
      </c>
      <c r="BJ12" s="59">
        <v>1089.4000000000001</v>
      </c>
      <c r="BK12" s="34">
        <v>0</v>
      </c>
      <c r="BL12" s="37">
        <f t="shared" si="21"/>
        <v>0</v>
      </c>
      <c r="BM12" s="37">
        <v>0</v>
      </c>
      <c r="BN12" s="34">
        <v>0</v>
      </c>
      <c r="BO12" s="37">
        <f t="shared" si="22"/>
        <v>0</v>
      </c>
      <c r="BP12" s="37">
        <v>0</v>
      </c>
      <c r="BQ12" s="34">
        <f t="shared" si="4"/>
        <v>74678</v>
      </c>
      <c r="BR12" s="37">
        <f t="shared" si="4"/>
        <v>74678</v>
      </c>
      <c r="BS12" s="37">
        <f t="shared" si="4"/>
        <v>71822.399000000005</v>
      </c>
      <c r="BT12" s="37">
        <f t="shared" si="23"/>
        <v>96.176114786148531</v>
      </c>
      <c r="BU12" s="37">
        <f>BS12/BQ12*100</f>
        <v>96.176114786148531</v>
      </c>
      <c r="BV12" s="34">
        <v>71098</v>
      </c>
      <c r="BW12" s="37">
        <f t="shared" si="24"/>
        <v>71098</v>
      </c>
      <c r="BX12" s="59">
        <v>67916.819000000003</v>
      </c>
      <c r="BY12" s="34">
        <v>0</v>
      </c>
      <c r="BZ12" s="37">
        <f t="shared" si="25"/>
        <v>0</v>
      </c>
      <c r="CA12" s="59">
        <v>0</v>
      </c>
      <c r="CB12" s="58">
        <v>0</v>
      </c>
      <c r="CC12" s="37">
        <f t="shared" si="26"/>
        <v>0</v>
      </c>
      <c r="CD12" s="59">
        <v>0</v>
      </c>
      <c r="CE12" s="34">
        <v>3580</v>
      </c>
      <c r="CF12" s="37">
        <f t="shared" si="27"/>
        <v>3580</v>
      </c>
      <c r="CG12" s="59">
        <v>3905.58</v>
      </c>
      <c r="CH12" s="34">
        <v>0</v>
      </c>
      <c r="CI12" s="37">
        <f t="shared" si="28"/>
        <v>0</v>
      </c>
      <c r="CJ12" s="37">
        <v>0</v>
      </c>
      <c r="CK12" s="34">
        <v>1999</v>
      </c>
      <c r="CL12" s="37">
        <f t="shared" si="29"/>
        <v>1999</v>
      </c>
      <c r="CM12" s="59">
        <v>1999</v>
      </c>
      <c r="CN12" s="34">
        <v>0</v>
      </c>
      <c r="CO12" s="37">
        <f t="shared" si="30"/>
        <v>0</v>
      </c>
      <c r="CP12" s="37">
        <v>0</v>
      </c>
      <c r="CQ12" s="34">
        <v>48622</v>
      </c>
      <c r="CR12" s="37">
        <f t="shared" si="31"/>
        <v>48622</v>
      </c>
      <c r="CS12" s="59">
        <v>49866.684999999998</v>
      </c>
      <c r="CT12" s="34">
        <v>19600</v>
      </c>
      <c r="CU12" s="37">
        <f t="shared" si="32"/>
        <v>19600</v>
      </c>
      <c r="CV12" s="59">
        <v>23289.375</v>
      </c>
      <c r="CW12" s="37">
        <f t="shared" si="33"/>
        <v>118.82334183673468</v>
      </c>
      <c r="CX12" s="61">
        <v>300</v>
      </c>
      <c r="CY12" s="37">
        <f t="shared" si="34"/>
        <v>300</v>
      </c>
      <c r="CZ12" s="59">
        <v>1426.85</v>
      </c>
      <c r="DA12" s="61">
        <v>1000</v>
      </c>
      <c r="DB12" s="37">
        <f t="shared" si="35"/>
        <v>1000</v>
      </c>
      <c r="DC12" s="59">
        <v>0</v>
      </c>
      <c r="DD12" s="61">
        <v>20000</v>
      </c>
      <c r="DE12" s="37">
        <f t="shared" si="36"/>
        <v>20000</v>
      </c>
      <c r="DF12" s="60">
        <v>0</v>
      </c>
      <c r="DG12" s="61">
        <v>79707.337</v>
      </c>
      <c r="DH12" s="37">
        <f t="shared" si="37"/>
        <v>79707.337</v>
      </c>
      <c r="DI12" s="59">
        <v>80366.538</v>
      </c>
      <c r="DJ12" s="31">
        <v>0</v>
      </c>
      <c r="DK12" s="61">
        <f t="shared" si="5"/>
        <v>1160974.8370000001</v>
      </c>
      <c r="DL12" s="60">
        <f t="shared" si="5"/>
        <v>1160974.8370000001</v>
      </c>
      <c r="DM12" s="60">
        <f t="shared" si="5"/>
        <v>1180672.9741</v>
      </c>
      <c r="DN12" s="61">
        <v>0</v>
      </c>
      <c r="DO12" s="37">
        <f t="shared" si="38"/>
        <v>0</v>
      </c>
      <c r="DP12" s="60">
        <v>0</v>
      </c>
      <c r="DQ12" s="63">
        <v>238344.39569999999</v>
      </c>
      <c r="DR12" s="37">
        <f t="shared" si="39"/>
        <v>238344.39569999999</v>
      </c>
      <c r="DS12" s="59">
        <v>405187.81900000002</v>
      </c>
      <c r="DT12" s="32">
        <v>0</v>
      </c>
      <c r="DU12" s="37">
        <f t="shared" si="40"/>
        <v>0</v>
      </c>
      <c r="DV12" s="31">
        <v>0</v>
      </c>
      <c r="DW12" s="32">
        <v>0</v>
      </c>
      <c r="DX12" s="37">
        <f t="shared" si="41"/>
        <v>0</v>
      </c>
      <c r="DY12" s="59">
        <v>0</v>
      </c>
      <c r="DZ12" s="32">
        <v>0</v>
      </c>
      <c r="EA12" s="37">
        <f t="shared" si="42"/>
        <v>0</v>
      </c>
      <c r="EB12" s="31">
        <v>0</v>
      </c>
      <c r="EC12" s="61">
        <v>220300</v>
      </c>
      <c r="ED12" s="37">
        <f t="shared" si="43"/>
        <v>220300</v>
      </c>
      <c r="EE12" s="31">
        <v>205000</v>
      </c>
      <c r="EF12" s="31">
        <v>0</v>
      </c>
      <c r="EG12" s="61">
        <f t="shared" si="6"/>
        <v>458644.39569999999</v>
      </c>
      <c r="EH12" s="60">
        <f t="shared" si="6"/>
        <v>458644.39569999999</v>
      </c>
      <c r="EI12" s="60">
        <f>DP12+DS12+DV12+DY12+EB12+EE12+EF12</f>
        <v>610187.81900000002</v>
      </c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</row>
    <row r="13" spans="1:255" s="40" customFormat="1" ht="34.5" customHeight="1" x14ac:dyDescent="0.3">
      <c r="A13" s="29">
        <v>4</v>
      </c>
      <c r="B13" s="30" t="s">
        <v>61</v>
      </c>
      <c r="C13" s="59">
        <v>140843.5569</v>
      </c>
      <c r="D13" s="60">
        <v>1281160.8918999999</v>
      </c>
      <c r="E13" s="61">
        <f t="shared" si="0"/>
        <v>8739710.3981999997</v>
      </c>
      <c r="F13" s="62">
        <f t="shared" si="0"/>
        <v>8739710.3982000016</v>
      </c>
      <c r="G13" s="62">
        <f t="shared" si="0"/>
        <v>9077596.7484000009</v>
      </c>
      <c r="H13" s="62">
        <f t="shared" si="7"/>
        <v>103.86610465112882</v>
      </c>
      <c r="I13" s="62">
        <f>G13/E13*100</f>
        <v>103.86610465112884</v>
      </c>
      <c r="J13" s="34">
        <f t="shared" si="1"/>
        <v>1211773.307</v>
      </c>
      <c r="K13" s="35">
        <f t="shared" si="1"/>
        <v>1211773.307</v>
      </c>
      <c r="L13" s="35">
        <f t="shared" si="1"/>
        <v>1333881.7623999994</v>
      </c>
      <c r="M13" s="35">
        <f>+L13-K13</f>
        <v>122108.4553999994</v>
      </c>
      <c r="N13" s="35">
        <f>+L13/K13*100</f>
        <v>110.07683984245409</v>
      </c>
      <c r="O13" s="35">
        <f>L13/J13*100</f>
        <v>110.07683984245409</v>
      </c>
      <c r="P13" s="34">
        <f t="shared" si="2"/>
        <v>302524</v>
      </c>
      <c r="Q13" s="35">
        <f t="shared" si="2"/>
        <v>302524</v>
      </c>
      <c r="R13" s="35">
        <f>W13+AB13+AG13</f>
        <v>245159.07929999946</v>
      </c>
      <c r="S13" s="35">
        <f t="shared" si="8"/>
        <v>81.037894282767468</v>
      </c>
      <c r="T13" s="36">
        <f>R13/P13*100</f>
        <v>81.037894282767468</v>
      </c>
      <c r="U13" s="34">
        <v>0</v>
      </c>
      <c r="V13" s="37">
        <f t="shared" si="9"/>
        <v>0</v>
      </c>
      <c r="W13" s="59">
        <v>849.63699999999994</v>
      </c>
      <c r="X13" s="37">
        <v>669.79600000000005</v>
      </c>
      <c r="Y13" s="37" t="e">
        <f t="shared" si="3"/>
        <v>#DIV/0!</v>
      </c>
      <c r="Z13" s="34">
        <v>21350</v>
      </c>
      <c r="AA13" s="37">
        <f t="shared" si="10"/>
        <v>21350</v>
      </c>
      <c r="AB13" s="59">
        <v>25388.720000000001</v>
      </c>
      <c r="AC13" s="37">
        <f t="shared" si="11"/>
        <v>118.91672131147541</v>
      </c>
      <c r="AD13" s="37">
        <f t="shared" si="12"/>
        <v>118.91672131147541</v>
      </c>
      <c r="AE13" s="34">
        <v>281174</v>
      </c>
      <c r="AF13" s="37">
        <f t="shared" si="13"/>
        <v>281174</v>
      </c>
      <c r="AG13" s="37">
        <v>218920.72229999947</v>
      </c>
      <c r="AH13" s="37">
        <f>+AG13/AF13*100</f>
        <v>77.859518412086288</v>
      </c>
      <c r="AI13" s="37">
        <f>AG13/AE13*100</f>
        <v>77.859518412086288</v>
      </c>
      <c r="AJ13" s="34">
        <v>612366</v>
      </c>
      <c r="AK13" s="37">
        <f t="shared" si="14"/>
        <v>612366</v>
      </c>
      <c r="AL13" s="59">
        <v>612425.272</v>
      </c>
      <c r="AM13" s="37">
        <f>+AL13/AK13*100</f>
        <v>100.00967917879177</v>
      </c>
      <c r="AN13" s="37">
        <f>AL13/AJ13*100</f>
        <v>100.00967917879177</v>
      </c>
      <c r="AO13" s="34">
        <v>19863</v>
      </c>
      <c r="AP13" s="37">
        <f t="shared" si="15"/>
        <v>19863</v>
      </c>
      <c r="AQ13" s="59">
        <v>25489.0975</v>
      </c>
      <c r="AR13" s="37">
        <f>+AQ13/AP13*100</f>
        <v>128.32451039621407</v>
      </c>
      <c r="AS13" s="37">
        <f>AQ13/AO13*100</f>
        <v>128.32451039621407</v>
      </c>
      <c r="AT13" s="34">
        <v>19000</v>
      </c>
      <c r="AU13" s="37">
        <f t="shared" si="16"/>
        <v>19000</v>
      </c>
      <c r="AV13" s="59">
        <v>14830.6</v>
      </c>
      <c r="AW13" s="37">
        <f>+AV13/AU13*100</f>
        <v>78.055789473684214</v>
      </c>
      <c r="AX13" s="37">
        <f>AV13/AT13*100</f>
        <v>78.055789473684214</v>
      </c>
      <c r="AY13" s="34">
        <v>0</v>
      </c>
      <c r="AZ13" s="37">
        <f t="shared" si="17"/>
        <v>0</v>
      </c>
      <c r="BA13" s="37">
        <v>0</v>
      </c>
      <c r="BB13" s="34">
        <v>0</v>
      </c>
      <c r="BC13" s="37">
        <f t="shared" si="18"/>
        <v>0</v>
      </c>
      <c r="BD13" s="37">
        <v>0</v>
      </c>
      <c r="BE13" s="34">
        <v>3645956.6</v>
      </c>
      <c r="BF13" s="37">
        <f t="shared" si="19"/>
        <v>3645956.6</v>
      </c>
      <c r="BG13" s="59">
        <v>3645956.6</v>
      </c>
      <c r="BH13" s="34">
        <v>3486</v>
      </c>
      <c r="BI13" s="37">
        <f t="shared" si="20"/>
        <v>3486</v>
      </c>
      <c r="BJ13" s="59">
        <v>3486.1</v>
      </c>
      <c r="BK13" s="34">
        <v>0</v>
      </c>
      <c r="BL13" s="37">
        <f t="shared" si="21"/>
        <v>0</v>
      </c>
      <c r="BM13" s="37">
        <v>0</v>
      </c>
      <c r="BN13" s="34">
        <v>0</v>
      </c>
      <c r="BO13" s="37">
        <f t="shared" si="22"/>
        <v>0</v>
      </c>
      <c r="BP13" s="37">
        <v>0</v>
      </c>
      <c r="BQ13" s="34">
        <f t="shared" si="4"/>
        <v>54905</v>
      </c>
      <c r="BR13" s="37">
        <f t="shared" si="4"/>
        <v>54905</v>
      </c>
      <c r="BS13" s="37">
        <f t="shared" si="4"/>
        <v>63393.084000000003</v>
      </c>
      <c r="BT13" s="37">
        <f t="shared" si="23"/>
        <v>115.45958291594573</v>
      </c>
      <c r="BU13" s="37">
        <f>BS13/BQ13*100</f>
        <v>115.45958291594573</v>
      </c>
      <c r="BV13" s="34">
        <v>41465</v>
      </c>
      <c r="BW13" s="37">
        <f t="shared" si="24"/>
        <v>41465</v>
      </c>
      <c r="BX13" s="59">
        <v>30326.792000000001</v>
      </c>
      <c r="BY13" s="34">
        <v>4900</v>
      </c>
      <c r="BZ13" s="37">
        <f t="shared" si="25"/>
        <v>4900</v>
      </c>
      <c r="CA13" s="59">
        <v>20061.472000000002</v>
      </c>
      <c r="CB13" s="58">
        <v>0</v>
      </c>
      <c r="CC13" s="37">
        <f t="shared" si="26"/>
        <v>0</v>
      </c>
      <c r="CD13" s="59">
        <v>0</v>
      </c>
      <c r="CE13" s="34">
        <v>8540</v>
      </c>
      <c r="CF13" s="37">
        <f t="shared" si="27"/>
        <v>8540</v>
      </c>
      <c r="CG13" s="59">
        <v>13004.82</v>
      </c>
      <c r="CH13" s="34">
        <v>0</v>
      </c>
      <c r="CI13" s="37">
        <f t="shared" si="28"/>
        <v>0</v>
      </c>
      <c r="CJ13" s="37">
        <v>0</v>
      </c>
      <c r="CK13" s="34">
        <v>4454.3999999999996</v>
      </c>
      <c r="CL13" s="37">
        <f t="shared" si="29"/>
        <v>4454.3999999999996</v>
      </c>
      <c r="CM13" s="59">
        <v>4454.3999999999996</v>
      </c>
      <c r="CN13" s="34">
        <v>0</v>
      </c>
      <c r="CO13" s="37">
        <f t="shared" si="30"/>
        <v>0</v>
      </c>
      <c r="CP13" s="37">
        <v>788.8</v>
      </c>
      <c r="CQ13" s="34">
        <v>193335</v>
      </c>
      <c r="CR13" s="37">
        <f t="shared" si="31"/>
        <v>193335</v>
      </c>
      <c r="CS13" s="59">
        <v>222999.24160000001</v>
      </c>
      <c r="CT13" s="34">
        <v>114000</v>
      </c>
      <c r="CU13" s="37">
        <f t="shared" si="32"/>
        <v>114000</v>
      </c>
      <c r="CV13" s="59">
        <v>101987.1718</v>
      </c>
      <c r="CW13" s="37">
        <f t="shared" si="33"/>
        <v>89.462431403508774</v>
      </c>
      <c r="CX13" s="61">
        <v>8000</v>
      </c>
      <c r="CY13" s="37">
        <f t="shared" si="34"/>
        <v>8000</v>
      </c>
      <c r="CZ13" s="59">
        <v>9416.1360000000004</v>
      </c>
      <c r="DA13" s="61">
        <v>1500</v>
      </c>
      <c r="DB13" s="37">
        <f t="shared" si="35"/>
        <v>1500</v>
      </c>
      <c r="DC13" s="59">
        <v>3050.13</v>
      </c>
      <c r="DD13" s="61">
        <v>0</v>
      </c>
      <c r="DE13" s="37">
        <f t="shared" si="36"/>
        <v>0</v>
      </c>
      <c r="DF13" s="60">
        <v>0</v>
      </c>
      <c r="DG13" s="61">
        <v>280.30700000000002</v>
      </c>
      <c r="DH13" s="37">
        <f t="shared" si="37"/>
        <v>280.30700000000002</v>
      </c>
      <c r="DI13" s="59">
        <v>136330.32199999999</v>
      </c>
      <c r="DJ13" s="64">
        <v>-4565.8</v>
      </c>
      <c r="DK13" s="61">
        <f t="shared" si="5"/>
        <v>4865670.307</v>
      </c>
      <c r="DL13" s="60">
        <f t="shared" si="5"/>
        <v>4865670.307</v>
      </c>
      <c r="DM13" s="60">
        <f t="shared" si="5"/>
        <v>4987778.8624</v>
      </c>
      <c r="DN13" s="61">
        <v>0</v>
      </c>
      <c r="DO13" s="37">
        <f t="shared" si="38"/>
        <v>0</v>
      </c>
      <c r="DP13" s="60">
        <v>0</v>
      </c>
      <c r="DQ13" s="63">
        <v>3874040.0912000001</v>
      </c>
      <c r="DR13" s="37">
        <f t="shared" si="39"/>
        <v>3874040.0912000006</v>
      </c>
      <c r="DS13" s="59">
        <v>4031950.8859999999</v>
      </c>
      <c r="DT13" s="32">
        <v>0</v>
      </c>
      <c r="DU13" s="37">
        <f t="shared" si="40"/>
        <v>0</v>
      </c>
      <c r="DV13" s="31">
        <v>0</v>
      </c>
      <c r="DW13" s="32">
        <v>0</v>
      </c>
      <c r="DX13" s="37">
        <f t="shared" si="41"/>
        <v>0</v>
      </c>
      <c r="DY13" s="59">
        <v>57867</v>
      </c>
      <c r="DZ13" s="32">
        <v>0</v>
      </c>
      <c r="EA13" s="37">
        <f t="shared" si="42"/>
        <v>0</v>
      </c>
      <c r="EB13" s="31">
        <v>0</v>
      </c>
      <c r="EC13" s="61">
        <v>1338100</v>
      </c>
      <c r="ED13" s="37">
        <f t="shared" si="43"/>
        <v>1338100</v>
      </c>
      <c r="EE13" s="31">
        <v>954461.98400000005</v>
      </c>
      <c r="EF13" s="31">
        <v>0</v>
      </c>
      <c r="EG13" s="61">
        <f t="shared" si="6"/>
        <v>5212140.0911999997</v>
      </c>
      <c r="EH13" s="60">
        <f t="shared" si="6"/>
        <v>5212140.0912000006</v>
      </c>
      <c r="EI13" s="60">
        <f>DP13+DS13+DV13+DY13+EB13+EE13+EF13</f>
        <v>5044279.87</v>
      </c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</row>
    <row r="14" spans="1:255" s="40" customFormat="1" ht="34.5" customHeight="1" x14ac:dyDescent="0.3">
      <c r="A14" s="29">
        <v>5</v>
      </c>
      <c r="B14" s="30" t="s">
        <v>62</v>
      </c>
      <c r="C14" s="59">
        <v>17873.052</v>
      </c>
      <c r="D14" s="60">
        <v>125190.7715</v>
      </c>
      <c r="E14" s="61">
        <f t="shared" si="0"/>
        <v>3177434.1119999997</v>
      </c>
      <c r="F14" s="62">
        <f t="shared" si="0"/>
        <v>3177434.1119999997</v>
      </c>
      <c r="G14" s="62">
        <f t="shared" si="0"/>
        <v>3231740.7506999997</v>
      </c>
      <c r="H14" s="62">
        <f t="shared" si="7"/>
        <v>101.70913500597554</v>
      </c>
      <c r="I14" s="62">
        <f>G14/E14*100</f>
        <v>101.70913500597554</v>
      </c>
      <c r="J14" s="34">
        <f t="shared" si="1"/>
        <v>633866.81199999992</v>
      </c>
      <c r="K14" s="35">
        <f t="shared" si="1"/>
        <v>633866.81200000003</v>
      </c>
      <c r="L14" s="35">
        <f t="shared" si="1"/>
        <v>691711.8986999999</v>
      </c>
      <c r="M14" s="35">
        <f>+L14-K14</f>
        <v>57845.086699999869</v>
      </c>
      <c r="N14" s="35">
        <f>+L14/K14*100</f>
        <v>109.12574780772712</v>
      </c>
      <c r="O14" s="35">
        <f>L14/J14*100</f>
        <v>109.12574780772715</v>
      </c>
      <c r="P14" s="34">
        <f t="shared" si="2"/>
        <v>177300</v>
      </c>
      <c r="Q14" s="35">
        <f t="shared" si="2"/>
        <v>177300</v>
      </c>
      <c r="R14" s="35">
        <f>W14+AB14+AG14</f>
        <v>151630.55160000001</v>
      </c>
      <c r="S14" s="35">
        <f t="shared" si="8"/>
        <v>85.522025719120137</v>
      </c>
      <c r="T14" s="36">
        <f>R14/P14*100</f>
        <v>85.522025719120137</v>
      </c>
      <c r="U14" s="34">
        <v>4500</v>
      </c>
      <c r="V14" s="37">
        <f t="shared" si="9"/>
        <v>4500</v>
      </c>
      <c r="W14" s="59">
        <v>22674.805</v>
      </c>
      <c r="X14" s="37">
        <v>18313.595000000001</v>
      </c>
      <c r="Y14" s="37">
        <f t="shared" si="3"/>
        <v>503.88455555555555</v>
      </c>
      <c r="Z14" s="34">
        <v>5000</v>
      </c>
      <c r="AA14" s="37">
        <f t="shared" si="10"/>
        <v>5000</v>
      </c>
      <c r="AB14" s="59">
        <v>10870.653</v>
      </c>
      <c r="AC14" s="37">
        <f t="shared" si="11"/>
        <v>217.41306000000003</v>
      </c>
      <c r="AD14" s="37">
        <f t="shared" si="12"/>
        <v>217.41306000000003</v>
      </c>
      <c r="AE14" s="34">
        <v>167800</v>
      </c>
      <c r="AF14" s="37">
        <f t="shared" si="13"/>
        <v>167800</v>
      </c>
      <c r="AG14" s="37">
        <v>118085.09360000002</v>
      </c>
      <c r="AH14" s="37">
        <f>+AG14/AF14*100</f>
        <v>70.372523003575694</v>
      </c>
      <c r="AI14" s="37">
        <f>AG14/AE14*100</f>
        <v>70.372523003575694</v>
      </c>
      <c r="AJ14" s="34">
        <v>290000</v>
      </c>
      <c r="AK14" s="37">
        <f t="shared" si="14"/>
        <v>290000</v>
      </c>
      <c r="AL14" s="59">
        <v>298600.42099999997</v>
      </c>
      <c r="AM14" s="37">
        <f>+AL14/AK14*100</f>
        <v>102.9656624137931</v>
      </c>
      <c r="AN14" s="37">
        <f>AL14/AJ14*100</f>
        <v>102.9656624137931</v>
      </c>
      <c r="AO14" s="34">
        <v>23430</v>
      </c>
      <c r="AP14" s="37">
        <f t="shared" si="15"/>
        <v>23430</v>
      </c>
      <c r="AQ14" s="59">
        <v>57145.69</v>
      </c>
      <c r="AR14" s="37">
        <f>+AQ14/AP14*100</f>
        <v>243.89965855740505</v>
      </c>
      <c r="AS14" s="37">
        <f>AQ14/AO14*100</f>
        <v>243.89965855740505</v>
      </c>
      <c r="AT14" s="34">
        <v>12500</v>
      </c>
      <c r="AU14" s="37">
        <f t="shared" si="16"/>
        <v>12500</v>
      </c>
      <c r="AV14" s="59">
        <v>12805.55</v>
      </c>
      <c r="AW14" s="37">
        <f>+AV14/AU14*100</f>
        <v>102.44439999999999</v>
      </c>
      <c r="AX14" s="37">
        <f>AV14/AT14*100</f>
        <v>102.44439999999999</v>
      </c>
      <c r="AY14" s="34">
        <v>0</v>
      </c>
      <c r="AZ14" s="37">
        <f t="shared" si="17"/>
        <v>0</v>
      </c>
      <c r="BA14" s="37">
        <v>0</v>
      </c>
      <c r="BB14" s="34">
        <v>0</v>
      </c>
      <c r="BC14" s="37">
        <f t="shared" si="18"/>
        <v>0</v>
      </c>
      <c r="BD14" s="37">
        <v>0</v>
      </c>
      <c r="BE14" s="34">
        <v>1603043.5</v>
      </c>
      <c r="BF14" s="37">
        <f t="shared" si="19"/>
        <v>1603043.5</v>
      </c>
      <c r="BG14" s="59">
        <v>1603400.3</v>
      </c>
      <c r="BH14" s="34">
        <v>2396.8000000000002</v>
      </c>
      <c r="BI14" s="37">
        <f t="shared" si="20"/>
        <v>2396.8000000000002</v>
      </c>
      <c r="BJ14" s="59">
        <v>2396.6999999999998</v>
      </c>
      <c r="BK14" s="34">
        <v>0</v>
      </c>
      <c r="BL14" s="37">
        <f t="shared" si="21"/>
        <v>0</v>
      </c>
      <c r="BM14" s="37">
        <v>0</v>
      </c>
      <c r="BN14" s="34">
        <v>0</v>
      </c>
      <c r="BO14" s="37">
        <f t="shared" si="22"/>
        <v>0</v>
      </c>
      <c r="BP14" s="37">
        <v>0</v>
      </c>
      <c r="BQ14" s="34">
        <f t="shared" si="4"/>
        <v>47090</v>
      </c>
      <c r="BR14" s="37">
        <f t="shared" si="4"/>
        <v>47090</v>
      </c>
      <c r="BS14" s="37">
        <f t="shared" si="4"/>
        <v>62580.473000000005</v>
      </c>
      <c r="BT14" s="37">
        <f t="shared" si="23"/>
        <v>132.89546188150351</v>
      </c>
      <c r="BU14" s="37">
        <f>BS14/BQ14*100</f>
        <v>132.89546188150351</v>
      </c>
      <c r="BV14" s="34">
        <v>10000</v>
      </c>
      <c r="BW14" s="37">
        <f t="shared" si="24"/>
        <v>10000</v>
      </c>
      <c r="BX14" s="59">
        <v>10797.2997</v>
      </c>
      <c r="BY14" s="34">
        <v>30890</v>
      </c>
      <c r="BZ14" s="37">
        <f t="shared" si="25"/>
        <v>30890</v>
      </c>
      <c r="CA14" s="59">
        <v>42138.072</v>
      </c>
      <c r="CB14" s="58">
        <v>3200</v>
      </c>
      <c r="CC14" s="37">
        <f t="shared" si="26"/>
        <v>3200</v>
      </c>
      <c r="CD14" s="59">
        <v>4426.4790000000003</v>
      </c>
      <c r="CE14" s="34">
        <v>3000</v>
      </c>
      <c r="CF14" s="37">
        <f t="shared" si="27"/>
        <v>3000</v>
      </c>
      <c r="CG14" s="59">
        <v>5218.6223</v>
      </c>
      <c r="CH14" s="34">
        <v>0</v>
      </c>
      <c r="CI14" s="37">
        <f t="shared" si="28"/>
        <v>0</v>
      </c>
      <c r="CJ14" s="37">
        <v>0</v>
      </c>
      <c r="CK14" s="34">
        <v>2227</v>
      </c>
      <c r="CL14" s="37">
        <f t="shared" si="29"/>
        <v>2227</v>
      </c>
      <c r="CM14" s="59">
        <v>2227.1999999999998</v>
      </c>
      <c r="CN14" s="34">
        <v>0</v>
      </c>
      <c r="CO14" s="37">
        <f t="shared" si="30"/>
        <v>0</v>
      </c>
      <c r="CP14" s="37">
        <v>0</v>
      </c>
      <c r="CQ14" s="34">
        <v>52500</v>
      </c>
      <c r="CR14" s="37">
        <f t="shared" si="31"/>
        <v>52500</v>
      </c>
      <c r="CS14" s="59">
        <v>53506.785199999998</v>
      </c>
      <c r="CT14" s="34">
        <v>45000</v>
      </c>
      <c r="CU14" s="37">
        <f t="shared" si="32"/>
        <v>45000</v>
      </c>
      <c r="CV14" s="59">
        <v>37669.315199999997</v>
      </c>
      <c r="CW14" s="37">
        <f t="shared" si="33"/>
        <v>83.709589333333327</v>
      </c>
      <c r="CX14" s="61">
        <v>2500</v>
      </c>
      <c r="CY14" s="37">
        <f t="shared" si="34"/>
        <v>2500</v>
      </c>
      <c r="CZ14" s="59">
        <v>8124.9159</v>
      </c>
      <c r="DA14" s="61">
        <v>0</v>
      </c>
      <c r="DB14" s="37">
        <f t="shared" si="35"/>
        <v>0</v>
      </c>
      <c r="DC14" s="59">
        <v>691.25400000000002</v>
      </c>
      <c r="DD14" s="61">
        <v>0</v>
      </c>
      <c r="DE14" s="37">
        <f t="shared" si="36"/>
        <v>0</v>
      </c>
      <c r="DF14" s="60">
        <v>0</v>
      </c>
      <c r="DG14" s="61">
        <v>28546.812000000002</v>
      </c>
      <c r="DH14" s="37">
        <f t="shared" si="37"/>
        <v>28546.812000000005</v>
      </c>
      <c r="DI14" s="59">
        <v>46626.258000000002</v>
      </c>
      <c r="DJ14" s="31">
        <v>0</v>
      </c>
      <c r="DK14" s="61">
        <f t="shared" si="5"/>
        <v>2241534.1119999997</v>
      </c>
      <c r="DL14" s="60">
        <f t="shared" si="5"/>
        <v>2241534.1119999997</v>
      </c>
      <c r="DM14" s="60">
        <f t="shared" si="5"/>
        <v>2299736.0987</v>
      </c>
      <c r="DN14" s="61">
        <v>20900</v>
      </c>
      <c r="DO14" s="37">
        <f t="shared" si="38"/>
        <v>20900</v>
      </c>
      <c r="DP14" s="60">
        <v>20900</v>
      </c>
      <c r="DQ14" s="63">
        <v>915000</v>
      </c>
      <c r="DR14" s="37">
        <f t="shared" si="39"/>
        <v>915000</v>
      </c>
      <c r="DS14" s="59">
        <v>911104.652</v>
      </c>
      <c r="DT14" s="32">
        <v>0</v>
      </c>
      <c r="DU14" s="37">
        <f t="shared" si="40"/>
        <v>0</v>
      </c>
      <c r="DV14" s="31">
        <v>0</v>
      </c>
      <c r="DW14" s="32">
        <v>0</v>
      </c>
      <c r="DX14" s="37">
        <f t="shared" si="41"/>
        <v>0</v>
      </c>
      <c r="DY14" s="59">
        <v>0</v>
      </c>
      <c r="DZ14" s="32">
        <v>0</v>
      </c>
      <c r="EA14" s="37">
        <f t="shared" si="42"/>
        <v>0</v>
      </c>
      <c r="EB14" s="31">
        <v>0</v>
      </c>
      <c r="EC14" s="61">
        <v>610000</v>
      </c>
      <c r="ED14" s="37">
        <f t="shared" si="43"/>
        <v>610000</v>
      </c>
      <c r="EE14" s="31">
        <v>560000</v>
      </c>
      <c r="EF14" s="31">
        <v>0</v>
      </c>
      <c r="EG14" s="61">
        <f t="shared" si="6"/>
        <v>1545900</v>
      </c>
      <c r="EH14" s="60">
        <f t="shared" si="6"/>
        <v>1545900</v>
      </c>
      <c r="EI14" s="60">
        <f>DP14+DS14+DV14+DY14+EB14+EE14+EF14</f>
        <v>1492004.652</v>
      </c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</row>
    <row r="15" spans="1:255" s="40" customFormat="1" ht="33" customHeight="1" x14ac:dyDescent="0.3">
      <c r="A15" s="29"/>
      <c r="B15" s="41"/>
      <c r="C15" s="42"/>
      <c r="D15" s="43"/>
      <c r="E15" s="31"/>
      <c r="F15" s="31"/>
      <c r="G15" s="33"/>
      <c r="H15" s="33"/>
      <c r="I15" s="33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6"/>
      <c r="U15" s="44"/>
      <c r="V15" s="37"/>
      <c r="W15" s="35"/>
      <c r="X15" s="37"/>
      <c r="Y15" s="37"/>
      <c r="Z15" s="45"/>
      <c r="AA15" s="37"/>
      <c r="AB15" s="35"/>
      <c r="AC15" s="37"/>
      <c r="AD15" s="37"/>
      <c r="AE15" s="36"/>
      <c r="AF15" s="37"/>
      <c r="AG15" s="37"/>
      <c r="AH15" s="37"/>
      <c r="AI15" s="36"/>
      <c r="AJ15" s="44"/>
      <c r="AK15" s="37"/>
      <c r="AL15" s="35"/>
      <c r="AM15" s="37"/>
      <c r="AN15" s="36"/>
      <c r="AO15" s="44"/>
      <c r="AP15" s="37"/>
      <c r="AQ15" s="35"/>
      <c r="AR15" s="37"/>
      <c r="AS15" s="36"/>
      <c r="AT15" s="46"/>
      <c r="AU15" s="37"/>
      <c r="AV15" s="35"/>
      <c r="AW15" s="37"/>
      <c r="AX15" s="36"/>
      <c r="AY15" s="47"/>
      <c r="AZ15" s="37"/>
      <c r="BA15" s="36"/>
      <c r="BB15" s="36"/>
      <c r="BC15" s="37"/>
      <c r="BD15" s="36"/>
      <c r="BE15" s="36"/>
      <c r="BF15" s="37"/>
      <c r="BG15" s="36"/>
      <c r="BH15" s="44"/>
      <c r="BI15" s="37"/>
      <c r="BJ15" s="36"/>
      <c r="BK15" s="36"/>
      <c r="BL15" s="37"/>
      <c r="BM15" s="36"/>
      <c r="BN15" s="36"/>
      <c r="BO15" s="37"/>
      <c r="BP15" s="36"/>
      <c r="BQ15" s="35"/>
      <c r="BR15" s="35"/>
      <c r="BS15" s="35"/>
      <c r="BT15" s="37"/>
      <c r="BU15" s="36"/>
      <c r="BV15" s="44"/>
      <c r="BW15" s="37"/>
      <c r="BX15" s="35"/>
      <c r="BY15" s="36"/>
      <c r="BZ15" s="37"/>
      <c r="CA15" s="35"/>
      <c r="CB15" s="36"/>
      <c r="CC15" s="37"/>
      <c r="CD15" s="36"/>
      <c r="CE15" s="44"/>
      <c r="CF15" s="37"/>
      <c r="CG15" s="36" t="s">
        <v>65</v>
      </c>
      <c r="CH15" s="36"/>
      <c r="CI15" s="35"/>
      <c r="CJ15" s="36"/>
      <c r="CK15" s="36"/>
      <c r="CL15" s="37"/>
      <c r="CM15" s="36"/>
      <c r="CN15" s="44"/>
      <c r="CO15" s="37"/>
      <c r="CP15" s="36"/>
      <c r="CQ15" s="44"/>
      <c r="CR15" s="37"/>
      <c r="CS15" s="36"/>
      <c r="CT15" s="48"/>
      <c r="CU15" s="37"/>
      <c r="CV15" s="36"/>
      <c r="CW15" s="37"/>
      <c r="CX15" s="49"/>
      <c r="CY15" s="37"/>
      <c r="CZ15" s="50"/>
      <c r="DA15" s="50"/>
      <c r="DB15" s="37"/>
      <c r="DC15" s="50"/>
      <c r="DD15" s="50"/>
      <c r="DE15" s="37"/>
      <c r="DF15" s="50"/>
      <c r="DG15" s="50"/>
      <c r="DH15" s="37"/>
      <c r="DI15" s="33"/>
      <c r="DJ15" s="33"/>
      <c r="DK15" s="33"/>
      <c r="DL15" s="33"/>
      <c r="DM15" s="33"/>
      <c r="DN15" s="50"/>
      <c r="DO15" s="37"/>
      <c r="DP15" s="50"/>
      <c r="DQ15" s="50"/>
      <c r="DR15" s="37"/>
      <c r="DS15" s="50"/>
      <c r="DT15" s="50"/>
      <c r="DU15" s="37"/>
      <c r="DV15" s="50"/>
      <c r="DW15" s="50"/>
      <c r="DX15" s="37"/>
      <c r="DY15" s="50"/>
      <c r="DZ15" s="50"/>
      <c r="EA15" s="37"/>
      <c r="EB15" s="50"/>
      <c r="EC15" s="51"/>
      <c r="ED15" s="37"/>
      <c r="EE15" s="33"/>
      <c r="EF15" s="33"/>
      <c r="EG15" s="62"/>
      <c r="EH15" s="62"/>
      <c r="EI15" s="62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</row>
    <row r="16" spans="1:255" s="40" customFormat="1" ht="39" customHeight="1" x14ac:dyDescent="0.3">
      <c r="A16" s="29"/>
      <c r="B16" s="52" t="s">
        <v>63</v>
      </c>
      <c r="C16" s="35">
        <f>SUM(C10:C15)</f>
        <v>330880.16249999998</v>
      </c>
      <c r="D16" s="35">
        <f>SUM(D10:D15)</f>
        <v>2418471.8454</v>
      </c>
      <c r="E16" s="35">
        <f>SUM(E10:E15)</f>
        <v>23477292.624099996</v>
      </c>
      <c r="F16" s="35">
        <f>SUM(F10:F15)</f>
        <v>23477292.6241</v>
      </c>
      <c r="G16" s="35">
        <f>SUM(G10:G15)</f>
        <v>22308667.766800001</v>
      </c>
      <c r="H16" s="35">
        <f t="shared" si="7"/>
        <v>95.022318475937141</v>
      </c>
      <c r="I16" s="35">
        <f>G16/E16*100</f>
        <v>95.022318475937155</v>
      </c>
      <c r="J16" s="35">
        <f>SUM(J10:J15)</f>
        <v>3798095.4309999999</v>
      </c>
      <c r="K16" s="35">
        <f>SUM(K10:K15)</f>
        <v>3798095.4309999999</v>
      </c>
      <c r="L16" s="35">
        <f>SUM(L10:L15)</f>
        <v>4086741.3897999991</v>
      </c>
      <c r="M16" s="35">
        <f>+L16-K16</f>
        <v>288645.95879999921</v>
      </c>
      <c r="N16" s="35">
        <f>+L16/K16*100</f>
        <v>107.59975529956607</v>
      </c>
      <c r="O16" s="35">
        <f>L16/J16*100</f>
        <v>107.59975529956607</v>
      </c>
      <c r="P16" s="35">
        <f>SUM(P10:P15)</f>
        <v>847298.4</v>
      </c>
      <c r="Q16" s="35">
        <f>SUM(Q10:Q15)</f>
        <v>847298.4</v>
      </c>
      <c r="R16" s="35">
        <f>SUM(R10:R15)</f>
        <v>721392.43849999958</v>
      </c>
      <c r="S16" s="35">
        <f t="shared" si="8"/>
        <v>85.140304584547735</v>
      </c>
      <c r="T16" s="35">
        <f>R16/P16*100</f>
        <v>85.140304584547735</v>
      </c>
      <c r="U16" s="35">
        <f>SUM(U10:U15)</f>
        <v>32585.800000000003</v>
      </c>
      <c r="V16" s="37">
        <f t="shared" si="9"/>
        <v>32585.800000000003</v>
      </c>
      <c r="W16" s="35">
        <f>SUM(W10:W15)</f>
        <v>34741.9234</v>
      </c>
      <c r="X16" s="35">
        <f t="shared" ref="X16" si="44">+W16/V16*100</f>
        <v>106.6167576060738</v>
      </c>
      <c r="Y16" s="35">
        <f t="shared" si="3"/>
        <v>106.6167576060738</v>
      </c>
      <c r="Z16" s="35">
        <f>SUM(Z10:Z15)</f>
        <v>67305.899999999994</v>
      </c>
      <c r="AA16" s="37">
        <f t="shared" si="10"/>
        <v>67305.899999999994</v>
      </c>
      <c r="AB16" s="35">
        <f>SUM(AB10:AB15)</f>
        <v>95227.461900000009</v>
      </c>
      <c r="AC16" s="35">
        <f t="shared" si="11"/>
        <v>141.48456806906975</v>
      </c>
      <c r="AD16" s="37">
        <f t="shared" si="12"/>
        <v>141.48456806906975</v>
      </c>
      <c r="AE16" s="35">
        <f>SUM(AE10:AE15)</f>
        <v>747406.7</v>
      </c>
      <c r="AF16" s="37">
        <f t="shared" si="13"/>
        <v>747406.7</v>
      </c>
      <c r="AG16" s="37">
        <f>SUM(AG10:AG15)</f>
        <v>591423.05319999962</v>
      </c>
      <c r="AH16" s="35">
        <f>+AG16/AF16*100</f>
        <v>79.130017592831265</v>
      </c>
      <c r="AI16" s="35">
        <f>AG16/AE16*100</f>
        <v>79.130017592831265</v>
      </c>
      <c r="AJ16" s="35">
        <f>SUM(AJ10:AJ15)</f>
        <v>1590682.3</v>
      </c>
      <c r="AK16" s="37">
        <f t="shared" si="14"/>
        <v>1590682.3</v>
      </c>
      <c r="AL16" s="35">
        <f>SUM(AL10:AL15)</f>
        <v>1608549.7826</v>
      </c>
      <c r="AM16" s="35">
        <f>+AL16/AK16*100</f>
        <v>101.12325903167465</v>
      </c>
      <c r="AN16" s="35">
        <f>AL16/AJ16*100</f>
        <v>101.12325903167465</v>
      </c>
      <c r="AO16" s="35">
        <f>SUM(AO10:AO15)</f>
        <v>69230.399999999994</v>
      </c>
      <c r="AP16" s="37">
        <f t="shared" si="15"/>
        <v>69230.399999999994</v>
      </c>
      <c r="AQ16" s="35">
        <f>SUM(AQ10:AQ15)</f>
        <v>141696.62609999999</v>
      </c>
      <c r="AR16" s="35">
        <f>+AQ16/AP16*100</f>
        <v>204.67399596131179</v>
      </c>
      <c r="AS16" s="35">
        <f>AQ16/AO16*100</f>
        <v>204.67399596131179</v>
      </c>
      <c r="AT16" s="35">
        <f>SUM(AT10:AT15)</f>
        <v>56000</v>
      </c>
      <c r="AU16" s="37">
        <f t="shared" si="16"/>
        <v>56000</v>
      </c>
      <c r="AV16" s="35">
        <f>SUM(AV10:AV15)</f>
        <v>57274.55</v>
      </c>
      <c r="AW16" s="35">
        <f>+AV16/AU16*100</f>
        <v>102.27598214285716</v>
      </c>
      <c r="AX16" s="35">
        <f>AV16/AT16*100</f>
        <v>102.27598214285716</v>
      </c>
      <c r="AY16" s="35">
        <f t="shared" ref="AY16:BS16" si="45">SUM(AY10:AY15)</f>
        <v>0</v>
      </c>
      <c r="AZ16" s="37">
        <f t="shared" si="17"/>
        <v>0</v>
      </c>
      <c r="BA16" s="35">
        <f t="shared" si="45"/>
        <v>0</v>
      </c>
      <c r="BB16" s="35">
        <f t="shared" si="45"/>
        <v>0</v>
      </c>
      <c r="BC16" s="37">
        <f t="shared" si="18"/>
        <v>0</v>
      </c>
      <c r="BD16" s="35">
        <f t="shared" si="45"/>
        <v>0</v>
      </c>
      <c r="BE16" s="35">
        <f t="shared" si="45"/>
        <v>10565161.521</v>
      </c>
      <c r="BF16" s="37">
        <f t="shared" si="19"/>
        <v>10565161.521</v>
      </c>
      <c r="BG16" s="35">
        <f t="shared" si="45"/>
        <v>10563798.550000001</v>
      </c>
      <c r="BH16" s="35">
        <f t="shared" si="45"/>
        <v>19826.599999999999</v>
      </c>
      <c r="BI16" s="37">
        <f t="shared" si="20"/>
        <v>19826.599999999999</v>
      </c>
      <c r="BJ16" s="35">
        <f t="shared" si="45"/>
        <v>20481.099999999999</v>
      </c>
      <c r="BK16" s="35">
        <f t="shared" si="45"/>
        <v>0</v>
      </c>
      <c r="BL16" s="37">
        <f t="shared" si="21"/>
        <v>0</v>
      </c>
      <c r="BM16" s="35">
        <f t="shared" si="45"/>
        <v>0</v>
      </c>
      <c r="BN16" s="35">
        <f t="shared" si="45"/>
        <v>0</v>
      </c>
      <c r="BO16" s="37">
        <f t="shared" si="22"/>
        <v>0</v>
      </c>
      <c r="BP16" s="35">
        <f t="shared" si="45"/>
        <v>0</v>
      </c>
      <c r="BQ16" s="35">
        <f t="shared" si="45"/>
        <v>405990.5</v>
      </c>
      <c r="BR16" s="35">
        <f t="shared" si="45"/>
        <v>405990.5</v>
      </c>
      <c r="BS16" s="35">
        <f t="shared" si="45"/>
        <v>433949.527</v>
      </c>
      <c r="BT16" s="35">
        <f t="shared" si="23"/>
        <v>106.88662099236312</v>
      </c>
      <c r="BU16" s="35">
        <f>BS16/BQ16*100</f>
        <v>106.88662099236312</v>
      </c>
      <c r="BV16" s="35">
        <f t="shared" ref="BV16:CV16" si="46">SUM(BV10:BV15)</f>
        <v>259503.59999999998</v>
      </c>
      <c r="BW16" s="37">
        <f t="shared" si="24"/>
        <v>259503.59999999998</v>
      </c>
      <c r="BX16" s="35">
        <f t="shared" si="46"/>
        <v>227665.55300000004</v>
      </c>
      <c r="BY16" s="35">
        <f t="shared" si="46"/>
        <v>83707.199999999997</v>
      </c>
      <c r="BZ16" s="37">
        <f t="shared" si="25"/>
        <v>83707.199999999997</v>
      </c>
      <c r="CA16" s="35">
        <f t="shared" si="46"/>
        <v>127309.97600000001</v>
      </c>
      <c r="CB16" s="35">
        <f t="shared" si="46"/>
        <v>6726.7</v>
      </c>
      <c r="CC16" s="37">
        <f t="shared" si="26"/>
        <v>6726.6999999999989</v>
      </c>
      <c r="CD16" s="35">
        <f t="shared" si="46"/>
        <v>7316.8880000000008</v>
      </c>
      <c r="CE16" s="35">
        <f t="shared" si="46"/>
        <v>56053</v>
      </c>
      <c r="CF16" s="37">
        <f t="shared" si="27"/>
        <v>56053</v>
      </c>
      <c r="CG16" s="35">
        <f t="shared" si="46"/>
        <v>71657.11</v>
      </c>
      <c r="CH16" s="35">
        <f t="shared" si="46"/>
        <v>0</v>
      </c>
      <c r="CI16" s="35">
        <f t="shared" si="46"/>
        <v>0</v>
      </c>
      <c r="CJ16" s="35">
        <f t="shared" si="46"/>
        <v>0</v>
      </c>
      <c r="CK16" s="35">
        <f t="shared" si="46"/>
        <v>15361.999999999998</v>
      </c>
      <c r="CL16" s="37">
        <f t="shared" si="29"/>
        <v>15361.999999999998</v>
      </c>
      <c r="CM16" s="35">
        <f t="shared" si="46"/>
        <v>15362.199999999997</v>
      </c>
      <c r="CN16" s="35">
        <f t="shared" si="46"/>
        <v>0</v>
      </c>
      <c r="CO16" s="37">
        <f t="shared" ref="CO16" si="47">+CN16/12*8</f>
        <v>0</v>
      </c>
      <c r="CP16" s="35">
        <f t="shared" si="46"/>
        <v>830.8</v>
      </c>
      <c r="CQ16" s="35">
        <f t="shared" si="46"/>
        <v>549471.9</v>
      </c>
      <c r="CR16" s="37">
        <f t="shared" si="31"/>
        <v>549471.9</v>
      </c>
      <c r="CS16" s="35">
        <f t="shared" si="46"/>
        <v>570738.15529999998</v>
      </c>
      <c r="CT16" s="35">
        <f t="shared" si="46"/>
        <v>281477.40000000002</v>
      </c>
      <c r="CU16" s="37">
        <f t="shared" si="32"/>
        <v>281477.40000000002</v>
      </c>
      <c r="CV16" s="35">
        <f t="shared" si="46"/>
        <v>256539.37150000001</v>
      </c>
      <c r="CW16" s="35">
        <f t="shared" si="33"/>
        <v>91.140308777898326</v>
      </c>
      <c r="CX16" s="35">
        <f t="shared" ref="CX16:EI16" si="48">SUM(CX10:CX15)</f>
        <v>18800</v>
      </c>
      <c r="CY16" s="37">
        <f t="shared" si="34"/>
        <v>18800</v>
      </c>
      <c r="CZ16" s="35">
        <f t="shared" si="48"/>
        <v>27469.480900000002</v>
      </c>
      <c r="DA16" s="35">
        <f t="shared" si="48"/>
        <v>3000</v>
      </c>
      <c r="DB16" s="37">
        <f t="shared" si="35"/>
        <v>3000</v>
      </c>
      <c r="DC16" s="35">
        <f t="shared" si="48"/>
        <v>4061.384</v>
      </c>
      <c r="DD16" s="35">
        <f t="shared" si="48"/>
        <v>20000</v>
      </c>
      <c r="DE16" s="37">
        <f t="shared" si="36"/>
        <v>20000</v>
      </c>
      <c r="DF16" s="35">
        <f t="shared" si="48"/>
        <v>0</v>
      </c>
      <c r="DG16" s="35">
        <f t="shared" si="48"/>
        <v>257621.93100000001</v>
      </c>
      <c r="DH16" s="37">
        <f t="shared" si="37"/>
        <v>257621.93099999998</v>
      </c>
      <c r="DI16" s="35">
        <f t="shared" si="48"/>
        <v>520778.64540000004</v>
      </c>
      <c r="DJ16" s="35">
        <f t="shared" si="48"/>
        <v>-4565.8</v>
      </c>
      <c r="DK16" s="35">
        <f t="shared" si="48"/>
        <v>14418445.552000001</v>
      </c>
      <c r="DL16" s="35">
        <f t="shared" si="48"/>
        <v>14418445.552000001</v>
      </c>
      <c r="DM16" s="35">
        <f t="shared" si="48"/>
        <v>14686383.239800001</v>
      </c>
      <c r="DN16" s="35">
        <f t="shared" si="48"/>
        <v>217868.6</v>
      </c>
      <c r="DO16" s="37">
        <f t="shared" si="38"/>
        <v>217868.6</v>
      </c>
      <c r="DP16" s="35">
        <f t="shared" si="48"/>
        <v>61150</v>
      </c>
      <c r="DQ16" s="35">
        <f t="shared" si="48"/>
        <v>8840978.4721000008</v>
      </c>
      <c r="DR16" s="37">
        <f t="shared" si="39"/>
        <v>8840978.4721000008</v>
      </c>
      <c r="DS16" s="35">
        <f t="shared" si="48"/>
        <v>7502714.5269999998</v>
      </c>
      <c r="DT16" s="35">
        <f t="shared" si="48"/>
        <v>0</v>
      </c>
      <c r="DU16" s="37">
        <f t="shared" si="40"/>
        <v>0</v>
      </c>
      <c r="DV16" s="35">
        <f t="shared" si="48"/>
        <v>0</v>
      </c>
      <c r="DW16" s="35">
        <f t="shared" si="48"/>
        <v>0</v>
      </c>
      <c r="DX16" s="37">
        <f t="shared" si="41"/>
        <v>0</v>
      </c>
      <c r="DY16" s="35">
        <f t="shared" si="48"/>
        <v>58420</v>
      </c>
      <c r="DZ16" s="35">
        <f t="shared" si="48"/>
        <v>0</v>
      </c>
      <c r="EA16" s="37">
        <f t="shared" si="42"/>
        <v>0</v>
      </c>
      <c r="EB16" s="35">
        <f t="shared" si="48"/>
        <v>0</v>
      </c>
      <c r="EC16" s="35">
        <f t="shared" si="48"/>
        <v>3945153.4</v>
      </c>
      <c r="ED16" s="37">
        <f t="shared" si="43"/>
        <v>3945153.4</v>
      </c>
      <c r="EE16" s="35">
        <f t="shared" si="48"/>
        <v>2549871.4</v>
      </c>
      <c r="EF16" s="35">
        <f t="shared" si="48"/>
        <v>0</v>
      </c>
      <c r="EG16" s="35">
        <f t="shared" si="48"/>
        <v>13004000.472100001</v>
      </c>
      <c r="EH16" s="35">
        <f t="shared" si="48"/>
        <v>13004000.472100001</v>
      </c>
      <c r="EI16" s="35">
        <f t="shared" si="48"/>
        <v>10172155.927000001</v>
      </c>
      <c r="EJ16" s="53"/>
      <c r="EK16" s="38"/>
      <c r="EL16" s="38"/>
      <c r="EM16" s="38"/>
      <c r="EN16" s="38"/>
      <c r="EO16" s="38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</row>
    <row r="17" spans="1:255" s="1" customFormat="1" x14ac:dyDescent="0.3">
      <c r="A17" s="7"/>
      <c r="B17" s="8"/>
      <c r="C17" s="9"/>
      <c r="D17" s="9"/>
      <c r="E17" s="9"/>
      <c r="F17" s="9"/>
      <c r="G17" s="9"/>
      <c r="H17" s="9"/>
      <c r="I17" s="11"/>
      <c r="J17" s="9"/>
      <c r="K17" s="9"/>
      <c r="L17" s="9"/>
      <c r="M17" s="9"/>
      <c r="N17" s="9"/>
      <c r="O17" s="11"/>
      <c r="P17" s="9"/>
      <c r="Q17" s="9"/>
      <c r="R17" s="9"/>
      <c r="S17" s="9"/>
      <c r="T17" s="12"/>
      <c r="U17" s="9"/>
      <c r="V17" s="53"/>
      <c r="W17" s="9"/>
      <c r="X17" s="9"/>
      <c r="Y17" s="12"/>
      <c r="Z17" s="9"/>
      <c r="AA17" s="9"/>
      <c r="AB17" s="9"/>
      <c r="AC17" s="9"/>
      <c r="AD17" s="12"/>
      <c r="AE17" s="9"/>
      <c r="AF17" s="53"/>
      <c r="AG17" s="9"/>
      <c r="AH17" s="11"/>
      <c r="AI17" s="12"/>
      <c r="AJ17" s="9"/>
      <c r="AK17" s="9"/>
      <c r="AL17" s="9"/>
      <c r="AM17" s="9"/>
      <c r="AN17" s="12"/>
      <c r="AO17" s="9"/>
      <c r="AP17" s="9"/>
      <c r="AQ17" s="9"/>
      <c r="AR17" s="9"/>
      <c r="AS17" s="12"/>
      <c r="AT17" s="9"/>
      <c r="AU17" s="9"/>
      <c r="AV17" s="9"/>
      <c r="AW17" s="9"/>
      <c r="AX17" s="12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12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18"/>
      <c r="EL17" s="18"/>
      <c r="EM17" s="18"/>
      <c r="EN17" s="18"/>
      <c r="EO17" s="18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</row>
    <row r="18" spans="1:255" s="1" customFormat="1" x14ac:dyDescent="0.3">
      <c r="B18" s="1" t="s">
        <v>65</v>
      </c>
      <c r="V18" s="53"/>
      <c r="AF18" s="53"/>
      <c r="DF18" s="57"/>
    </row>
    <row r="19" spans="1:255" s="1" customFormat="1" x14ac:dyDescent="0.3">
      <c r="A19" s="1" t="s">
        <v>65</v>
      </c>
      <c r="B19" s="1" t="s">
        <v>65</v>
      </c>
      <c r="V19" s="53"/>
    </row>
    <row r="20" spans="1:255" s="1" customFormat="1" x14ac:dyDescent="0.3"/>
    <row r="21" spans="1:255" s="1" customFormat="1" x14ac:dyDescent="0.3"/>
    <row r="22" spans="1:255" s="1" customFormat="1" x14ac:dyDescent="0.3"/>
    <row r="23" spans="1:255" s="1" customFormat="1" x14ac:dyDescent="0.3"/>
    <row r="24" spans="1:255" s="1" customFormat="1" x14ac:dyDescent="0.3"/>
    <row r="25" spans="1:255" s="1" customFormat="1" x14ac:dyDescent="0.3"/>
    <row r="26" spans="1:255" s="1" customFormat="1" x14ac:dyDescent="0.3"/>
    <row r="27" spans="1:255" s="1" customFormat="1" x14ac:dyDescent="0.3"/>
    <row r="28" spans="1:255" s="1" customFormat="1" x14ac:dyDescent="0.3"/>
    <row r="29" spans="1:255" s="1" customFormat="1" x14ac:dyDescent="0.3"/>
    <row r="30" spans="1:255" s="1" customFormat="1" x14ac:dyDescent="0.3"/>
    <row r="31" spans="1:255" s="1" customFormat="1" x14ac:dyDescent="0.3"/>
    <row r="32" spans="1:255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</sheetData>
  <protectedRanges>
    <protectedRange sqref="AB12:AB14" name="Range4_1_1_1_2_1_1_2_1_1_1_1_1_1_1_1_1_1_1_1_1_1_1_1_1_1_1_1"/>
    <protectedRange sqref="AL12:AL14" name="Range4_2_1_1_2_1_1_2_1_1_1_1_1_1_1_1_1_1_1_1_1_1_1_1_1_1_1_1"/>
    <protectedRange sqref="BX13" name="Range5_1_1_1_2_1_1_2_1_1_1_1_1_1_1_1_1_1_1_1_1_1_1_1_1_1_1_1_1"/>
    <protectedRange sqref="BX14 CA13:CA14" name="Range5_2_1_1_2_1_1_2_1_1_1_1_1_1_1_1_1_1_1_1_1_1_1_1_1_1_1_1"/>
    <protectedRange sqref="BX10" name="Range5_1_1_1_2_1_1_1_1_1_1_1_1_1_1_1_1_1_1_1_1_1_1_1_1_1_1"/>
    <protectedRange sqref="CA10" name="Range5_2_1_1_2_1_1_1_1_1_1_1_1_1_1_1_1_1_1_1_1_1_1_1_1_1_1"/>
    <protectedRange sqref="DJ10" name="Range5_3_1_1_1_1_1_1_1_1_1_1"/>
    <protectedRange sqref="DJ12:DJ13" name="Range5_8_1_1_1_1_1_1_1_1_1_1_1"/>
    <protectedRange sqref="DJ14" name="Range5_12_1_1_1_1_1_1_1_1_1_1_1"/>
    <protectedRange sqref="AL10" name="Range4_2_1_1_2_1_1_1_1_1_1_1_1_1_1"/>
    <protectedRange sqref="C10:D14" name="Range1_1"/>
    <protectedRange sqref="B10:B14" name="Range1_1_1_1"/>
    <protectedRange sqref="AJ10:AJ14" name="Range4_1_1"/>
    <protectedRange sqref="AO10:AO14" name="Range4_1_2"/>
    <protectedRange sqref="AQ10:AQ14" name="Range4_1_3"/>
    <protectedRange sqref="BA10:BA14" name="Range4_1_4"/>
    <protectedRange sqref="BE10:BE14" name="Range4_1_5"/>
    <protectedRange sqref="BM10:BM14 BJ10:BK14" name="Range4_1_6"/>
    <protectedRange sqref="BN10:BN14" name="Range4_1_7"/>
    <protectedRange sqref="BP10:BP14" name="Range4_1_8"/>
    <protectedRange sqref="CD10:CD14" name="Range5_1"/>
    <protectedRange sqref="CE10:CE14" name="Range5_1_1"/>
    <protectedRange sqref="CG10:CG14" name="Range5_1_2"/>
    <protectedRange sqref="CH10:CH14" name="Range5_1_3"/>
    <protectedRange sqref="CJ10:CJ14" name="Range5_1_4"/>
    <protectedRange sqref="CK10:CK14" name="Range5_1_5"/>
    <protectedRange sqref="CM10:CM14" name="Range5_1_6"/>
    <protectedRange sqref="CN10:CN14" name="Range5_1_7"/>
    <protectedRange sqref="CP10:CP14" name="Range5_1_8"/>
    <protectedRange sqref="CQ10:CQ14" name="Range5_1_9"/>
    <protectedRange sqref="CS10:CS14" name="Range5_1_10"/>
    <protectedRange sqref="CT10:CT14" name="Range5_1_11"/>
    <protectedRange sqref="CV10:CV14" name="Range5_1_12"/>
    <protectedRange sqref="CZ10:CZ14" name="Range5_1_13"/>
    <protectedRange sqref="DA10:DA14" name="Range5_1_14"/>
    <protectedRange sqref="DC10:DC14" name="Range5_1_15"/>
    <protectedRange sqref="DD10:DD14" name="Range5_1_16"/>
    <protectedRange sqref="DF10:DF14" name="Range5_1_17"/>
    <protectedRange sqref="DG10:DG14" name="Range5_1_18"/>
    <protectedRange sqref="DI10:DI14" name="Range5_1_19"/>
    <protectedRange sqref="DN11:DN14" name="Range5_1_20"/>
    <protectedRange sqref="DP10:DP14 DS10:DS14" name="Range6_1"/>
    <protectedRange sqref="DQ10:DQ14" name="Range6_1_1"/>
    <protectedRange sqref="DW10:DW14" name="Range5_1_23"/>
    <protectedRange sqref="DY10:DY14" name="Range5_1_24"/>
    <protectedRange sqref="EC10:EC14" name="Range6_1_3"/>
    <protectedRange sqref="EE10:EE14" name="Range6_1_4"/>
  </protectedRanges>
  <mergeCells count="190">
    <mergeCell ref="L7:L8"/>
    <mergeCell ref="K7:K8"/>
    <mergeCell ref="EH7:EH8"/>
    <mergeCell ref="EI7:EI8"/>
    <mergeCell ref="EB7:EB8"/>
    <mergeCell ref="EC7:EC8"/>
    <mergeCell ref="ED7:ED8"/>
    <mergeCell ref="EE7:EE8"/>
    <mergeCell ref="EF7:EF8"/>
    <mergeCell ref="EG7:EG8"/>
    <mergeCell ref="DV7:DV8"/>
    <mergeCell ref="DW7:DW8"/>
    <mergeCell ref="DX7:DX8"/>
    <mergeCell ref="DY7:DY8"/>
    <mergeCell ref="DZ7:DZ8"/>
    <mergeCell ref="EA7:EA8"/>
    <mergeCell ref="DP7:DP8"/>
    <mergeCell ref="DQ7:DQ8"/>
    <mergeCell ref="DR7:DR8"/>
    <mergeCell ref="DS7:DS8"/>
    <mergeCell ref="DT7:DT8"/>
    <mergeCell ref="DU7:DU8"/>
    <mergeCell ref="DJ7:DJ8"/>
    <mergeCell ref="DK7:DK8"/>
    <mergeCell ref="DL7:DL8"/>
    <mergeCell ref="DM7:DM8"/>
    <mergeCell ref="DN7:DN8"/>
    <mergeCell ref="DO7:DO8"/>
    <mergeCell ref="DD7:DD8"/>
    <mergeCell ref="DE7:DE8"/>
    <mergeCell ref="DF7:DF8"/>
    <mergeCell ref="DG7:DG8"/>
    <mergeCell ref="DH7:DH8"/>
    <mergeCell ref="DI7:DI8"/>
    <mergeCell ref="CX7:CX8"/>
    <mergeCell ref="CY7:CY8"/>
    <mergeCell ref="CZ7:CZ8"/>
    <mergeCell ref="DA7:DA8"/>
    <mergeCell ref="DB7:DB8"/>
    <mergeCell ref="DC7:DC8"/>
    <mergeCell ref="CR7:CR8"/>
    <mergeCell ref="CS7:CS8"/>
    <mergeCell ref="CT7:CT8"/>
    <mergeCell ref="CU7:CU8"/>
    <mergeCell ref="CV7:CV8"/>
    <mergeCell ref="CW7:CW8"/>
    <mergeCell ref="CL7:CL8"/>
    <mergeCell ref="CM7:CM8"/>
    <mergeCell ref="CN7:CN8"/>
    <mergeCell ref="CO7:CO8"/>
    <mergeCell ref="CP7:CP8"/>
    <mergeCell ref="CQ7:CQ8"/>
    <mergeCell ref="CF7:CF8"/>
    <mergeCell ref="CG7:CG8"/>
    <mergeCell ref="CH7:CH8"/>
    <mergeCell ref="CI7:CI8"/>
    <mergeCell ref="CJ7:CJ8"/>
    <mergeCell ref="CK7:CK8"/>
    <mergeCell ref="BZ7:BZ8"/>
    <mergeCell ref="CA7:CA8"/>
    <mergeCell ref="CB7:CB8"/>
    <mergeCell ref="CC7:CC8"/>
    <mergeCell ref="CD7:CD8"/>
    <mergeCell ref="CE7:CE8"/>
    <mergeCell ref="BT7:BT8"/>
    <mergeCell ref="BU7:BU8"/>
    <mergeCell ref="BV7:BV8"/>
    <mergeCell ref="BW7:BW8"/>
    <mergeCell ref="BX7:BX8"/>
    <mergeCell ref="BY7:BY8"/>
    <mergeCell ref="BN7:BN8"/>
    <mergeCell ref="BO7:BO8"/>
    <mergeCell ref="BP7:BP8"/>
    <mergeCell ref="BQ7:BQ8"/>
    <mergeCell ref="BR7:BR8"/>
    <mergeCell ref="BS7:BS8"/>
    <mergeCell ref="BH7:BH8"/>
    <mergeCell ref="BI7:BI8"/>
    <mergeCell ref="BJ7:BJ8"/>
    <mergeCell ref="BK7:BK8"/>
    <mergeCell ref="BL7:BL8"/>
    <mergeCell ref="BM7:BM8"/>
    <mergeCell ref="BB7:BB8"/>
    <mergeCell ref="BC7:BC8"/>
    <mergeCell ref="BD7:BD8"/>
    <mergeCell ref="BE7:BE8"/>
    <mergeCell ref="BF7:BF8"/>
    <mergeCell ref="BG7:BG8"/>
    <mergeCell ref="AV7:AV8"/>
    <mergeCell ref="AW7:AW8"/>
    <mergeCell ref="AX7:AX8"/>
    <mergeCell ref="AY7:AY8"/>
    <mergeCell ref="AZ7:AZ8"/>
    <mergeCell ref="BA7:BA8"/>
    <mergeCell ref="AO7:AO8"/>
    <mergeCell ref="AP7:AP8"/>
    <mergeCell ref="AQ7:AQ8"/>
    <mergeCell ref="AR7:AR8"/>
    <mergeCell ref="AT7:AT8"/>
    <mergeCell ref="AU7:AU8"/>
    <mergeCell ref="AJ7:AJ8"/>
    <mergeCell ref="AK7:AK8"/>
    <mergeCell ref="AL7:AL8"/>
    <mergeCell ref="AM7:AM8"/>
    <mergeCell ref="AN7:AN8"/>
    <mergeCell ref="AD7:AD8"/>
    <mergeCell ref="AE7:AE8"/>
    <mergeCell ref="AF7:AF8"/>
    <mergeCell ref="AG7:AG8"/>
    <mergeCell ref="AH7:AH8"/>
    <mergeCell ref="AA7:AA8"/>
    <mergeCell ref="AB7:AB8"/>
    <mergeCell ref="Q7:Q8"/>
    <mergeCell ref="R7:R8"/>
    <mergeCell ref="S7:S8"/>
    <mergeCell ref="T7:T8"/>
    <mergeCell ref="U7:U8"/>
    <mergeCell ref="V7:V8"/>
    <mergeCell ref="BV6:BX6"/>
    <mergeCell ref="DT5:DV6"/>
    <mergeCell ref="DW5:EE5"/>
    <mergeCell ref="P6:T6"/>
    <mergeCell ref="U6:Y6"/>
    <mergeCell ref="Z6:AD6"/>
    <mergeCell ref="M7:M8"/>
    <mergeCell ref="N7:N8"/>
    <mergeCell ref="O7:O8"/>
    <mergeCell ref="P7:P8"/>
    <mergeCell ref="DQ6:DS6"/>
    <mergeCell ref="DW6:DY6"/>
    <mergeCell ref="DZ6:EB6"/>
    <mergeCell ref="AE6:AI6"/>
    <mergeCell ref="AJ6:AN6"/>
    <mergeCell ref="AO6:AS6"/>
    <mergeCell ref="AT6:AX6"/>
    <mergeCell ref="AY6:BA6"/>
    <mergeCell ref="W7:W8"/>
    <mergeCell ref="X7:X8"/>
    <mergeCell ref="Y7:Y8"/>
    <mergeCell ref="Z7:Z8"/>
    <mergeCell ref="DG5:DI6"/>
    <mergeCell ref="AC7:AC8"/>
    <mergeCell ref="DN5:DS5"/>
    <mergeCell ref="CQ6:CS6"/>
    <mergeCell ref="CT6:CW6"/>
    <mergeCell ref="CX6:CZ6"/>
    <mergeCell ref="DN6:DP6"/>
    <mergeCell ref="EC6:EE6"/>
    <mergeCell ref="E7:E8"/>
    <mergeCell ref="F7:F8"/>
    <mergeCell ref="G7:G8"/>
    <mergeCell ref="H7:H8"/>
    <mergeCell ref="I7:I8"/>
    <mergeCell ref="J7:J8"/>
    <mergeCell ref="BY6:CA6"/>
    <mergeCell ref="CB6:CD6"/>
    <mergeCell ref="CE6:CG6"/>
    <mergeCell ref="CH6:CJ6"/>
    <mergeCell ref="CK6:CM6"/>
    <mergeCell ref="CN6:CP6"/>
    <mergeCell ref="BB6:BD6"/>
    <mergeCell ref="BE6:BG6"/>
    <mergeCell ref="BH6:BJ6"/>
    <mergeCell ref="BK6:BM6"/>
    <mergeCell ref="BQ6:BU6"/>
    <mergeCell ref="AI7:AI8"/>
    <mergeCell ref="A1:EI1"/>
    <mergeCell ref="A2:EI2"/>
    <mergeCell ref="L3:P3"/>
    <mergeCell ref="CU3:CV3"/>
    <mergeCell ref="A4:A8"/>
    <mergeCell ref="B4:B8"/>
    <mergeCell ref="C4:C8"/>
    <mergeCell ref="D4:D8"/>
    <mergeCell ref="E4:I6"/>
    <mergeCell ref="J4:O6"/>
    <mergeCell ref="P4:DI4"/>
    <mergeCell ref="DJ4:DJ6"/>
    <mergeCell ref="DK4:DM6"/>
    <mergeCell ref="DN4:EE4"/>
    <mergeCell ref="EF4:EF6"/>
    <mergeCell ref="EG4:EI6"/>
    <mergeCell ref="P5:BA5"/>
    <mergeCell ref="BB5:BM5"/>
    <mergeCell ref="BN5:BP6"/>
    <mergeCell ref="BQ5:CG5"/>
    <mergeCell ref="CH5:CP5"/>
    <mergeCell ref="CQ5:CZ5"/>
    <mergeCell ref="DA5:DC6"/>
    <mergeCell ref="DD5:DF6"/>
  </mergeCells>
  <pageMargins left="0" right="0" top="0.15748031496062992" bottom="0.35433070866141736" header="0.31496062992125984" footer="0.31496062992125984"/>
  <pageSetup paperSize="9" scale="3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4"/>
  <sheetViews>
    <sheetView zoomScale="77" zoomScaleNormal="77" zoomScaleSheetLayoutView="40" workbookViewId="0">
      <pane xSplit="2" ySplit="9" topLeftCell="R10" activePane="bottomRight" state="frozen"/>
      <selection pane="topRight"/>
      <selection pane="bottomLeft"/>
      <selection pane="bottomRight" activeCell="AO13" sqref="AO13"/>
    </sheetView>
  </sheetViews>
  <sheetFormatPr defaultColWidth="17.28515625" defaultRowHeight="17.25" x14ac:dyDescent="0.3"/>
  <cols>
    <col min="1" max="1" width="5.28515625" style="2" customWidth="1"/>
    <col min="2" max="2" width="18.28515625" style="3" customWidth="1"/>
    <col min="3" max="3" width="13.140625" style="2" hidden="1" customWidth="1"/>
    <col min="4" max="4" width="14.7109375" style="2" hidden="1" customWidth="1"/>
    <col min="5" max="5" width="18" style="2" hidden="1" customWidth="1"/>
    <col min="6" max="6" width="16.7109375" style="2" hidden="1" customWidth="1"/>
    <col min="7" max="7" width="16.85546875" style="2" hidden="1" customWidth="1"/>
    <col min="8" max="8" width="11.5703125" style="2" hidden="1" customWidth="1"/>
    <col min="9" max="9" width="11.85546875" style="2" hidden="1" customWidth="1"/>
    <col min="10" max="10" width="16.5703125" style="2" customWidth="1"/>
    <col min="11" max="11" width="16.28515625" style="2" hidden="1" customWidth="1"/>
    <col min="12" max="12" width="17" style="2" customWidth="1"/>
    <col min="13" max="13" width="16" style="2" customWidth="1"/>
    <col min="14" max="14" width="14.42578125" style="2" hidden="1" customWidth="1"/>
    <col min="15" max="15" width="11" style="2" customWidth="1"/>
    <col min="16" max="16" width="14.85546875" style="2" customWidth="1"/>
    <col min="17" max="17" width="14.85546875" style="2" hidden="1" customWidth="1"/>
    <col min="18" max="18" width="14.28515625" style="2" customWidth="1"/>
    <col min="19" max="19" width="10.5703125" style="2" hidden="1" customWidth="1"/>
    <col min="20" max="20" width="11.85546875" style="2" customWidth="1"/>
    <col min="21" max="23" width="14.85546875" style="2" hidden="1" customWidth="1"/>
    <col min="24" max="24" width="13.42578125" style="2" hidden="1" customWidth="1"/>
    <col min="25" max="25" width="16.7109375" style="2" hidden="1" customWidth="1"/>
    <col min="26" max="30" width="14.85546875" style="2" hidden="1" customWidth="1"/>
    <col min="31" max="31" width="14.85546875" style="2" customWidth="1"/>
    <col min="32" max="32" width="14.85546875" style="2" hidden="1" customWidth="1"/>
    <col min="33" max="33" width="14.85546875" style="2" customWidth="1"/>
    <col min="34" max="34" width="8.42578125" style="2" hidden="1" customWidth="1"/>
    <col min="35" max="35" width="14.85546875" style="2" customWidth="1"/>
    <col min="36" max="36" width="16.140625" style="2" customWidth="1"/>
    <col min="37" max="37" width="15.85546875" style="2" hidden="1" customWidth="1"/>
    <col min="38" max="38" width="15.5703125" style="2" customWidth="1"/>
    <col min="39" max="39" width="10.140625" style="2" hidden="1" customWidth="1"/>
    <col min="40" max="40" width="14.85546875" style="2" customWidth="1"/>
    <col min="41" max="41" width="13" style="2" customWidth="1"/>
    <col min="42" max="42" width="12.85546875" style="2" hidden="1" customWidth="1"/>
    <col min="43" max="43" width="15.7109375" style="2" customWidth="1"/>
    <col min="44" max="44" width="10.42578125" style="2" hidden="1" customWidth="1"/>
    <col min="45" max="45" width="14.85546875" style="2" customWidth="1"/>
    <col min="46" max="56" width="14.85546875" style="2" hidden="1" customWidth="1"/>
    <col min="57" max="57" width="17.7109375" style="2" hidden="1" customWidth="1"/>
    <col min="58" max="58" width="17.42578125" style="2" hidden="1" customWidth="1"/>
    <col min="59" max="59" width="18" style="2" hidden="1" customWidth="1"/>
    <col min="60" max="68" width="14.85546875" style="2" hidden="1" customWidth="1"/>
    <col min="69" max="69" width="14.85546875" style="2" customWidth="1"/>
    <col min="70" max="70" width="14.85546875" style="2" hidden="1" customWidth="1"/>
    <col min="71" max="71" width="13.5703125" style="2" customWidth="1"/>
    <col min="72" max="72" width="8.28515625" style="2" hidden="1" customWidth="1"/>
    <col min="73" max="73" width="14.85546875" style="2" customWidth="1"/>
    <col min="74" max="94" width="14.85546875" style="2" hidden="1" customWidth="1"/>
    <col min="95" max="95" width="14.28515625" style="2" hidden="1" customWidth="1"/>
    <col min="96" max="96" width="14.85546875" style="2" hidden="1" customWidth="1"/>
    <col min="97" max="97" width="14.42578125" style="2" hidden="1" customWidth="1"/>
    <col min="98" max="98" width="14.85546875" style="2" customWidth="1"/>
    <col min="99" max="99" width="14" style="2" hidden="1" customWidth="1"/>
    <col min="100" max="100" width="13.7109375" style="2" customWidth="1"/>
    <col min="101" max="101" width="8.28515625" style="2" customWidth="1"/>
    <col min="102" max="114" width="14.85546875" style="2" hidden="1" customWidth="1"/>
    <col min="115" max="115" width="20.28515625" style="2" hidden="1" customWidth="1"/>
    <col min="116" max="116" width="17.42578125" style="2" hidden="1" customWidth="1"/>
    <col min="117" max="117" width="18.7109375" style="2" hidden="1" customWidth="1"/>
    <col min="118" max="120" width="14.85546875" style="2" hidden="1" customWidth="1"/>
    <col min="121" max="121" width="17.140625" style="2" hidden="1" customWidth="1"/>
    <col min="122" max="122" width="16.140625" style="2" hidden="1" customWidth="1"/>
    <col min="123" max="123" width="16.7109375" style="2" hidden="1" customWidth="1"/>
    <col min="124" max="132" width="14.85546875" style="2" hidden="1" customWidth="1"/>
    <col min="133" max="133" width="16.140625" style="2" hidden="1" customWidth="1"/>
    <col min="134" max="134" width="16.28515625" style="2" hidden="1" customWidth="1"/>
    <col min="135" max="135" width="17.7109375" style="2" hidden="1" customWidth="1"/>
    <col min="136" max="136" width="10.5703125" style="2" hidden="1" customWidth="1"/>
    <col min="137" max="138" width="17" style="2" hidden="1" customWidth="1"/>
    <col min="139" max="139" width="16.85546875" style="2" hidden="1" customWidth="1"/>
    <col min="140" max="229" width="17.28515625" style="1"/>
    <col min="230" max="16384" width="17.28515625" style="2"/>
  </cols>
  <sheetData>
    <row r="1" spans="1:255" s="24" customFormat="1" ht="20.25" x14ac:dyDescent="0.3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</row>
    <row r="2" spans="1:255" s="24" customFormat="1" ht="17.25" customHeight="1" x14ac:dyDescent="0.35">
      <c r="A2" s="129" t="s">
        <v>72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</row>
    <row r="3" spans="1:255" s="24" customFormat="1" ht="13.5" customHeight="1" x14ac:dyDescent="0.35">
      <c r="B3" s="25"/>
      <c r="C3" s="26"/>
      <c r="D3" s="26"/>
      <c r="E3" s="26"/>
      <c r="F3" s="26"/>
      <c r="G3" s="26"/>
      <c r="H3" s="26"/>
      <c r="I3" s="26"/>
      <c r="J3" s="26"/>
      <c r="K3" s="26"/>
      <c r="L3" s="130"/>
      <c r="M3" s="130"/>
      <c r="N3" s="130"/>
      <c r="O3" s="130"/>
      <c r="P3" s="130"/>
      <c r="Q3" s="26"/>
      <c r="R3" s="27"/>
      <c r="S3" s="27"/>
      <c r="U3" s="79"/>
      <c r="V3" s="79"/>
      <c r="W3" s="79"/>
      <c r="X3" s="79"/>
      <c r="Y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CU3" s="131" t="s">
        <v>1</v>
      </c>
      <c r="CV3" s="131"/>
      <c r="CW3" s="79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</row>
    <row r="4" spans="1:255" ht="17.45" customHeight="1" x14ac:dyDescent="0.3">
      <c r="A4" s="132" t="s">
        <v>2</v>
      </c>
      <c r="B4" s="135" t="s">
        <v>3</v>
      </c>
      <c r="C4" s="138" t="s">
        <v>4</v>
      </c>
      <c r="D4" s="138" t="s">
        <v>5</v>
      </c>
      <c r="E4" s="141" t="s">
        <v>6</v>
      </c>
      <c r="F4" s="142"/>
      <c r="G4" s="142"/>
      <c r="H4" s="142"/>
      <c r="I4" s="143"/>
      <c r="J4" s="150" t="s">
        <v>7</v>
      </c>
      <c r="K4" s="151"/>
      <c r="L4" s="151"/>
      <c r="M4" s="151"/>
      <c r="N4" s="151"/>
      <c r="O4" s="152"/>
      <c r="P4" s="159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1"/>
      <c r="DJ4" s="84" t="s">
        <v>8</v>
      </c>
      <c r="DK4" s="162" t="s">
        <v>9</v>
      </c>
      <c r="DL4" s="163"/>
      <c r="DM4" s="164"/>
      <c r="DN4" s="171" t="s">
        <v>10</v>
      </c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84" t="s">
        <v>11</v>
      </c>
      <c r="EG4" s="172" t="s">
        <v>12</v>
      </c>
      <c r="EH4" s="173"/>
      <c r="EI4" s="174"/>
      <c r="EJ4" s="14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spans="1:255" ht="18" customHeight="1" x14ac:dyDescent="0.3">
      <c r="A5" s="133"/>
      <c r="B5" s="136"/>
      <c r="C5" s="139"/>
      <c r="D5" s="139"/>
      <c r="E5" s="144"/>
      <c r="F5" s="145"/>
      <c r="G5" s="145"/>
      <c r="H5" s="145"/>
      <c r="I5" s="146"/>
      <c r="J5" s="153"/>
      <c r="K5" s="154"/>
      <c r="L5" s="154"/>
      <c r="M5" s="154"/>
      <c r="N5" s="154"/>
      <c r="O5" s="155"/>
      <c r="P5" s="181" t="s">
        <v>13</v>
      </c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3"/>
      <c r="BB5" s="184" t="s">
        <v>14</v>
      </c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90" t="s">
        <v>15</v>
      </c>
      <c r="BO5" s="91"/>
      <c r="BP5" s="91"/>
      <c r="BQ5" s="185" t="s">
        <v>16</v>
      </c>
      <c r="BR5" s="186"/>
      <c r="BS5" s="186"/>
      <c r="BT5" s="186"/>
      <c r="BU5" s="186"/>
      <c r="BV5" s="186"/>
      <c r="BW5" s="186"/>
      <c r="BX5" s="186"/>
      <c r="BY5" s="186"/>
      <c r="BZ5" s="186"/>
      <c r="CA5" s="186"/>
      <c r="CB5" s="186"/>
      <c r="CC5" s="186"/>
      <c r="CD5" s="186"/>
      <c r="CE5" s="186"/>
      <c r="CF5" s="186"/>
      <c r="CG5" s="187"/>
      <c r="CH5" s="114" t="s">
        <v>17</v>
      </c>
      <c r="CI5" s="113"/>
      <c r="CJ5" s="113"/>
      <c r="CK5" s="113"/>
      <c r="CL5" s="113"/>
      <c r="CM5" s="113"/>
      <c r="CN5" s="113"/>
      <c r="CO5" s="113"/>
      <c r="CP5" s="115"/>
      <c r="CQ5" s="185" t="s">
        <v>18</v>
      </c>
      <c r="CR5" s="186"/>
      <c r="CS5" s="186"/>
      <c r="CT5" s="186"/>
      <c r="CU5" s="186"/>
      <c r="CV5" s="186"/>
      <c r="CW5" s="186"/>
      <c r="CX5" s="186"/>
      <c r="CY5" s="186"/>
      <c r="CZ5" s="186"/>
      <c r="DA5" s="184" t="s">
        <v>19</v>
      </c>
      <c r="DB5" s="184"/>
      <c r="DC5" s="184"/>
      <c r="DD5" s="90" t="s">
        <v>20</v>
      </c>
      <c r="DE5" s="91"/>
      <c r="DF5" s="92"/>
      <c r="DG5" s="90" t="s">
        <v>21</v>
      </c>
      <c r="DH5" s="91"/>
      <c r="DI5" s="92"/>
      <c r="DJ5" s="84"/>
      <c r="DK5" s="165"/>
      <c r="DL5" s="166"/>
      <c r="DM5" s="167"/>
      <c r="DN5" s="109"/>
      <c r="DO5" s="109"/>
      <c r="DP5" s="110"/>
      <c r="DQ5" s="110"/>
      <c r="DR5" s="110"/>
      <c r="DS5" s="110"/>
      <c r="DT5" s="90" t="s">
        <v>22</v>
      </c>
      <c r="DU5" s="91"/>
      <c r="DV5" s="92"/>
      <c r="DW5" s="96"/>
      <c r="DX5" s="97"/>
      <c r="DY5" s="97"/>
      <c r="DZ5" s="97"/>
      <c r="EA5" s="97"/>
      <c r="EB5" s="97"/>
      <c r="EC5" s="97"/>
      <c r="ED5" s="97"/>
      <c r="EE5" s="97"/>
      <c r="EF5" s="84"/>
      <c r="EG5" s="175"/>
      <c r="EH5" s="176"/>
      <c r="EI5" s="177"/>
      <c r="EJ5" s="14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spans="1:255" ht="57.75" customHeight="1" x14ac:dyDescent="0.3">
      <c r="A6" s="133"/>
      <c r="B6" s="136"/>
      <c r="C6" s="139"/>
      <c r="D6" s="139"/>
      <c r="E6" s="147"/>
      <c r="F6" s="148"/>
      <c r="G6" s="148"/>
      <c r="H6" s="148"/>
      <c r="I6" s="149"/>
      <c r="J6" s="156"/>
      <c r="K6" s="157"/>
      <c r="L6" s="157"/>
      <c r="M6" s="157"/>
      <c r="N6" s="157"/>
      <c r="O6" s="158"/>
      <c r="P6" s="98" t="s">
        <v>23</v>
      </c>
      <c r="Q6" s="99"/>
      <c r="R6" s="99"/>
      <c r="S6" s="99"/>
      <c r="T6" s="100"/>
      <c r="U6" s="101" t="s">
        <v>24</v>
      </c>
      <c r="V6" s="102"/>
      <c r="W6" s="102"/>
      <c r="X6" s="102"/>
      <c r="Y6" s="103"/>
      <c r="Z6" s="101" t="s">
        <v>25</v>
      </c>
      <c r="AA6" s="102"/>
      <c r="AB6" s="102"/>
      <c r="AC6" s="102"/>
      <c r="AD6" s="103"/>
      <c r="AE6" s="101" t="s">
        <v>26</v>
      </c>
      <c r="AF6" s="102"/>
      <c r="AG6" s="102"/>
      <c r="AH6" s="102"/>
      <c r="AI6" s="103"/>
      <c r="AJ6" s="101" t="s">
        <v>27</v>
      </c>
      <c r="AK6" s="102"/>
      <c r="AL6" s="102"/>
      <c r="AM6" s="102"/>
      <c r="AN6" s="103"/>
      <c r="AO6" s="101" t="s">
        <v>28</v>
      </c>
      <c r="AP6" s="102"/>
      <c r="AQ6" s="102"/>
      <c r="AR6" s="102"/>
      <c r="AS6" s="103"/>
      <c r="AT6" s="101" t="s">
        <v>29</v>
      </c>
      <c r="AU6" s="102"/>
      <c r="AV6" s="102"/>
      <c r="AW6" s="102"/>
      <c r="AX6" s="103"/>
      <c r="AY6" s="108" t="s">
        <v>30</v>
      </c>
      <c r="AZ6" s="108"/>
      <c r="BA6" s="108"/>
      <c r="BB6" s="118" t="s">
        <v>31</v>
      </c>
      <c r="BC6" s="119"/>
      <c r="BD6" s="119"/>
      <c r="BE6" s="118" t="s">
        <v>32</v>
      </c>
      <c r="BF6" s="119"/>
      <c r="BG6" s="120"/>
      <c r="BH6" s="121" t="s">
        <v>33</v>
      </c>
      <c r="BI6" s="122"/>
      <c r="BJ6" s="122"/>
      <c r="BK6" s="123" t="s">
        <v>34</v>
      </c>
      <c r="BL6" s="124"/>
      <c r="BM6" s="124"/>
      <c r="BN6" s="93"/>
      <c r="BO6" s="94"/>
      <c r="BP6" s="94"/>
      <c r="BQ6" s="125" t="s">
        <v>35</v>
      </c>
      <c r="BR6" s="126"/>
      <c r="BS6" s="126"/>
      <c r="BT6" s="126"/>
      <c r="BU6" s="127"/>
      <c r="BV6" s="89" t="s">
        <v>36</v>
      </c>
      <c r="BW6" s="89"/>
      <c r="BX6" s="89"/>
      <c r="BY6" s="89" t="s">
        <v>37</v>
      </c>
      <c r="BZ6" s="89"/>
      <c r="CA6" s="89"/>
      <c r="CB6" s="89" t="s">
        <v>38</v>
      </c>
      <c r="CC6" s="89"/>
      <c r="CD6" s="89"/>
      <c r="CE6" s="89" t="s">
        <v>39</v>
      </c>
      <c r="CF6" s="89"/>
      <c r="CG6" s="89"/>
      <c r="CH6" s="89" t="s">
        <v>40</v>
      </c>
      <c r="CI6" s="89"/>
      <c r="CJ6" s="89"/>
      <c r="CK6" s="114" t="s">
        <v>41</v>
      </c>
      <c r="CL6" s="113"/>
      <c r="CM6" s="113"/>
      <c r="CN6" s="89" t="s">
        <v>42</v>
      </c>
      <c r="CO6" s="89"/>
      <c r="CP6" s="89"/>
      <c r="CQ6" s="111" t="s">
        <v>43</v>
      </c>
      <c r="CR6" s="112"/>
      <c r="CS6" s="113"/>
      <c r="CT6" s="114" t="s">
        <v>44</v>
      </c>
      <c r="CU6" s="113"/>
      <c r="CV6" s="113"/>
      <c r="CW6" s="115"/>
      <c r="CX6" s="114" t="s">
        <v>45</v>
      </c>
      <c r="CY6" s="113"/>
      <c r="CZ6" s="113"/>
      <c r="DA6" s="184"/>
      <c r="DB6" s="184"/>
      <c r="DC6" s="184"/>
      <c r="DD6" s="93"/>
      <c r="DE6" s="94"/>
      <c r="DF6" s="95"/>
      <c r="DG6" s="93"/>
      <c r="DH6" s="94"/>
      <c r="DI6" s="95"/>
      <c r="DJ6" s="84"/>
      <c r="DK6" s="168"/>
      <c r="DL6" s="169"/>
      <c r="DM6" s="170"/>
      <c r="DN6" s="90" t="s">
        <v>46</v>
      </c>
      <c r="DO6" s="91"/>
      <c r="DP6" s="92"/>
      <c r="DQ6" s="90" t="s">
        <v>47</v>
      </c>
      <c r="DR6" s="91"/>
      <c r="DS6" s="92"/>
      <c r="DT6" s="93"/>
      <c r="DU6" s="94"/>
      <c r="DV6" s="95"/>
      <c r="DW6" s="90" t="s">
        <v>48</v>
      </c>
      <c r="DX6" s="91"/>
      <c r="DY6" s="92"/>
      <c r="DZ6" s="90" t="s">
        <v>49</v>
      </c>
      <c r="EA6" s="91"/>
      <c r="EB6" s="92"/>
      <c r="EC6" s="116" t="s">
        <v>50</v>
      </c>
      <c r="ED6" s="117"/>
      <c r="EE6" s="117"/>
      <c r="EF6" s="84"/>
      <c r="EG6" s="178"/>
      <c r="EH6" s="179"/>
      <c r="EI6" s="180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pans="1:255" ht="17.45" customHeight="1" x14ac:dyDescent="0.3">
      <c r="A7" s="133"/>
      <c r="B7" s="136"/>
      <c r="C7" s="139"/>
      <c r="D7" s="139"/>
      <c r="E7" s="83" t="s">
        <v>51</v>
      </c>
      <c r="F7" s="81" t="s">
        <v>52</v>
      </c>
      <c r="G7" s="82" t="s">
        <v>70</v>
      </c>
      <c r="H7" s="86" t="s">
        <v>53</v>
      </c>
      <c r="I7" s="88" t="s">
        <v>54</v>
      </c>
      <c r="J7" s="83" t="s">
        <v>51</v>
      </c>
      <c r="K7" s="104" t="s">
        <v>52</v>
      </c>
      <c r="L7" s="106" t="s">
        <v>70</v>
      </c>
      <c r="M7" s="86" t="s">
        <v>55</v>
      </c>
      <c r="N7" s="86" t="s">
        <v>53</v>
      </c>
      <c r="O7" s="88" t="s">
        <v>54</v>
      </c>
      <c r="P7" s="83" t="s">
        <v>51</v>
      </c>
      <c r="Q7" s="81" t="s">
        <v>52</v>
      </c>
      <c r="R7" s="82" t="s">
        <v>70</v>
      </c>
      <c r="S7" s="86" t="s">
        <v>53</v>
      </c>
      <c r="T7" s="88" t="s">
        <v>54</v>
      </c>
      <c r="U7" s="83" t="s">
        <v>51</v>
      </c>
      <c r="V7" s="81" t="s">
        <v>52</v>
      </c>
      <c r="W7" s="82" t="s">
        <v>70</v>
      </c>
      <c r="X7" s="86" t="s">
        <v>53</v>
      </c>
      <c r="Y7" s="88" t="s">
        <v>54</v>
      </c>
      <c r="Z7" s="83" t="s">
        <v>51</v>
      </c>
      <c r="AA7" s="81" t="s">
        <v>52</v>
      </c>
      <c r="AB7" s="82" t="s">
        <v>70</v>
      </c>
      <c r="AC7" s="86" t="s">
        <v>53</v>
      </c>
      <c r="AD7" s="88" t="s">
        <v>54</v>
      </c>
      <c r="AE7" s="83" t="s">
        <v>51</v>
      </c>
      <c r="AF7" s="81" t="s">
        <v>52</v>
      </c>
      <c r="AG7" s="82" t="s">
        <v>70</v>
      </c>
      <c r="AH7" s="86" t="s">
        <v>53</v>
      </c>
      <c r="AI7" s="88" t="s">
        <v>54</v>
      </c>
      <c r="AJ7" s="83" t="s">
        <v>51</v>
      </c>
      <c r="AK7" s="81" t="s">
        <v>52</v>
      </c>
      <c r="AL7" s="82" t="s">
        <v>70</v>
      </c>
      <c r="AM7" s="86" t="s">
        <v>53</v>
      </c>
      <c r="AN7" s="82" t="s">
        <v>54</v>
      </c>
      <c r="AO7" s="83" t="s">
        <v>51</v>
      </c>
      <c r="AP7" s="81" t="s">
        <v>52</v>
      </c>
      <c r="AQ7" s="82" t="s">
        <v>70</v>
      </c>
      <c r="AR7" s="86" t="s">
        <v>53</v>
      </c>
      <c r="AS7" s="13"/>
      <c r="AT7" s="83" t="s">
        <v>51</v>
      </c>
      <c r="AU7" s="81" t="s">
        <v>52</v>
      </c>
      <c r="AV7" s="82" t="s">
        <v>70</v>
      </c>
      <c r="AW7" s="87" t="s">
        <v>53</v>
      </c>
      <c r="AX7" s="82" t="s">
        <v>54</v>
      </c>
      <c r="AY7" s="83" t="s">
        <v>51</v>
      </c>
      <c r="AZ7" s="81" t="s">
        <v>52</v>
      </c>
      <c r="BA7" s="82" t="s">
        <v>70</v>
      </c>
      <c r="BB7" s="83" t="s">
        <v>51</v>
      </c>
      <c r="BC7" s="81" t="s">
        <v>52</v>
      </c>
      <c r="BD7" s="82" t="s">
        <v>70</v>
      </c>
      <c r="BE7" s="83" t="s">
        <v>51</v>
      </c>
      <c r="BF7" s="81" t="s">
        <v>52</v>
      </c>
      <c r="BG7" s="82" t="s">
        <v>70</v>
      </c>
      <c r="BH7" s="83" t="s">
        <v>51</v>
      </c>
      <c r="BI7" s="81" t="s">
        <v>52</v>
      </c>
      <c r="BJ7" s="82" t="s">
        <v>70</v>
      </c>
      <c r="BK7" s="83" t="s">
        <v>51</v>
      </c>
      <c r="BL7" s="81" t="s">
        <v>52</v>
      </c>
      <c r="BM7" s="82" t="s">
        <v>71</v>
      </c>
      <c r="BN7" s="83" t="s">
        <v>51</v>
      </c>
      <c r="BO7" s="81" t="s">
        <v>52</v>
      </c>
      <c r="BP7" s="82" t="s">
        <v>70</v>
      </c>
      <c r="BQ7" s="83" t="s">
        <v>51</v>
      </c>
      <c r="BR7" s="81" t="s">
        <v>52</v>
      </c>
      <c r="BS7" s="82" t="s">
        <v>64</v>
      </c>
      <c r="BT7" s="86" t="s">
        <v>53</v>
      </c>
      <c r="BU7" s="82" t="s">
        <v>54</v>
      </c>
      <c r="BV7" s="83" t="s">
        <v>51</v>
      </c>
      <c r="BW7" s="81" t="s">
        <v>52</v>
      </c>
      <c r="BX7" s="82" t="s">
        <v>70</v>
      </c>
      <c r="BY7" s="83" t="s">
        <v>51</v>
      </c>
      <c r="BZ7" s="81" t="s">
        <v>52</v>
      </c>
      <c r="CA7" s="82" t="s">
        <v>70</v>
      </c>
      <c r="CB7" s="83" t="s">
        <v>51</v>
      </c>
      <c r="CC7" s="81" t="s">
        <v>52</v>
      </c>
      <c r="CD7" s="82" t="s">
        <v>70</v>
      </c>
      <c r="CE7" s="83" t="s">
        <v>51</v>
      </c>
      <c r="CF7" s="81" t="s">
        <v>52</v>
      </c>
      <c r="CG7" s="82" t="s">
        <v>70</v>
      </c>
      <c r="CH7" s="83" t="s">
        <v>51</v>
      </c>
      <c r="CI7" s="81" t="s">
        <v>52</v>
      </c>
      <c r="CJ7" s="82" t="s">
        <v>70</v>
      </c>
      <c r="CK7" s="83" t="s">
        <v>51</v>
      </c>
      <c r="CL7" s="81" t="s">
        <v>52</v>
      </c>
      <c r="CM7" s="82" t="s">
        <v>70</v>
      </c>
      <c r="CN7" s="83" t="s">
        <v>51</v>
      </c>
      <c r="CO7" s="81" t="s">
        <v>52</v>
      </c>
      <c r="CP7" s="82" t="s">
        <v>70</v>
      </c>
      <c r="CQ7" s="83" t="s">
        <v>51</v>
      </c>
      <c r="CR7" s="81" t="s">
        <v>52</v>
      </c>
      <c r="CS7" s="82" t="s">
        <v>70</v>
      </c>
      <c r="CT7" s="83" t="s">
        <v>51</v>
      </c>
      <c r="CU7" s="81" t="s">
        <v>52</v>
      </c>
      <c r="CV7" s="82" t="s">
        <v>70</v>
      </c>
      <c r="CW7" s="86" t="s">
        <v>53</v>
      </c>
      <c r="CX7" s="83" t="s">
        <v>51</v>
      </c>
      <c r="CY7" s="81" t="s">
        <v>52</v>
      </c>
      <c r="CZ7" s="82" t="s">
        <v>70</v>
      </c>
      <c r="DA7" s="83" t="s">
        <v>51</v>
      </c>
      <c r="DB7" s="81" t="s">
        <v>52</v>
      </c>
      <c r="DC7" s="82" t="s">
        <v>66</v>
      </c>
      <c r="DD7" s="83" t="s">
        <v>51</v>
      </c>
      <c r="DE7" s="81" t="s">
        <v>52</v>
      </c>
      <c r="DF7" s="82" t="s">
        <v>70</v>
      </c>
      <c r="DG7" s="83" t="s">
        <v>51</v>
      </c>
      <c r="DH7" s="81" t="s">
        <v>52</v>
      </c>
      <c r="DI7" s="82" t="s">
        <v>70</v>
      </c>
      <c r="DJ7" s="85" t="s">
        <v>56</v>
      </c>
      <c r="DK7" s="83" t="s">
        <v>51</v>
      </c>
      <c r="DL7" s="81" t="s">
        <v>52</v>
      </c>
      <c r="DM7" s="82" t="s">
        <v>70</v>
      </c>
      <c r="DN7" s="83" t="s">
        <v>51</v>
      </c>
      <c r="DO7" s="81" t="s">
        <v>52</v>
      </c>
      <c r="DP7" s="82" t="s">
        <v>70</v>
      </c>
      <c r="DQ7" s="83" t="s">
        <v>51</v>
      </c>
      <c r="DR7" s="81" t="s">
        <v>52</v>
      </c>
      <c r="DS7" s="82" t="s">
        <v>70</v>
      </c>
      <c r="DT7" s="83" t="s">
        <v>51</v>
      </c>
      <c r="DU7" s="81" t="s">
        <v>52</v>
      </c>
      <c r="DV7" s="82" t="s">
        <v>70</v>
      </c>
      <c r="DW7" s="83" t="s">
        <v>51</v>
      </c>
      <c r="DX7" s="81" t="s">
        <v>52</v>
      </c>
      <c r="DY7" s="82" t="s">
        <v>70</v>
      </c>
      <c r="DZ7" s="83" t="s">
        <v>51</v>
      </c>
      <c r="EA7" s="81" t="s">
        <v>52</v>
      </c>
      <c r="EB7" s="82" t="s">
        <v>70</v>
      </c>
      <c r="EC7" s="83" t="s">
        <v>51</v>
      </c>
      <c r="ED7" s="81" t="s">
        <v>52</v>
      </c>
      <c r="EE7" s="82" t="s">
        <v>70</v>
      </c>
      <c r="EF7" s="84" t="s">
        <v>56</v>
      </c>
      <c r="EG7" s="83" t="s">
        <v>51</v>
      </c>
      <c r="EH7" s="81" t="s">
        <v>52</v>
      </c>
      <c r="EI7" s="82" t="s">
        <v>70</v>
      </c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</row>
    <row r="8" spans="1:255" ht="76.5" customHeight="1" x14ac:dyDescent="0.3">
      <c r="A8" s="134"/>
      <c r="B8" s="137"/>
      <c r="C8" s="140"/>
      <c r="D8" s="140"/>
      <c r="E8" s="83"/>
      <c r="F8" s="81"/>
      <c r="G8" s="82"/>
      <c r="H8" s="86"/>
      <c r="I8" s="88"/>
      <c r="J8" s="83"/>
      <c r="K8" s="105"/>
      <c r="L8" s="107"/>
      <c r="M8" s="86"/>
      <c r="N8" s="86"/>
      <c r="O8" s="88"/>
      <c r="P8" s="83"/>
      <c r="Q8" s="81"/>
      <c r="R8" s="82"/>
      <c r="S8" s="86"/>
      <c r="T8" s="88"/>
      <c r="U8" s="83"/>
      <c r="V8" s="81"/>
      <c r="W8" s="82"/>
      <c r="X8" s="86"/>
      <c r="Y8" s="88"/>
      <c r="Z8" s="83"/>
      <c r="AA8" s="81"/>
      <c r="AB8" s="82"/>
      <c r="AC8" s="86"/>
      <c r="AD8" s="88"/>
      <c r="AE8" s="83"/>
      <c r="AF8" s="81"/>
      <c r="AG8" s="82"/>
      <c r="AH8" s="86"/>
      <c r="AI8" s="88"/>
      <c r="AJ8" s="83"/>
      <c r="AK8" s="81"/>
      <c r="AL8" s="82"/>
      <c r="AM8" s="86"/>
      <c r="AN8" s="82"/>
      <c r="AO8" s="83"/>
      <c r="AP8" s="81"/>
      <c r="AQ8" s="82"/>
      <c r="AR8" s="86"/>
      <c r="AS8" s="80" t="s">
        <v>54</v>
      </c>
      <c r="AT8" s="83"/>
      <c r="AU8" s="81"/>
      <c r="AV8" s="82"/>
      <c r="AW8" s="87"/>
      <c r="AX8" s="82"/>
      <c r="AY8" s="83"/>
      <c r="AZ8" s="81"/>
      <c r="BA8" s="82"/>
      <c r="BB8" s="83"/>
      <c r="BC8" s="81"/>
      <c r="BD8" s="82"/>
      <c r="BE8" s="83"/>
      <c r="BF8" s="81"/>
      <c r="BG8" s="82"/>
      <c r="BH8" s="83"/>
      <c r="BI8" s="81"/>
      <c r="BJ8" s="82"/>
      <c r="BK8" s="83"/>
      <c r="BL8" s="81"/>
      <c r="BM8" s="82"/>
      <c r="BN8" s="83"/>
      <c r="BO8" s="81"/>
      <c r="BP8" s="82"/>
      <c r="BQ8" s="83"/>
      <c r="BR8" s="81"/>
      <c r="BS8" s="82"/>
      <c r="BT8" s="86"/>
      <c r="BU8" s="82"/>
      <c r="BV8" s="83"/>
      <c r="BW8" s="81"/>
      <c r="BX8" s="82"/>
      <c r="BY8" s="83"/>
      <c r="BZ8" s="81"/>
      <c r="CA8" s="82"/>
      <c r="CB8" s="83"/>
      <c r="CC8" s="81"/>
      <c r="CD8" s="82"/>
      <c r="CE8" s="83"/>
      <c r="CF8" s="81"/>
      <c r="CG8" s="82"/>
      <c r="CH8" s="83"/>
      <c r="CI8" s="81"/>
      <c r="CJ8" s="82"/>
      <c r="CK8" s="83"/>
      <c r="CL8" s="81"/>
      <c r="CM8" s="82"/>
      <c r="CN8" s="83"/>
      <c r="CO8" s="81"/>
      <c r="CP8" s="82"/>
      <c r="CQ8" s="83"/>
      <c r="CR8" s="81"/>
      <c r="CS8" s="82"/>
      <c r="CT8" s="83"/>
      <c r="CU8" s="81"/>
      <c r="CV8" s="82"/>
      <c r="CW8" s="86"/>
      <c r="CX8" s="83"/>
      <c r="CY8" s="81"/>
      <c r="CZ8" s="82"/>
      <c r="DA8" s="83"/>
      <c r="DB8" s="81"/>
      <c r="DC8" s="82"/>
      <c r="DD8" s="83"/>
      <c r="DE8" s="81"/>
      <c r="DF8" s="82"/>
      <c r="DG8" s="83"/>
      <c r="DH8" s="81"/>
      <c r="DI8" s="82"/>
      <c r="DJ8" s="85"/>
      <c r="DK8" s="83"/>
      <c r="DL8" s="81"/>
      <c r="DM8" s="82"/>
      <c r="DN8" s="83"/>
      <c r="DO8" s="81"/>
      <c r="DP8" s="82"/>
      <c r="DQ8" s="83"/>
      <c r="DR8" s="81"/>
      <c r="DS8" s="82"/>
      <c r="DT8" s="83"/>
      <c r="DU8" s="81"/>
      <c r="DV8" s="82"/>
      <c r="DW8" s="83"/>
      <c r="DX8" s="81"/>
      <c r="DY8" s="82"/>
      <c r="DZ8" s="83"/>
      <c r="EA8" s="81"/>
      <c r="EB8" s="82"/>
      <c r="EC8" s="83"/>
      <c r="ED8" s="81"/>
      <c r="EE8" s="82"/>
      <c r="EF8" s="84"/>
      <c r="EG8" s="83"/>
      <c r="EH8" s="81"/>
      <c r="EI8" s="82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</row>
    <row r="9" spans="1:255" x14ac:dyDescent="0.3">
      <c r="A9" s="4"/>
      <c r="B9" s="5">
        <v>1</v>
      </c>
      <c r="C9" s="6">
        <v>2</v>
      </c>
      <c r="D9" s="4">
        <v>3</v>
      </c>
      <c r="E9" s="6">
        <v>4</v>
      </c>
      <c r="F9" s="4">
        <v>5</v>
      </c>
      <c r="G9" s="6">
        <v>6</v>
      </c>
      <c r="H9" s="4">
        <v>7</v>
      </c>
      <c r="I9" s="6">
        <v>8</v>
      </c>
      <c r="J9" s="4">
        <v>2</v>
      </c>
      <c r="K9" s="6">
        <v>3</v>
      </c>
      <c r="L9" s="4">
        <v>4</v>
      </c>
      <c r="M9" s="10" t="s">
        <v>57</v>
      </c>
      <c r="N9" s="6">
        <v>6</v>
      </c>
      <c r="O9" s="4">
        <v>13</v>
      </c>
      <c r="P9" s="6">
        <v>7</v>
      </c>
      <c r="Q9" s="4">
        <v>8</v>
      </c>
      <c r="R9" s="6">
        <v>9</v>
      </c>
      <c r="S9" s="4">
        <v>10</v>
      </c>
      <c r="T9" s="6">
        <v>18</v>
      </c>
      <c r="U9" s="4">
        <v>19</v>
      </c>
      <c r="V9" s="6">
        <v>20</v>
      </c>
      <c r="W9" s="4">
        <v>21</v>
      </c>
      <c r="X9" s="6">
        <v>22</v>
      </c>
      <c r="Y9" s="4">
        <v>23</v>
      </c>
      <c r="Z9" s="6">
        <v>24</v>
      </c>
      <c r="AA9" s="4">
        <v>25</v>
      </c>
      <c r="AB9" s="6">
        <v>26</v>
      </c>
      <c r="AC9" s="4">
        <v>27</v>
      </c>
      <c r="AD9" s="6">
        <v>28</v>
      </c>
      <c r="AE9" s="4">
        <v>29</v>
      </c>
      <c r="AF9" s="6">
        <v>30</v>
      </c>
      <c r="AG9" s="4">
        <v>31</v>
      </c>
      <c r="AH9" s="6">
        <v>32</v>
      </c>
      <c r="AI9" s="4">
        <v>33</v>
      </c>
      <c r="AJ9" s="6">
        <v>11</v>
      </c>
      <c r="AK9" s="4">
        <v>12</v>
      </c>
      <c r="AL9" s="6">
        <v>13</v>
      </c>
      <c r="AM9" s="4">
        <v>14</v>
      </c>
      <c r="AN9" s="6">
        <v>38</v>
      </c>
      <c r="AO9" s="4">
        <v>15</v>
      </c>
      <c r="AP9" s="6">
        <v>16</v>
      </c>
      <c r="AQ9" s="4">
        <v>17</v>
      </c>
      <c r="AR9" s="6">
        <v>18</v>
      </c>
      <c r="AS9" s="4">
        <v>43</v>
      </c>
      <c r="AT9" s="6">
        <v>44</v>
      </c>
      <c r="AU9" s="4">
        <v>45</v>
      </c>
      <c r="AV9" s="6">
        <v>46</v>
      </c>
      <c r="AW9" s="4">
        <v>47</v>
      </c>
      <c r="AX9" s="6">
        <v>48</v>
      </c>
      <c r="AY9" s="4">
        <v>49</v>
      </c>
      <c r="AZ9" s="6">
        <v>50</v>
      </c>
      <c r="BA9" s="4">
        <v>51</v>
      </c>
      <c r="BB9" s="6">
        <v>52</v>
      </c>
      <c r="BC9" s="4">
        <v>53</v>
      </c>
      <c r="BD9" s="6">
        <v>54</v>
      </c>
      <c r="BE9" s="4">
        <v>55</v>
      </c>
      <c r="BF9" s="6">
        <v>56</v>
      </c>
      <c r="BG9" s="4">
        <v>57</v>
      </c>
      <c r="BH9" s="6">
        <v>58</v>
      </c>
      <c r="BI9" s="4">
        <v>59</v>
      </c>
      <c r="BJ9" s="6">
        <v>60</v>
      </c>
      <c r="BK9" s="4">
        <v>61</v>
      </c>
      <c r="BL9" s="6">
        <v>62</v>
      </c>
      <c r="BM9" s="4">
        <v>63</v>
      </c>
      <c r="BN9" s="6">
        <v>64</v>
      </c>
      <c r="BO9" s="4">
        <v>65</v>
      </c>
      <c r="BP9" s="6">
        <v>66</v>
      </c>
      <c r="BQ9" s="4">
        <v>19</v>
      </c>
      <c r="BR9" s="6">
        <v>20</v>
      </c>
      <c r="BS9" s="4">
        <v>21</v>
      </c>
      <c r="BT9" s="6">
        <v>22</v>
      </c>
      <c r="BU9" s="4">
        <v>71</v>
      </c>
      <c r="BV9" s="6">
        <v>72</v>
      </c>
      <c r="BW9" s="4">
        <v>73</v>
      </c>
      <c r="BX9" s="6">
        <v>74</v>
      </c>
      <c r="BY9" s="4">
        <v>75</v>
      </c>
      <c r="BZ9" s="6">
        <v>76</v>
      </c>
      <c r="CA9" s="4">
        <v>77</v>
      </c>
      <c r="CB9" s="6">
        <v>78</v>
      </c>
      <c r="CC9" s="4">
        <v>79</v>
      </c>
      <c r="CD9" s="6">
        <v>80</v>
      </c>
      <c r="CE9" s="4">
        <v>81</v>
      </c>
      <c r="CF9" s="6">
        <v>82</v>
      </c>
      <c r="CG9" s="4">
        <v>83</v>
      </c>
      <c r="CH9" s="6">
        <v>84</v>
      </c>
      <c r="CI9" s="4">
        <v>85</v>
      </c>
      <c r="CJ9" s="6">
        <v>86</v>
      </c>
      <c r="CK9" s="4">
        <v>87</v>
      </c>
      <c r="CL9" s="6">
        <v>88</v>
      </c>
      <c r="CM9" s="4">
        <v>89</v>
      </c>
      <c r="CN9" s="6">
        <v>90</v>
      </c>
      <c r="CO9" s="4">
        <v>91</v>
      </c>
      <c r="CP9" s="6">
        <v>92</v>
      </c>
      <c r="CQ9" s="4">
        <v>23</v>
      </c>
      <c r="CR9" s="6">
        <v>24</v>
      </c>
      <c r="CS9" s="4">
        <v>25</v>
      </c>
      <c r="CT9" s="6">
        <v>26</v>
      </c>
      <c r="CU9" s="4">
        <v>27</v>
      </c>
      <c r="CV9" s="6">
        <v>28</v>
      </c>
      <c r="CW9" s="6">
        <v>22</v>
      </c>
      <c r="CX9" s="4">
        <v>99</v>
      </c>
      <c r="CY9" s="6">
        <v>100</v>
      </c>
      <c r="CZ9" s="4">
        <v>101</v>
      </c>
      <c r="DA9" s="6">
        <v>102</v>
      </c>
      <c r="DB9" s="4">
        <v>103</v>
      </c>
      <c r="DC9" s="6">
        <v>104</v>
      </c>
      <c r="DD9" s="4">
        <v>105</v>
      </c>
      <c r="DE9" s="6">
        <v>106</v>
      </c>
      <c r="DF9" s="4">
        <v>107</v>
      </c>
      <c r="DG9" s="6">
        <v>108</v>
      </c>
      <c r="DH9" s="4">
        <v>109</v>
      </c>
      <c r="DI9" s="6">
        <v>110</v>
      </c>
      <c r="DJ9" s="4">
        <v>111</v>
      </c>
      <c r="DK9" s="6">
        <v>112</v>
      </c>
      <c r="DL9" s="4">
        <v>113</v>
      </c>
      <c r="DM9" s="6">
        <v>114</v>
      </c>
      <c r="DN9" s="4">
        <v>115</v>
      </c>
      <c r="DO9" s="6">
        <v>116</v>
      </c>
      <c r="DP9" s="4">
        <v>117</v>
      </c>
      <c r="DQ9" s="6">
        <v>118</v>
      </c>
      <c r="DR9" s="4">
        <v>119</v>
      </c>
      <c r="DS9" s="6">
        <v>120</v>
      </c>
      <c r="DT9" s="4">
        <v>121</v>
      </c>
      <c r="DU9" s="6">
        <v>122</v>
      </c>
      <c r="DV9" s="4">
        <v>123</v>
      </c>
      <c r="DW9" s="6">
        <v>124</v>
      </c>
      <c r="DX9" s="4">
        <v>125</v>
      </c>
      <c r="DY9" s="6">
        <v>126</v>
      </c>
      <c r="DZ9" s="4">
        <v>127</v>
      </c>
      <c r="EA9" s="6">
        <v>128</v>
      </c>
      <c r="EB9" s="4">
        <v>129</v>
      </c>
      <c r="EC9" s="6">
        <v>130</v>
      </c>
      <c r="ED9" s="4">
        <v>131</v>
      </c>
      <c r="EE9" s="6">
        <v>132</v>
      </c>
      <c r="EF9" s="4">
        <v>133</v>
      </c>
      <c r="EG9" s="6">
        <v>134</v>
      </c>
      <c r="EH9" s="4">
        <v>135</v>
      </c>
      <c r="EI9" s="6">
        <v>136</v>
      </c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</row>
    <row r="10" spans="1:255" s="40" customFormat="1" ht="34.5" customHeight="1" x14ac:dyDescent="0.3">
      <c r="A10" s="29">
        <v>1</v>
      </c>
      <c r="B10" s="30" t="s">
        <v>58</v>
      </c>
      <c r="C10" s="59">
        <v>123908.5621</v>
      </c>
      <c r="D10" s="60">
        <v>637739.43220000004</v>
      </c>
      <c r="E10" s="61">
        <f t="shared" ref="E10:G14" si="0">DK10+EG10-EC10</f>
        <v>6015696.6959999986</v>
      </c>
      <c r="F10" s="62">
        <f t="shared" si="0"/>
        <v>6015696.6959999986</v>
      </c>
      <c r="G10" s="62">
        <f t="shared" si="0"/>
        <v>4204052.4890999999</v>
      </c>
      <c r="H10" s="62">
        <f>+G10/F10*100</f>
        <v>69.884714964027182</v>
      </c>
      <c r="I10" s="62">
        <f>G10/E10*100</f>
        <v>69.884714964027182</v>
      </c>
      <c r="J10" s="34">
        <f t="shared" ref="J10:L14" si="1">U10+Z10+AJ10+AO10+AT10+AY10+BN10+BV10+BY10+CB10+CE10+CH10+CN10+CQ10+CX10+DA10+DG10+AE10</f>
        <v>671554.87500000012</v>
      </c>
      <c r="K10" s="35">
        <f t="shared" si="1"/>
        <v>671554.87500000012</v>
      </c>
      <c r="L10" s="35">
        <f t="shared" si="1"/>
        <v>764958.70810000016</v>
      </c>
      <c r="M10" s="35">
        <f>+L10-K10</f>
        <v>93403.833100000047</v>
      </c>
      <c r="N10" s="35">
        <f>+L10/K10*100</f>
        <v>113.90859281603755</v>
      </c>
      <c r="O10" s="35">
        <f>L10/J10*100</f>
        <v>113.90859281603755</v>
      </c>
      <c r="P10" s="34">
        <f t="shared" ref="P10:Q14" si="2">U10+Z10+AE10</f>
        <v>119275.70000000001</v>
      </c>
      <c r="Q10" s="35">
        <f>V10+AA10+AF10</f>
        <v>119275.70000000001</v>
      </c>
      <c r="R10" s="35">
        <f>W10+AB10+AG10</f>
        <v>96511.736200000072</v>
      </c>
      <c r="S10" s="35">
        <f>+R10/Q10*100</f>
        <v>80.914835293358209</v>
      </c>
      <c r="T10" s="36">
        <f>R10/P10*100</f>
        <v>80.914835293358209</v>
      </c>
      <c r="U10" s="34">
        <v>19007.400000000001</v>
      </c>
      <c r="V10" s="37">
        <f>+U10/12*12</f>
        <v>19007.400000000001</v>
      </c>
      <c r="W10" s="59">
        <v>2167.0700000000002</v>
      </c>
      <c r="X10" s="37">
        <v>1881.3019999999999</v>
      </c>
      <c r="Y10" s="37">
        <f t="shared" ref="Y10:Y16" si="3">W10/U10*100</f>
        <v>11.401191115039405</v>
      </c>
      <c r="Z10" s="34">
        <v>3200</v>
      </c>
      <c r="AA10" s="37">
        <f>+Z10/12*12</f>
        <v>3200</v>
      </c>
      <c r="AB10" s="59">
        <v>16280.941000000001</v>
      </c>
      <c r="AC10" s="37">
        <f>+AB10/AA10*100</f>
        <v>508.77940625000002</v>
      </c>
      <c r="AD10" s="37">
        <f>+AB10/Z10*100</f>
        <v>508.77940625000002</v>
      </c>
      <c r="AE10" s="34">
        <v>97068.3</v>
      </c>
      <c r="AF10" s="37">
        <f>+AE10/12*12</f>
        <v>97068.3</v>
      </c>
      <c r="AG10" s="37">
        <v>78063.725200000074</v>
      </c>
      <c r="AH10" s="37">
        <f>+AG10/AF10*100</f>
        <v>80.421440573287128</v>
      </c>
      <c r="AI10" s="37">
        <f>AG10/AE10*100</f>
        <v>80.421440573287128</v>
      </c>
      <c r="AJ10" s="34">
        <v>214495.5</v>
      </c>
      <c r="AK10" s="37">
        <f>+AJ10/12*12</f>
        <v>214495.5</v>
      </c>
      <c r="AL10" s="59">
        <v>228092.36900000001</v>
      </c>
      <c r="AM10" s="37">
        <f>+AL10/AK10*100</f>
        <v>106.33899965267337</v>
      </c>
      <c r="AN10" s="37">
        <f>AL10/AJ10*100</f>
        <v>106.33899965267337</v>
      </c>
      <c r="AO10" s="34">
        <v>6644</v>
      </c>
      <c r="AP10" s="37">
        <f>+AO10/12*12</f>
        <v>6644</v>
      </c>
      <c r="AQ10" s="59">
        <v>8550.5959999999995</v>
      </c>
      <c r="AR10" s="37">
        <f>+AQ10/AP10*100</f>
        <v>128.69650812763396</v>
      </c>
      <c r="AS10" s="37">
        <f>AQ10/AO10*100</f>
        <v>128.69650812763396</v>
      </c>
      <c r="AT10" s="34">
        <v>8500</v>
      </c>
      <c r="AU10" s="37">
        <f>+AT10/12*12</f>
        <v>8500</v>
      </c>
      <c r="AV10" s="59">
        <v>9893.6</v>
      </c>
      <c r="AW10" s="37">
        <f>+AV10/AU10*100</f>
        <v>116.39529411764707</v>
      </c>
      <c r="AX10" s="37">
        <f>AV10/AT10*100</f>
        <v>116.39529411764707</v>
      </c>
      <c r="AY10" s="34">
        <v>0</v>
      </c>
      <c r="AZ10" s="37">
        <f>+AY10/12*4</f>
        <v>0</v>
      </c>
      <c r="BA10" s="37">
        <v>0</v>
      </c>
      <c r="BB10" s="34">
        <v>0</v>
      </c>
      <c r="BC10" s="37">
        <f>+BB10/12*4</f>
        <v>0</v>
      </c>
      <c r="BD10" s="37">
        <v>0</v>
      </c>
      <c r="BE10" s="34">
        <v>2345545.321</v>
      </c>
      <c r="BF10" s="37">
        <f>+BE10/12*12</f>
        <v>2345545.321</v>
      </c>
      <c r="BG10" s="59">
        <v>2343218.1209999998</v>
      </c>
      <c r="BH10" s="34">
        <v>3049.9</v>
      </c>
      <c r="BI10" s="37">
        <f>+BH10/12*12</f>
        <v>3049.9</v>
      </c>
      <c r="BJ10" s="59">
        <v>3704</v>
      </c>
      <c r="BK10" s="34">
        <v>0</v>
      </c>
      <c r="BL10" s="37">
        <f>+BK10/12*11</f>
        <v>0</v>
      </c>
      <c r="BM10" s="37">
        <v>0</v>
      </c>
      <c r="BN10" s="34">
        <v>0</v>
      </c>
      <c r="BO10" s="37">
        <f>+BN10/12*4</f>
        <v>0</v>
      </c>
      <c r="BP10" s="37">
        <v>0</v>
      </c>
      <c r="BQ10" s="34">
        <f t="shared" ref="BQ10:BS14" si="4">BV10+BY10+CB10+CE10</f>
        <v>171521.09999999998</v>
      </c>
      <c r="BR10" s="37">
        <f t="shared" si="4"/>
        <v>171521.09999999998</v>
      </c>
      <c r="BS10" s="37">
        <f>BX10+CA10+CD10+CG10</f>
        <v>170767.337</v>
      </c>
      <c r="BT10" s="37">
        <f>+BS10/BR10*100</f>
        <v>99.56054211406061</v>
      </c>
      <c r="BU10" s="37">
        <f>BS10/BQ10*100</f>
        <v>99.56054211406061</v>
      </c>
      <c r="BV10" s="34">
        <v>102392.9</v>
      </c>
      <c r="BW10" s="37">
        <f>+BV10/12*12</f>
        <v>102392.9</v>
      </c>
      <c r="BX10" s="59">
        <v>92591.304300000003</v>
      </c>
      <c r="BY10" s="34">
        <v>41592.199999999997</v>
      </c>
      <c r="BZ10" s="37">
        <f>+BY10/12*12</f>
        <v>41592.199999999997</v>
      </c>
      <c r="CA10" s="59">
        <v>43095.144999999997</v>
      </c>
      <c r="CB10" s="58">
        <v>0</v>
      </c>
      <c r="CC10" s="37">
        <f>+CB10/12*12</f>
        <v>0</v>
      </c>
      <c r="CD10" s="59">
        <v>0</v>
      </c>
      <c r="CE10" s="34">
        <v>27536</v>
      </c>
      <c r="CF10" s="37">
        <f>+CE10/12*12</f>
        <v>27536</v>
      </c>
      <c r="CG10" s="59">
        <v>35080.887699999999</v>
      </c>
      <c r="CH10" s="34">
        <v>0</v>
      </c>
      <c r="CI10" s="37">
        <f>+CH10/12*9</f>
        <v>0</v>
      </c>
      <c r="CJ10" s="37">
        <v>0</v>
      </c>
      <c r="CK10" s="34">
        <v>2227.1999999999998</v>
      </c>
      <c r="CL10" s="37">
        <f>+CK10/12*12</f>
        <v>2227.1999999999998</v>
      </c>
      <c r="CM10" s="59">
        <v>2227.1999999999998</v>
      </c>
      <c r="CN10" s="34">
        <v>0</v>
      </c>
      <c r="CO10" s="37">
        <f>+CN10/12*10</f>
        <v>0</v>
      </c>
      <c r="CP10" s="37">
        <v>42</v>
      </c>
      <c r="CQ10" s="34">
        <v>51265.4</v>
      </c>
      <c r="CR10" s="37">
        <f>+CQ10/12*12</f>
        <v>51265.4</v>
      </c>
      <c r="CS10" s="59">
        <v>43216.906999999999</v>
      </c>
      <c r="CT10" s="34">
        <v>28165.4</v>
      </c>
      <c r="CU10" s="37">
        <f>+CT10/12*12</f>
        <v>28165.4</v>
      </c>
      <c r="CV10" s="59">
        <v>21959.306</v>
      </c>
      <c r="CW10" s="37">
        <f>+CV10/CU10*100</f>
        <v>77.965539278689448</v>
      </c>
      <c r="CX10" s="61">
        <v>0</v>
      </c>
      <c r="CY10" s="37">
        <f>+CX10/12*12</f>
        <v>0</v>
      </c>
      <c r="CZ10" s="59">
        <v>5487.259</v>
      </c>
      <c r="DA10" s="61">
        <v>0</v>
      </c>
      <c r="DB10" s="37">
        <f>+DA10/12*12</f>
        <v>0</v>
      </c>
      <c r="DC10" s="59">
        <v>100</v>
      </c>
      <c r="DD10" s="61">
        <v>0</v>
      </c>
      <c r="DE10" s="37">
        <f>+DD10/12*12</f>
        <v>0</v>
      </c>
      <c r="DF10" s="60">
        <v>0</v>
      </c>
      <c r="DG10" s="61">
        <v>99853.175000000003</v>
      </c>
      <c r="DH10" s="37">
        <f>+DG10/12*12</f>
        <v>99853.175000000017</v>
      </c>
      <c r="DI10" s="59">
        <v>202296.9039</v>
      </c>
      <c r="DJ10" s="31">
        <v>0</v>
      </c>
      <c r="DK10" s="61">
        <f t="shared" ref="DK10:DM14" si="5">U10+Z10+AJ10+AO10+AT10+AY10+BB10+BE10+BH10+BK10+BN10+BV10+BY10+CB10+CE10+CH10+CK10+CN10+CQ10+CX10+DA10+DD10+DG10+AE10</f>
        <v>3022377.2959999996</v>
      </c>
      <c r="DL10" s="60">
        <f t="shared" si="5"/>
        <v>3022377.2959999996</v>
      </c>
      <c r="DM10" s="60">
        <f t="shared" si="5"/>
        <v>3114108.0290999999</v>
      </c>
      <c r="DN10" s="61">
        <v>196968.6</v>
      </c>
      <c r="DO10" s="37">
        <f>+DN10/12*12</f>
        <v>196968.59999999998</v>
      </c>
      <c r="DP10" s="60">
        <v>40250</v>
      </c>
      <c r="DQ10" s="63">
        <v>2796350.8</v>
      </c>
      <c r="DR10" s="37">
        <f>+DQ10/12*12</f>
        <v>2796350.8</v>
      </c>
      <c r="DS10" s="59">
        <v>1049694.46</v>
      </c>
      <c r="DT10" s="32">
        <v>0</v>
      </c>
      <c r="DU10" s="37">
        <f>+DT10/12*4</f>
        <v>0</v>
      </c>
      <c r="DV10" s="31">
        <v>0</v>
      </c>
      <c r="DW10" s="32">
        <v>0</v>
      </c>
      <c r="DX10" s="37">
        <f>+DW10/12*12</f>
        <v>0</v>
      </c>
      <c r="DY10" s="59">
        <v>0</v>
      </c>
      <c r="DZ10" s="32">
        <v>0</v>
      </c>
      <c r="EA10" s="37">
        <f>+DZ10/12*4</f>
        <v>0</v>
      </c>
      <c r="EB10" s="31">
        <v>0</v>
      </c>
      <c r="EC10" s="61">
        <v>856753.4</v>
      </c>
      <c r="ED10" s="37">
        <f>+EC10/12*12</f>
        <v>856753.4</v>
      </c>
      <c r="EE10" s="31">
        <v>200000</v>
      </c>
      <c r="EF10" s="31">
        <v>0</v>
      </c>
      <c r="EG10" s="61">
        <f>DN10+DQ10+DT10+DW10+DZ10+EC10</f>
        <v>3850072.8</v>
      </c>
      <c r="EH10" s="60">
        <f t="shared" ref="EG10:EH14" si="6">DO10+DR10+DU10+DX10+EA10+ED10</f>
        <v>3850072.8</v>
      </c>
      <c r="EI10" s="60">
        <f>DP10+DS10+DV10+DY10+EB10+EE10+EF10</f>
        <v>1289944.46</v>
      </c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</row>
    <row r="11" spans="1:255" s="40" customFormat="1" ht="34.5" customHeight="1" x14ac:dyDescent="0.3">
      <c r="A11" s="29">
        <v>2</v>
      </c>
      <c r="B11" s="30" t="s">
        <v>59</v>
      </c>
      <c r="C11" s="59">
        <v>12923.777700000001</v>
      </c>
      <c r="D11" s="60">
        <v>350549.19650000002</v>
      </c>
      <c r="E11" s="61">
        <f t="shared" si="0"/>
        <v>4145132.1852000002</v>
      </c>
      <c r="F11" s="62">
        <f t="shared" si="0"/>
        <v>4145132.1852000002</v>
      </c>
      <c r="G11" s="62">
        <f t="shared" si="0"/>
        <v>4209416.9855000004</v>
      </c>
      <c r="H11" s="62">
        <f t="shared" ref="H11:H16" si="7">+G11/F11*100</f>
        <v>101.55085042955992</v>
      </c>
      <c r="I11" s="62">
        <f>G11/E11*100</f>
        <v>101.55085042955992</v>
      </c>
      <c r="J11" s="34">
        <f t="shared" si="1"/>
        <v>957806.10000000009</v>
      </c>
      <c r="K11" s="35">
        <f t="shared" si="1"/>
        <v>957806.1</v>
      </c>
      <c r="L11" s="35">
        <f t="shared" si="1"/>
        <v>934004.44649999973</v>
      </c>
      <c r="M11" s="35">
        <f>+L11-K11</f>
        <v>-23801.653500000248</v>
      </c>
      <c r="N11" s="35">
        <f>+L11/K11*100</f>
        <v>97.514982051168786</v>
      </c>
      <c r="O11" s="35">
        <f>L11/J11*100</f>
        <v>97.514982051168772</v>
      </c>
      <c r="P11" s="34">
        <f t="shared" si="2"/>
        <v>202112.7</v>
      </c>
      <c r="Q11" s="35">
        <f t="shared" si="2"/>
        <v>202112.7</v>
      </c>
      <c r="R11" s="35">
        <f>W11+AB11+AG11</f>
        <v>175214.48449999996</v>
      </c>
      <c r="S11" s="35">
        <f t="shared" ref="S11:S16" si="8">+R11/Q11*100</f>
        <v>86.691476834459166</v>
      </c>
      <c r="T11" s="36">
        <f>R11/P11*100</f>
        <v>86.691476834459166</v>
      </c>
      <c r="U11" s="34">
        <v>9068.4</v>
      </c>
      <c r="V11" s="37">
        <f t="shared" ref="V11:V16" si="9">+U11/12*12</f>
        <v>9068.4</v>
      </c>
      <c r="W11" s="59">
        <v>9050.4114000000009</v>
      </c>
      <c r="X11" s="37">
        <v>7977.1113999999998</v>
      </c>
      <c r="Y11" s="37">
        <f t="shared" si="3"/>
        <v>99.801634246394087</v>
      </c>
      <c r="Z11" s="34">
        <v>26724.9</v>
      </c>
      <c r="AA11" s="37">
        <f t="shared" ref="AA11:AA16" si="10">+Z11/12*12</f>
        <v>26724.9</v>
      </c>
      <c r="AB11" s="59">
        <v>35239.3076</v>
      </c>
      <c r="AC11" s="37">
        <f t="shared" ref="AC11:AC16" si="11">+AB11/AA11*100</f>
        <v>131.85945541423916</v>
      </c>
      <c r="AD11" s="37">
        <f t="shared" ref="AD11:AD16" si="12">+AB11/Z11*100</f>
        <v>131.85945541423916</v>
      </c>
      <c r="AE11" s="34">
        <v>166319.4</v>
      </c>
      <c r="AF11" s="37">
        <f t="shared" ref="AF11:AF16" si="13">+AE11/12*12</f>
        <v>166319.4</v>
      </c>
      <c r="AG11" s="37">
        <v>130924.76549999998</v>
      </c>
      <c r="AH11" s="37">
        <f>+AG11/AF11*100</f>
        <v>78.718877954105153</v>
      </c>
      <c r="AI11" s="37">
        <f>AG11/AE11*100</f>
        <v>78.718877954105153</v>
      </c>
      <c r="AJ11" s="34">
        <v>409673.8</v>
      </c>
      <c r="AK11" s="37">
        <f t="shared" ref="AK11:AK16" si="14">+AJ11/12*12</f>
        <v>409673.79999999993</v>
      </c>
      <c r="AL11" s="59">
        <v>395955.36040000001</v>
      </c>
      <c r="AM11" s="37">
        <f>+AL11/AK11*100</f>
        <v>96.651374923170593</v>
      </c>
      <c r="AN11" s="37">
        <f>AL11/AJ11*100</f>
        <v>96.651374923170579</v>
      </c>
      <c r="AO11" s="34">
        <v>11739.4</v>
      </c>
      <c r="AP11" s="37">
        <f t="shared" ref="AP11:AP16" si="15">+AO11/12*12</f>
        <v>11739.4</v>
      </c>
      <c r="AQ11" s="59">
        <v>19160.587599999999</v>
      </c>
      <c r="AR11" s="37">
        <f>+AQ11/AP11*100</f>
        <v>163.21607237167146</v>
      </c>
      <c r="AS11" s="37">
        <f>AQ11/AO11*100</f>
        <v>163.21607237167146</v>
      </c>
      <c r="AT11" s="34">
        <v>15000</v>
      </c>
      <c r="AU11" s="37">
        <f t="shared" ref="AU11:AU16" si="16">+AT11/12*12</f>
        <v>15000</v>
      </c>
      <c r="AV11" s="59">
        <v>18746.3</v>
      </c>
      <c r="AW11" s="37">
        <f>+AV11/AU11*100</f>
        <v>124.97533333333332</v>
      </c>
      <c r="AX11" s="37">
        <f>AV11/AT11*100</f>
        <v>124.97533333333332</v>
      </c>
      <c r="AY11" s="34">
        <v>0</v>
      </c>
      <c r="AZ11" s="37">
        <f t="shared" ref="AZ11:AZ16" si="17">+AY11/12*4</f>
        <v>0</v>
      </c>
      <c r="BA11" s="37">
        <v>0</v>
      </c>
      <c r="BB11" s="34">
        <v>0</v>
      </c>
      <c r="BC11" s="37">
        <f t="shared" ref="BC11:BC16" si="18">+BB11/12*4</f>
        <v>0</v>
      </c>
      <c r="BD11" s="37">
        <v>0</v>
      </c>
      <c r="BE11" s="34">
        <v>2155823.6</v>
      </c>
      <c r="BF11" s="37">
        <f t="shared" ref="BF11:BF16" si="19">+BE11/12*12</f>
        <v>2155823.6</v>
      </c>
      <c r="BG11" s="59">
        <v>2155823.5290000001</v>
      </c>
      <c r="BH11" s="34">
        <v>9804.9</v>
      </c>
      <c r="BI11" s="37">
        <f t="shared" ref="BI11:BI16" si="20">+BH11/12*12</f>
        <v>9804.9</v>
      </c>
      <c r="BJ11" s="59">
        <v>9804.9</v>
      </c>
      <c r="BK11" s="34">
        <v>0</v>
      </c>
      <c r="BL11" s="37">
        <f t="shared" ref="BL11:BL16" si="21">+BK11/12*11</f>
        <v>0</v>
      </c>
      <c r="BM11" s="37">
        <v>0</v>
      </c>
      <c r="BN11" s="34">
        <v>0</v>
      </c>
      <c r="BO11" s="37">
        <f t="shared" ref="BO11:BO16" si="22">+BN11/12*4</f>
        <v>0</v>
      </c>
      <c r="BP11" s="37">
        <v>0</v>
      </c>
      <c r="BQ11" s="34">
        <f t="shared" si="4"/>
        <v>57796.399999999994</v>
      </c>
      <c r="BR11" s="37">
        <f t="shared" si="4"/>
        <v>57796.399999999994</v>
      </c>
      <c r="BS11" s="37">
        <f t="shared" si="4"/>
        <v>65386.233999999997</v>
      </c>
      <c r="BT11" s="37">
        <f t="shared" ref="BT11:BT16" si="23">+BS11/BR11*100</f>
        <v>113.13201860323481</v>
      </c>
      <c r="BU11" s="37">
        <f>BS11/BQ11*100</f>
        <v>113.13201860323481</v>
      </c>
      <c r="BV11" s="34">
        <v>34547.699999999997</v>
      </c>
      <c r="BW11" s="37">
        <f t="shared" ref="BW11:BW16" si="24">+BV11/12*12</f>
        <v>34547.699999999997</v>
      </c>
      <c r="BX11" s="59">
        <v>26033.338</v>
      </c>
      <c r="BY11" s="34">
        <v>6325</v>
      </c>
      <c r="BZ11" s="37">
        <f t="shared" ref="BZ11:BZ16" si="25">+BY11/12*12</f>
        <v>6325</v>
      </c>
      <c r="CA11" s="59">
        <v>22015.287</v>
      </c>
      <c r="CB11" s="58">
        <v>3526.7</v>
      </c>
      <c r="CC11" s="37">
        <f t="shared" ref="CC11:CC16" si="26">+CB11/12*12</f>
        <v>3526.7</v>
      </c>
      <c r="CD11" s="59">
        <v>2890.4090000000001</v>
      </c>
      <c r="CE11" s="34">
        <v>13397</v>
      </c>
      <c r="CF11" s="37">
        <f t="shared" ref="CF11:CF16" si="27">+CE11/12*12</f>
        <v>13397</v>
      </c>
      <c r="CG11" s="59">
        <v>14447.2</v>
      </c>
      <c r="CH11" s="34">
        <v>0</v>
      </c>
      <c r="CI11" s="37">
        <f t="shared" ref="CI11:CI14" si="28">+CH11/12*9</f>
        <v>0</v>
      </c>
      <c r="CJ11" s="37">
        <v>0</v>
      </c>
      <c r="CK11" s="34">
        <v>4454.3999999999996</v>
      </c>
      <c r="CL11" s="37">
        <f t="shared" ref="CL11:CL16" si="29">+CK11/12*12</f>
        <v>4454.3999999999996</v>
      </c>
      <c r="CM11" s="59">
        <v>4454.3999999999996</v>
      </c>
      <c r="CN11" s="34">
        <v>0</v>
      </c>
      <c r="CO11" s="37">
        <f t="shared" ref="CO11:CO14" si="30">+CN11/12*10</f>
        <v>0</v>
      </c>
      <c r="CP11" s="37">
        <v>0</v>
      </c>
      <c r="CQ11" s="34">
        <v>203749.5</v>
      </c>
      <c r="CR11" s="37">
        <f t="shared" ref="CR11:CR16" si="31">+CQ11/12*12</f>
        <v>203749.5</v>
      </c>
      <c r="CS11" s="59">
        <v>201148.53649999999</v>
      </c>
      <c r="CT11" s="34">
        <v>74712</v>
      </c>
      <c r="CU11" s="37">
        <f t="shared" ref="CU11:CU16" si="32">+CT11/12*12</f>
        <v>74712</v>
      </c>
      <c r="CV11" s="59">
        <v>71634.203500000003</v>
      </c>
      <c r="CW11" s="37">
        <f t="shared" ref="CW11:CW16" si="33">+CV11/CU11*100</f>
        <v>95.880452270050327</v>
      </c>
      <c r="CX11" s="61">
        <v>8000</v>
      </c>
      <c r="CY11" s="37">
        <f t="shared" ref="CY11:CY16" si="34">+CX11/12*12</f>
        <v>8000</v>
      </c>
      <c r="CZ11" s="59">
        <v>3014.32</v>
      </c>
      <c r="DA11" s="61">
        <v>500</v>
      </c>
      <c r="DB11" s="37">
        <f t="shared" ref="DB11:DB16" si="35">+DA11/12*12</f>
        <v>500</v>
      </c>
      <c r="DC11" s="59">
        <v>220</v>
      </c>
      <c r="DD11" s="61">
        <v>0</v>
      </c>
      <c r="DE11" s="37">
        <f t="shared" ref="DE11:DE16" si="36">+DD11/12*12</f>
        <v>0</v>
      </c>
      <c r="DF11" s="60">
        <v>0</v>
      </c>
      <c r="DG11" s="61">
        <v>49234.3</v>
      </c>
      <c r="DH11" s="37">
        <f t="shared" ref="DH11:DH16" si="37">+DG11/12*12</f>
        <v>49234.3</v>
      </c>
      <c r="DI11" s="59">
        <v>55158.623500000002</v>
      </c>
      <c r="DJ11" s="31">
        <v>0</v>
      </c>
      <c r="DK11" s="61">
        <f t="shared" si="5"/>
        <v>3127889</v>
      </c>
      <c r="DL11" s="60">
        <f t="shared" si="5"/>
        <v>3127889</v>
      </c>
      <c r="DM11" s="60">
        <f t="shared" si="5"/>
        <v>3104087.2755000005</v>
      </c>
      <c r="DN11" s="61">
        <v>0</v>
      </c>
      <c r="DO11" s="37">
        <f t="shared" ref="DO11:DO16" si="38">+DN11/12*12</f>
        <v>0</v>
      </c>
      <c r="DP11" s="60">
        <v>0</v>
      </c>
      <c r="DQ11" s="63">
        <v>1017243.1851999999</v>
      </c>
      <c r="DR11" s="37">
        <f t="shared" ref="DR11:DR16" si="39">+DQ11/12*12</f>
        <v>1017243.1851999999</v>
      </c>
      <c r="DS11" s="59">
        <v>1104776.71</v>
      </c>
      <c r="DT11" s="32">
        <v>0</v>
      </c>
      <c r="DU11" s="37">
        <f t="shared" ref="DU11:DU16" si="40">+DT11/12*4</f>
        <v>0</v>
      </c>
      <c r="DV11" s="31">
        <v>0</v>
      </c>
      <c r="DW11" s="32">
        <v>0</v>
      </c>
      <c r="DX11" s="37">
        <f t="shared" ref="DX11:DX16" si="41">+DW11/12*12</f>
        <v>0</v>
      </c>
      <c r="DY11" s="59">
        <v>553</v>
      </c>
      <c r="DZ11" s="32">
        <v>0</v>
      </c>
      <c r="EA11" s="37">
        <f t="shared" ref="EA11:EA16" si="42">+DZ11/12*4</f>
        <v>0</v>
      </c>
      <c r="EB11" s="31">
        <v>0</v>
      </c>
      <c r="EC11" s="61">
        <v>920000</v>
      </c>
      <c r="ED11" s="37">
        <f t="shared" ref="ED11:ED16" si="43">+EC11/12*12</f>
        <v>920000</v>
      </c>
      <c r="EE11" s="31">
        <v>630409.41599999997</v>
      </c>
      <c r="EF11" s="31">
        <v>0</v>
      </c>
      <c r="EG11" s="61">
        <f t="shared" si="6"/>
        <v>1937243.1851999999</v>
      </c>
      <c r="EH11" s="60">
        <f t="shared" si="6"/>
        <v>1937243.1851999999</v>
      </c>
      <c r="EI11" s="60">
        <f>DP11+DS11+DV11+DY11+EB11+EE11+EF11</f>
        <v>1735739.1259999999</v>
      </c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</row>
    <row r="12" spans="1:255" s="40" customFormat="1" ht="34.5" customHeight="1" x14ac:dyDescent="0.3">
      <c r="A12" s="29">
        <v>3</v>
      </c>
      <c r="B12" s="30" t="s">
        <v>60</v>
      </c>
      <c r="C12" s="59">
        <v>35331.213799999998</v>
      </c>
      <c r="D12" s="60">
        <v>23831.5533</v>
      </c>
      <c r="E12" s="61">
        <f t="shared" si="0"/>
        <v>1399319.2327000001</v>
      </c>
      <c r="F12" s="62">
        <f t="shared" si="0"/>
        <v>1399319.2327000001</v>
      </c>
      <c r="G12" s="62">
        <f t="shared" si="0"/>
        <v>1585860.7930999999</v>
      </c>
      <c r="H12" s="62">
        <f t="shared" si="7"/>
        <v>113.33087947630548</v>
      </c>
      <c r="I12" s="62">
        <f>G12/E12*100</f>
        <v>113.33087947630548</v>
      </c>
      <c r="J12" s="34">
        <f t="shared" si="1"/>
        <v>323094.337</v>
      </c>
      <c r="K12" s="35">
        <f t="shared" si="1"/>
        <v>323094.337</v>
      </c>
      <c r="L12" s="35">
        <f t="shared" si="1"/>
        <v>362184.57410000003</v>
      </c>
      <c r="M12" s="35">
        <f>+L12-K12</f>
        <v>39090.237100000028</v>
      </c>
      <c r="N12" s="35">
        <f>+L12/K12*100</f>
        <v>112.09870697919413</v>
      </c>
      <c r="O12" s="35">
        <f>L12/J12*100</f>
        <v>112.09870697919413</v>
      </c>
      <c r="P12" s="34">
        <f t="shared" si="2"/>
        <v>46086</v>
      </c>
      <c r="Q12" s="35">
        <f t="shared" si="2"/>
        <v>46086</v>
      </c>
      <c r="R12" s="35">
        <f>W12+AB12+AG12</f>
        <v>52876.586900000024</v>
      </c>
      <c r="S12" s="35">
        <f t="shared" si="8"/>
        <v>114.73459814260301</v>
      </c>
      <c r="T12" s="36">
        <f>R12/P12*100</f>
        <v>114.73459814260301</v>
      </c>
      <c r="U12" s="34">
        <v>10</v>
      </c>
      <c r="V12" s="37">
        <f t="shared" si="9"/>
        <v>10</v>
      </c>
      <c r="W12" s="59">
        <v>0</v>
      </c>
      <c r="X12" s="37">
        <v>0</v>
      </c>
      <c r="Y12" s="37">
        <f t="shared" si="3"/>
        <v>0</v>
      </c>
      <c r="Z12" s="34">
        <v>11031</v>
      </c>
      <c r="AA12" s="37">
        <f t="shared" si="10"/>
        <v>11031</v>
      </c>
      <c r="AB12" s="59">
        <v>7447.8402999999998</v>
      </c>
      <c r="AC12" s="37">
        <f t="shared" si="11"/>
        <v>67.517362886411021</v>
      </c>
      <c r="AD12" s="37">
        <f t="shared" si="12"/>
        <v>67.517362886411021</v>
      </c>
      <c r="AE12" s="34">
        <v>35045</v>
      </c>
      <c r="AF12" s="37">
        <f t="shared" si="13"/>
        <v>35045</v>
      </c>
      <c r="AG12" s="37">
        <v>45428.746600000028</v>
      </c>
      <c r="AH12" s="37">
        <f>+AG12/AF12*100</f>
        <v>129.62975203310037</v>
      </c>
      <c r="AI12" s="37">
        <f>AG12/AE12*100</f>
        <v>129.62975203310037</v>
      </c>
      <c r="AJ12" s="34">
        <v>64147</v>
      </c>
      <c r="AK12" s="37">
        <f t="shared" si="14"/>
        <v>64147</v>
      </c>
      <c r="AL12" s="59">
        <v>73476.360199999996</v>
      </c>
      <c r="AM12" s="37">
        <f>+AL12/AK12*100</f>
        <v>114.54372020515378</v>
      </c>
      <c r="AN12" s="37">
        <f>AL12/AJ12*100</f>
        <v>114.54372020515378</v>
      </c>
      <c r="AO12" s="34">
        <v>7554</v>
      </c>
      <c r="AP12" s="37">
        <f t="shared" si="15"/>
        <v>7554</v>
      </c>
      <c r="AQ12" s="59">
        <v>31350.654999999999</v>
      </c>
      <c r="AR12" s="37">
        <f>+AQ12/AP12*100</f>
        <v>415.02058512046591</v>
      </c>
      <c r="AS12" s="37">
        <f>AQ12/AO12*100</f>
        <v>415.02058512046591</v>
      </c>
      <c r="AT12" s="34">
        <v>1000</v>
      </c>
      <c r="AU12" s="37">
        <f t="shared" si="16"/>
        <v>1000</v>
      </c>
      <c r="AV12" s="59">
        <v>998.5</v>
      </c>
      <c r="AW12" s="37">
        <f>+AV12/AU12*100</f>
        <v>99.850000000000009</v>
      </c>
      <c r="AX12" s="37">
        <f>AV12/AT12*100</f>
        <v>99.850000000000009</v>
      </c>
      <c r="AY12" s="34">
        <v>0</v>
      </c>
      <c r="AZ12" s="37">
        <f t="shared" si="17"/>
        <v>0</v>
      </c>
      <c r="BA12" s="37">
        <v>0</v>
      </c>
      <c r="BB12" s="34">
        <v>0</v>
      </c>
      <c r="BC12" s="37">
        <f t="shared" si="18"/>
        <v>0</v>
      </c>
      <c r="BD12" s="37">
        <v>0</v>
      </c>
      <c r="BE12" s="34">
        <v>814792.5</v>
      </c>
      <c r="BF12" s="37">
        <f t="shared" si="19"/>
        <v>814792.5</v>
      </c>
      <c r="BG12" s="59">
        <v>815400</v>
      </c>
      <c r="BH12" s="34">
        <v>1089</v>
      </c>
      <c r="BI12" s="37">
        <f t="shared" si="20"/>
        <v>1089</v>
      </c>
      <c r="BJ12" s="59">
        <v>1089.4000000000001</v>
      </c>
      <c r="BK12" s="34">
        <v>0</v>
      </c>
      <c r="BL12" s="37">
        <f t="shared" si="21"/>
        <v>0</v>
      </c>
      <c r="BM12" s="37">
        <v>0</v>
      </c>
      <c r="BN12" s="34">
        <v>0</v>
      </c>
      <c r="BO12" s="37">
        <f t="shared" si="22"/>
        <v>0</v>
      </c>
      <c r="BP12" s="37">
        <v>0</v>
      </c>
      <c r="BQ12" s="34">
        <f t="shared" si="4"/>
        <v>74678</v>
      </c>
      <c r="BR12" s="37">
        <f t="shared" si="4"/>
        <v>74678</v>
      </c>
      <c r="BS12" s="37">
        <f t="shared" si="4"/>
        <v>71822.399000000005</v>
      </c>
      <c r="BT12" s="37">
        <f t="shared" si="23"/>
        <v>96.176114786148531</v>
      </c>
      <c r="BU12" s="37">
        <f>BS12/BQ12*100</f>
        <v>96.176114786148531</v>
      </c>
      <c r="BV12" s="34">
        <v>71098</v>
      </c>
      <c r="BW12" s="37">
        <f t="shared" si="24"/>
        <v>71098</v>
      </c>
      <c r="BX12" s="59">
        <v>67916.819000000003</v>
      </c>
      <c r="BY12" s="34">
        <v>0</v>
      </c>
      <c r="BZ12" s="37">
        <f t="shared" si="25"/>
        <v>0</v>
      </c>
      <c r="CA12" s="59">
        <v>0</v>
      </c>
      <c r="CB12" s="58">
        <v>0</v>
      </c>
      <c r="CC12" s="37">
        <f t="shared" si="26"/>
        <v>0</v>
      </c>
      <c r="CD12" s="59">
        <v>0</v>
      </c>
      <c r="CE12" s="34">
        <v>3580</v>
      </c>
      <c r="CF12" s="37">
        <f t="shared" si="27"/>
        <v>3580</v>
      </c>
      <c r="CG12" s="59">
        <v>3905.58</v>
      </c>
      <c r="CH12" s="34">
        <v>0</v>
      </c>
      <c r="CI12" s="37">
        <f t="shared" si="28"/>
        <v>0</v>
      </c>
      <c r="CJ12" s="37">
        <v>0</v>
      </c>
      <c r="CK12" s="34">
        <v>1999</v>
      </c>
      <c r="CL12" s="37">
        <f t="shared" si="29"/>
        <v>1999</v>
      </c>
      <c r="CM12" s="59">
        <v>1999</v>
      </c>
      <c r="CN12" s="34">
        <v>0</v>
      </c>
      <c r="CO12" s="37">
        <f t="shared" si="30"/>
        <v>0</v>
      </c>
      <c r="CP12" s="37">
        <v>0</v>
      </c>
      <c r="CQ12" s="34">
        <v>48622</v>
      </c>
      <c r="CR12" s="37">
        <f t="shared" si="31"/>
        <v>48622</v>
      </c>
      <c r="CS12" s="59">
        <v>49866.684999999998</v>
      </c>
      <c r="CT12" s="34">
        <v>19600</v>
      </c>
      <c r="CU12" s="37">
        <f t="shared" si="32"/>
        <v>19600</v>
      </c>
      <c r="CV12" s="59">
        <v>23289.375</v>
      </c>
      <c r="CW12" s="37">
        <f t="shared" si="33"/>
        <v>118.82334183673468</v>
      </c>
      <c r="CX12" s="61">
        <v>300</v>
      </c>
      <c r="CY12" s="37">
        <f t="shared" si="34"/>
        <v>300</v>
      </c>
      <c r="CZ12" s="59">
        <v>1426.85</v>
      </c>
      <c r="DA12" s="61">
        <v>1000</v>
      </c>
      <c r="DB12" s="37">
        <f t="shared" si="35"/>
        <v>1000</v>
      </c>
      <c r="DC12" s="59">
        <v>0</v>
      </c>
      <c r="DD12" s="61">
        <v>20000</v>
      </c>
      <c r="DE12" s="37">
        <f t="shared" si="36"/>
        <v>20000</v>
      </c>
      <c r="DF12" s="60">
        <v>0</v>
      </c>
      <c r="DG12" s="61">
        <v>79707.337</v>
      </c>
      <c r="DH12" s="37">
        <f t="shared" si="37"/>
        <v>79707.337</v>
      </c>
      <c r="DI12" s="59">
        <v>80366.538</v>
      </c>
      <c r="DJ12" s="31">
        <v>0</v>
      </c>
      <c r="DK12" s="61">
        <f t="shared" si="5"/>
        <v>1160974.8370000001</v>
      </c>
      <c r="DL12" s="60">
        <f t="shared" si="5"/>
        <v>1160974.8370000001</v>
      </c>
      <c r="DM12" s="60">
        <f t="shared" si="5"/>
        <v>1180672.9741</v>
      </c>
      <c r="DN12" s="61">
        <v>0</v>
      </c>
      <c r="DO12" s="37">
        <f t="shared" si="38"/>
        <v>0</v>
      </c>
      <c r="DP12" s="60">
        <v>0</v>
      </c>
      <c r="DQ12" s="63">
        <v>238344.39569999999</v>
      </c>
      <c r="DR12" s="37">
        <f t="shared" si="39"/>
        <v>238344.39569999999</v>
      </c>
      <c r="DS12" s="59">
        <v>405187.81900000002</v>
      </c>
      <c r="DT12" s="32">
        <v>0</v>
      </c>
      <c r="DU12" s="37">
        <f t="shared" si="40"/>
        <v>0</v>
      </c>
      <c r="DV12" s="31">
        <v>0</v>
      </c>
      <c r="DW12" s="32">
        <v>0</v>
      </c>
      <c r="DX12" s="37">
        <f t="shared" si="41"/>
        <v>0</v>
      </c>
      <c r="DY12" s="59">
        <v>0</v>
      </c>
      <c r="DZ12" s="32">
        <v>0</v>
      </c>
      <c r="EA12" s="37">
        <f t="shared" si="42"/>
        <v>0</v>
      </c>
      <c r="EB12" s="31">
        <v>0</v>
      </c>
      <c r="EC12" s="61">
        <v>220300</v>
      </c>
      <c r="ED12" s="37">
        <f t="shared" si="43"/>
        <v>220300</v>
      </c>
      <c r="EE12" s="31">
        <v>205000</v>
      </c>
      <c r="EF12" s="31">
        <v>0</v>
      </c>
      <c r="EG12" s="61">
        <f t="shared" si="6"/>
        <v>458644.39569999999</v>
      </c>
      <c r="EH12" s="60">
        <f t="shared" si="6"/>
        <v>458644.39569999999</v>
      </c>
      <c r="EI12" s="60">
        <f>DP12+DS12+DV12+DY12+EB12+EE12+EF12</f>
        <v>610187.81900000002</v>
      </c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</row>
    <row r="13" spans="1:255" s="40" customFormat="1" ht="34.5" customHeight="1" x14ac:dyDescent="0.3">
      <c r="A13" s="29">
        <v>4</v>
      </c>
      <c r="B13" s="30" t="s">
        <v>61</v>
      </c>
      <c r="C13" s="59">
        <v>140843.5569</v>
      </c>
      <c r="D13" s="60">
        <v>1281160.8918999999</v>
      </c>
      <c r="E13" s="61">
        <f t="shared" si="0"/>
        <v>8739710.3981999997</v>
      </c>
      <c r="F13" s="62">
        <f t="shared" si="0"/>
        <v>8739710.3982000016</v>
      </c>
      <c r="G13" s="62">
        <f t="shared" si="0"/>
        <v>9077596.7484000009</v>
      </c>
      <c r="H13" s="62">
        <f t="shared" si="7"/>
        <v>103.86610465112882</v>
      </c>
      <c r="I13" s="62">
        <f>G13/E13*100</f>
        <v>103.86610465112884</v>
      </c>
      <c r="J13" s="34">
        <f t="shared" si="1"/>
        <v>1211773.307</v>
      </c>
      <c r="K13" s="35">
        <f t="shared" si="1"/>
        <v>1211773.307</v>
      </c>
      <c r="L13" s="35">
        <f t="shared" si="1"/>
        <v>1333881.7623999994</v>
      </c>
      <c r="M13" s="35">
        <f>+L13-K13</f>
        <v>122108.4553999994</v>
      </c>
      <c r="N13" s="35">
        <f>+L13/K13*100</f>
        <v>110.07683984245409</v>
      </c>
      <c r="O13" s="35">
        <f>L13/J13*100</f>
        <v>110.07683984245409</v>
      </c>
      <c r="P13" s="34">
        <f t="shared" si="2"/>
        <v>302524</v>
      </c>
      <c r="Q13" s="35">
        <f t="shared" si="2"/>
        <v>302524</v>
      </c>
      <c r="R13" s="35">
        <f>W13+AB13+AG13</f>
        <v>245159.07929999946</v>
      </c>
      <c r="S13" s="35">
        <f t="shared" si="8"/>
        <v>81.037894282767468</v>
      </c>
      <c r="T13" s="36">
        <f>R13/P13*100</f>
        <v>81.037894282767468</v>
      </c>
      <c r="U13" s="34">
        <v>0</v>
      </c>
      <c r="V13" s="37">
        <f t="shared" si="9"/>
        <v>0</v>
      </c>
      <c r="W13" s="59">
        <v>849.63699999999994</v>
      </c>
      <c r="X13" s="37">
        <v>669.79600000000005</v>
      </c>
      <c r="Y13" s="37" t="e">
        <f t="shared" si="3"/>
        <v>#DIV/0!</v>
      </c>
      <c r="Z13" s="34">
        <v>21350</v>
      </c>
      <c r="AA13" s="37">
        <f t="shared" si="10"/>
        <v>21350</v>
      </c>
      <c r="AB13" s="59">
        <v>25388.720000000001</v>
      </c>
      <c r="AC13" s="37">
        <f t="shared" si="11"/>
        <v>118.91672131147541</v>
      </c>
      <c r="AD13" s="37">
        <f t="shared" si="12"/>
        <v>118.91672131147541</v>
      </c>
      <c r="AE13" s="34">
        <v>281174</v>
      </c>
      <c r="AF13" s="37">
        <f t="shared" si="13"/>
        <v>281174</v>
      </c>
      <c r="AG13" s="37">
        <v>218920.72229999947</v>
      </c>
      <c r="AH13" s="37">
        <f>+AG13/AF13*100</f>
        <v>77.859518412086288</v>
      </c>
      <c r="AI13" s="37">
        <f>AG13/AE13*100</f>
        <v>77.859518412086288</v>
      </c>
      <c r="AJ13" s="34">
        <v>612366</v>
      </c>
      <c r="AK13" s="37">
        <f t="shared" si="14"/>
        <v>612366</v>
      </c>
      <c r="AL13" s="59">
        <v>612425.272</v>
      </c>
      <c r="AM13" s="37">
        <f>+AL13/AK13*100</f>
        <v>100.00967917879177</v>
      </c>
      <c r="AN13" s="37">
        <f>AL13/AJ13*100</f>
        <v>100.00967917879177</v>
      </c>
      <c r="AO13" s="34">
        <v>19863</v>
      </c>
      <c r="AP13" s="37">
        <f t="shared" si="15"/>
        <v>19863</v>
      </c>
      <c r="AQ13" s="59">
        <v>25489.0975</v>
      </c>
      <c r="AR13" s="37">
        <f>+AQ13/AP13*100</f>
        <v>128.32451039621407</v>
      </c>
      <c r="AS13" s="37">
        <f>AQ13/AO13*100</f>
        <v>128.32451039621407</v>
      </c>
      <c r="AT13" s="34">
        <v>19000</v>
      </c>
      <c r="AU13" s="37">
        <f t="shared" si="16"/>
        <v>19000</v>
      </c>
      <c r="AV13" s="59">
        <v>14830.6</v>
      </c>
      <c r="AW13" s="37">
        <f>+AV13/AU13*100</f>
        <v>78.055789473684214</v>
      </c>
      <c r="AX13" s="37">
        <f>AV13/AT13*100</f>
        <v>78.055789473684214</v>
      </c>
      <c r="AY13" s="34">
        <v>0</v>
      </c>
      <c r="AZ13" s="37">
        <f t="shared" si="17"/>
        <v>0</v>
      </c>
      <c r="BA13" s="37">
        <v>0</v>
      </c>
      <c r="BB13" s="34">
        <v>0</v>
      </c>
      <c r="BC13" s="37">
        <f t="shared" si="18"/>
        <v>0</v>
      </c>
      <c r="BD13" s="37">
        <v>0</v>
      </c>
      <c r="BE13" s="34">
        <v>3645956.6</v>
      </c>
      <c r="BF13" s="37">
        <f t="shared" si="19"/>
        <v>3645956.6</v>
      </c>
      <c r="BG13" s="59">
        <v>3645956.6</v>
      </c>
      <c r="BH13" s="34">
        <v>3486</v>
      </c>
      <c r="BI13" s="37">
        <f t="shared" si="20"/>
        <v>3486</v>
      </c>
      <c r="BJ13" s="59">
        <v>3486.1</v>
      </c>
      <c r="BK13" s="34">
        <v>0</v>
      </c>
      <c r="BL13" s="37">
        <f t="shared" si="21"/>
        <v>0</v>
      </c>
      <c r="BM13" s="37">
        <v>0</v>
      </c>
      <c r="BN13" s="34">
        <v>0</v>
      </c>
      <c r="BO13" s="37">
        <f t="shared" si="22"/>
        <v>0</v>
      </c>
      <c r="BP13" s="37">
        <v>0</v>
      </c>
      <c r="BQ13" s="34">
        <f t="shared" si="4"/>
        <v>54905</v>
      </c>
      <c r="BR13" s="37">
        <f t="shared" si="4"/>
        <v>54905</v>
      </c>
      <c r="BS13" s="37">
        <f t="shared" si="4"/>
        <v>63393.084000000003</v>
      </c>
      <c r="BT13" s="37">
        <f t="shared" si="23"/>
        <v>115.45958291594573</v>
      </c>
      <c r="BU13" s="37">
        <f>BS13/BQ13*100</f>
        <v>115.45958291594573</v>
      </c>
      <c r="BV13" s="34">
        <v>41465</v>
      </c>
      <c r="BW13" s="37">
        <f t="shared" si="24"/>
        <v>41465</v>
      </c>
      <c r="BX13" s="59">
        <v>30326.792000000001</v>
      </c>
      <c r="BY13" s="34">
        <v>4900</v>
      </c>
      <c r="BZ13" s="37">
        <f t="shared" si="25"/>
        <v>4900</v>
      </c>
      <c r="CA13" s="59">
        <v>20061.472000000002</v>
      </c>
      <c r="CB13" s="58">
        <v>0</v>
      </c>
      <c r="CC13" s="37">
        <f t="shared" si="26"/>
        <v>0</v>
      </c>
      <c r="CD13" s="59">
        <v>0</v>
      </c>
      <c r="CE13" s="34">
        <v>8540</v>
      </c>
      <c r="CF13" s="37">
        <f t="shared" si="27"/>
        <v>8540</v>
      </c>
      <c r="CG13" s="59">
        <v>13004.82</v>
      </c>
      <c r="CH13" s="34">
        <v>0</v>
      </c>
      <c r="CI13" s="37">
        <f t="shared" si="28"/>
        <v>0</v>
      </c>
      <c r="CJ13" s="37">
        <v>0</v>
      </c>
      <c r="CK13" s="34">
        <v>4454.3999999999996</v>
      </c>
      <c r="CL13" s="37">
        <f t="shared" si="29"/>
        <v>4454.3999999999996</v>
      </c>
      <c r="CM13" s="59">
        <v>4454.3999999999996</v>
      </c>
      <c r="CN13" s="34">
        <v>0</v>
      </c>
      <c r="CO13" s="37">
        <f t="shared" si="30"/>
        <v>0</v>
      </c>
      <c r="CP13" s="37">
        <v>788.8</v>
      </c>
      <c r="CQ13" s="34">
        <v>193335</v>
      </c>
      <c r="CR13" s="37">
        <f t="shared" si="31"/>
        <v>193335</v>
      </c>
      <c r="CS13" s="59">
        <v>222999.24160000001</v>
      </c>
      <c r="CT13" s="34">
        <v>114000</v>
      </c>
      <c r="CU13" s="37">
        <f t="shared" si="32"/>
        <v>114000</v>
      </c>
      <c r="CV13" s="59">
        <v>101987.1718</v>
      </c>
      <c r="CW13" s="37">
        <f t="shared" si="33"/>
        <v>89.462431403508774</v>
      </c>
      <c r="CX13" s="61">
        <v>8000</v>
      </c>
      <c r="CY13" s="37">
        <f t="shared" si="34"/>
        <v>8000</v>
      </c>
      <c r="CZ13" s="59">
        <v>9416.1360000000004</v>
      </c>
      <c r="DA13" s="61">
        <v>1500</v>
      </c>
      <c r="DB13" s="37">
        <f t="shared" si="35"/>
        <v>1500</v>
      </c>
      <c r="DC13" s="59">
        <v>3050.13</v>
      </c>
      <c r="DD13" s="61">
        <v>0</v>
      </c>
      <c r="DE13" s="37">
        <f t="shared" si="36"/>
        <v>0</v>
      </c>
      <c r="DF13" s="60">
        <v>0</v>
      </c>
      <c r="DG13" s="61">
        <v>280.30700000000002</v>
      </c>
      <c r="DH13" s="37">
        <f t="shared" si="37"/>
        <v>280.30700000000002</v>
      </c>
      <c r="DI13" s="59">
        <v>136330.32199999999</v>
      </c>
      <c r="DJ13" s="64">
        <v>-4565.8</v>
      </c>
      <c r="DK13" s="61">
        <f t="shared" si="5"/>
        <v>4865670.307</v>
      </c>
      <c r="DL13" s="60">
        <f t="shared" si="5"/>
        <v>4865670.307</v>
      </c>
      <c r="DM13" s="60">
        <f t="shared" si="5"/>
        <v>4987778.8624</v>
      </c>
      <c r="DN13" s="61">
        <v>0</v>
      </c>
      <c r="DO13" s="37">
        <f t="shared" si="38"/>
        <v>0</v>
      </c>
      <c r="DP13" s="60">
        <v>0</v>
      </c>
      <c r="DQ13" s="63">
        <v>3874040.0912000001</v>
      </c>
      <c r="DR13" s="37">
        <f t="shared" si="39"/>
        <v>3874040.0912000006</v>
      </c>
      <c r="DS13" s="59">
        <v>4031950.8859999999</v>
      </c>
      <c r="DT13" s="32">
        <v>0</v>
      </c>
      <c r="DU13" s="37">
        <f t="shared" si="40"/>
        <v>0</v>
      </c>
      <c r="DV13" s="31">
        <v>0</v>
      </c>
      <c r="DW13" s="32">
        <v>0</v>
      </c>
      <c r="DX13" s="37">
        <f t="shared" si="41"/>
        <v>0</v>
      </c>
      <c r="DY13" s="59">
        <v>57867</v>
      </c>
      <c r="DZ13" s="32">
        <v>0</v>
      </c>
      <c r="EA13" s="37">
        <f t="shared" si="42"/>
        <v>0</v>
      </c>
      <c r="EB13" s="31">
        <v>0</v>
      </c>
      <c r="EC13" s="61">
        <v>1338100</v>
      </c>
      <c r="ED13" s="37">
        <f t="shared" si="43"/>
        <v>1338100</v>
      </c>
      <c r="EE13" s="31">
        <v>954461.98400000005</v>
      </c>
      <c r="EF13" s="31">
        <v>0</v>
      </c>
      <c r="EG13" s="61">
        <f t="shared" si="6"/>
        <v>5212140.0911999997</v>
      </c>
      <c r="EH13" s="60">
        <f t="shared" si="6"/>
        <v>5212140.0912000006</v>
      </c>
      <c r="EI13" s="60">
        <f>DP13+DS13+DV13+DY13+EB13+EE13+EF13</f>
        <v>5044279.87</v>
      </c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</row>
    <row r="14" spans="1:255" s="40" customFormat="1" ht="34.5" customHeight="1" x14ac:dyDescent="0.3">
      <c r="A14" s="29">
        <v>5</v>
      </c>
      <c r="B14" s="30" t="s">
        <v>62</v>
      </c>
      <c r="C14" s="59">
        <v>17873.052</v>
      </c>
      <c r="D14" s="60">
        <v>125190.7715</v>
      </c>
      <c r="E14" s="61">
        <f t="shared" si="0"/>
        <v>3177434.1119999997</v>
      </c>
      <c r="F14" s="62">
        <f t="shared" si="0"/>
        <v>3177434.1119999997</v>
      </c>
      <c r="G14" s="62">
        <f t="shared" si="0"/>
        <v>3231740.7506999997</v>
      </c>
      <c r="H14" s="62">
        <f t="shared" si="7"/>
        <v>101.70913500597554</v>
      </c>
      <c r="I14" s="62">
        <f>G14/E14*100</f>
        <v>101.70913500597554</v>
      </c>
      <c r="J14" s="34">
        <f t="shared" si="1"/>
        <v>633866.81199999992</v>
      </c>
      <c r="K14" s="35">
        <f t="shared" si="1"/>
        <v>633866.81200000003</v>
      </c>
      <c r="L14" s="35">
        <f t="shared" si="1"/>
        <v>691711.8986999999</v>
      </c>
      <c r="M14" s="35">
        <f>+L14-K14</f>
        <v>57845.086699999869</v>
      </c>
      <c r="N14" s="35">
        <f>+L14/K14*100</f>
        <v>109.12574780772712</v>
      </c>
      <c r="O14" s="35">
        <f>L14/J14*100</f>
        <v>109.12574780772715</v>
      </c>
      <c r="P14" s="34">
        <f t="shared" si="2"/>
        <v>177300</v>
      </c>
      <c r="Q14" s="35">
        <f t="shared" si="2"/>
        <v>177300</v>
      </c>
      <c r="R14" s="35">
        <f>W14+AB14+AG14</f>
        <v>151630.55160000001</v>
      </c>
      <c r="S14" s="35">
        <f t="shared" si="8"/>
        <v>85.522025719120137</v>
      </c>
      <c r="T14" s="36">
        <f>R14/P14*100</f>
        <v>85.522025719120137</v>
      </c>
      <c r="U14" s="34">
        <v>4500</v>
      </c>
      <c r="V14" s="37">
        <f t="shared" si="9"/>
        <v>4500</v>
      </c>
      <c r="W14" s="59">
        <v>22674.805</v>
      </c>
      <c r="X14" s="37">
        <v>18313.595000000001</v>
      </c>
      <c r="Y14" s="37">
        <f t="shared" si="3"/>
        <v>503.88455555555555</v>
      </c>
      <c r="Z14" s="34">
        <v>5000</v>
      </c>
      <c r="AA14" s="37">
        <f t="shared" si="10"/>
        <v>5000</v>
      </c>
      <c r="AB14" s="59">
        <v>10870.653</v>
      </c>
      <c r="AC14" s="37">
        <f t="shared" si="11"/>
        <v>217.41306000000003</v>
      </c>
      <c r="AD14" s="37">
        <f t="shared" si="12"/>
        <v>217.41306000000003</v>
      </c>
      <c r="AE14" s="34">
        <v>167800</v>
      </c>
      <c r="AF14" s="37">
        <f t="shared" si="13"/>
        <v>167800</v>
      </c>
      <c r="AG14" s="37">
        <v>118085.09360000002</v>
      </c>
      <c r="AH14" s="37">
        <f>+AG14/AF14*100</f>
        <v>70.372523003575694</v>
      </c>
      <c r="AI14" s="37">
        <f>AG14/AE14*100</f>
        <v>70.372523003575694</v>
      </c>
      <c r="AJ14" s="34">
        <v>290000</v>
      </c>
      <c r="AK14" s="37">
        <f t="shared" si="14"/>
        <v>290000</v>
      </c>
      <c r="AL14" s="59">
        <v>298600.42099999997</v>
      </c>
      <c r="AM14" s="37">
        <f>+AL14/AK14*100</f>
        <v>102.9656624137931</v>
      </c>
      <c r="AN14" s="37">
        <f>AL14/AJ14*100</f>
        <v>102.9656624137931</v>
      </c>
      <c r="AO14" s="34">
        <v>23430</v>
      </c>
      <c r="AP14" s="37">
        <f t="shared" si="15"/>
        <v>23430</v>
      </c>
      <c r="AQ14" s="59">
        <v>57145.69</v>
      </c>
      <c r="AR14" s="37">
        <f>+AQ14/AP14*100</f>
        <v>243.89965855740505</v>
      </c>
      <c r="AS14" s="37">
        <f>AQ14/AO14*100</f>
        <v>243.89965855740505</v>
      </c>
      <c r="AT14" s="34">
        <v>12500</v>
      </c>
      <c r="AU14" s="37">
        <f t="shared" si="16"/>
        <v>12500</v>
      </c>
      <c r="AV14" s="59">
        <v>12805.55</v>
      </c>
      <c r="AW14" s="37">
        <f>+AV14/AU14*100</f>
        <v>102.44439999999999</v>
      </c>
      <c r="AX14" s="37">
        <f>AV14/AT14*100</f>
        <v>102.44439999999999</v>
      </c>
      <c r="AY14" s="34">
        <v>0</v>
      </c>
      <c r="AZ14" s="37">
        <f t="shared" si="17"/>
        <v>0</v>
      </c>
      <c r="BA14" s="37">
        <v>0</v>
      </c>
      <c r="BB14" s="34">
        <v>0</v>
      </c>
      <c r="BC14" s="37">
        <f t="shared" si="18"/>
        <v>0</v>
      </c>
      <c r="BD14" s="37">
        <v>0</v>
      </c>
      <c r="BE14" s="34">
        <v>1603043.5</v>
      </c>
      <c r="BF14" s="37">
        <f t="shared" si="19"/>
        <v>1603043.5</v>
      </c>
      <c r="BG14" s="59">
        <v>1603400.3</v>
      </c>
      <c r="BH14" s="34">
        <v>2396.8000000000002</v>
      </c>
      <c r="BI14" s="37">
        <f t="shared" si="20"/>
        <v>2396.8000000000002</v>
      </c>
      <c r="BJ14" s="59">
        <v>2396.6999999999998</v>
      </c>
      <c r="BK14" s="34">
        <v>0</v>
      </c>
      <c r="BL14" s="37">
        <f t="shared" si="21"/>
        <v>0</v>
      </c>
      <c r="BM14" s="37">
        <v>0</v>
      </c>
      <c r="BN14" s="34">
        <v>0</v>
      </c>
      <c r="BO14" s="37">
        <f t="shared" si="22"/>
        <v>0</v>
      </c>
      <c r="BP14" s="37">
        <v>0</v>
      </c>
      <c r="BQ14" s="34">
        <f t="shared" si="4"/>
        <v>47090</v>
      </c>
      <c r="BR14" s="37">
        <f t="shared" si="4"/>
        <v>47090</v>
      </c>
      <c r="BS14" s="37">
        <f t="shared" si="4"/>
        <v>62580.473000000005</v>
      </c>
      <c r="BT14" s="37">
        <f t="shared" si="23"/>
        <v>132.89546188150351</v>
      </c>
      <c r="BU14" s="37">
        <f>BS14/BQ14*100</f>
        <v>132.89546188150351</v>
      </c>
      <c r="BV14" s="34">
        <v>10000</v>
      </c>
      <c r="BW14" s="37">
        <f t="shared" si="24"/>
        <v>10000</v>
      </c>
      <c r="BX14" s="59">
        <v>10797.2997</v>
      </c>
      <c r="BY14" s="34">
        <v>30890</v>
      </c>
      <c r="BZ14" s="37">
        <f t="shared" si="25"/>
        <v>30890</v>
      </c>
      <c r="CA14" s="59">
        <v>42138.072</v>
      </c>
      <c r="CB14" s="58">
        <v>3200</v>
      </c>
      <c r="CC14" s="37">
        <f t="shared" si="26"/>
        <v>3200</v>
      </c>
      <c r="CD14" s="59">
        <v>4426.4790000000003</v>
      </c>
      <c r="CE14" s="34">
        <v>3000</v>
      </c>
      <c r="CF14" s="37">
        <f t="shared" si="27"/>
        <v>3000</v>
      </c>
      <c r="CG14" s="59">
        <v>5218.6223</v>
      </c>
      <c r="CH14" s="34">
        <v>0</v>
      </c>
      <c r="CI14" s="37">
        <f t="shared" si="28"/>
        <v>0</v>
      </c>
      <c r="CJ14" s="37">
        <v>0</v>
      </c>
      <c r="CK14" s="34">
        <v>2227</v>
      </c>
      <c r="CL14" s="37">
        <f t="shared" si="29"/>
        <v>2227</v>
      </c>
      <c r="CM14" s="59">
        <v>2227.1999999999998</v>
      </c>
      <c r="CN14" s="34">
        <v>0</v>
      </c>
      <c r="CO14" s="37">
        <f t="shared" si="30"/>
        <v>0</v>
      </c>
      <c r="CP14" s="37">
        <v>0</v>
      </c>
      <c r="CQ14" s="34">
        <v>52500</v>
      </c>
      <c r="CR14" s="37">
        <f t="shared" si="31"/>
        <v>52500</v>
      </c>
      <c r="CS14" s="59">
        <v>53506.785199999998</v>
      </c>
      <c r="CT14" s="34">
        <v>45000</v>
      </c>
      <c r="CU14" s="37">
        <f t="shared" si="32"/>
        <v>45000</v>
      </c>
      <c r="CV14" s="59">
        <v>37669.315199999997</v>
      </c>
      <c r="CW14" s="37">
        <f t="shared" si="33"/>
        <v>83.709589333333327</v>
      </c>
      <c r="CX14" s="61">
        <v>2500</v>
      </c>
      <c r="CY14" s="37">
        <f t="shared" si="34"/>
        <v>2500</v>
      </c>
      <c r="CZ14" s="59">
        <v>8124.9159</v>
      </c>
      <c r="DA14" s="61">
        <v>0</v>
      </c>
      <c r="DB14" s="37">
        <f t="shared" si="35"/>
        <v>0</v>
      </c>
      <c r="DC14" s="59">
        <v>691.25400000000002</v>
      </c>
      <c r="DD14" s="61">
        <v>0</v>
      </c>
      <c r="DE14" s="37">
        <f t="shared" si="36"/>
        <v>0</v>
      </c>
      <c r="DF14" s="60">
        <v>0</v>
      </c>
      <c r="DG14" s="61">
        <v>28546.812000000002</v>
      </c>
      <c r="DH14" s="37">
        <f t="shared" si="37"/>
        <v>28546.812000000005</v>
      </c>
      <c r="DI14" s="59">
        <v>46626.258000000002</v>
      </c>
      <c r="DJ14" s="31">
        <v>0</v>
      </c>
      <c r="DK14" s="61">
        <f t="shared" si="5"/>
        <v>2241534.1119999997</v>
      </c>
      <c r="DL14" s="60">
        <f t="shared" si="5"/>
        <v>2241534.1119999997</v>
      </c>
      <c r="DM14" s="60">
        <f t="shared" si="5"/>
        <v>2299736.0987</v>
      </c>
      <c r="DN14" s="61">
        <v>20900</v>
      </c>
      <c r="DO14" s="37">
        <f t="shared" si="38"/>
        <v>20900</v>
      </c>
      <c r="DP14" s="60">
        <v>20900</v>
      </c>
      <c r="DQ14" s="63">
        <v>915000</v>
      </c>
      <c r="DR14" s="37">
        <f t="shared" si="39"/>
        <v>915000</v>
      </c>
      <c r="DS14" s="59">
        <v>911104.652</v>
      </c>
      <c r="DT14" s="32">
        <v>0</v>
      </c>
      <c r="DU14" s="37">
        <f t="shared" si="40"/>
        <v>0</v>
      </c>
      <c r="DV14" s="31">
        <v>0</v>
      </c>
      <c r="DW14" s="32">
        <v>0</v>
      </c>
      <c r="DX14" s="37">
        <f t="shared" si="41"/>
        <v>0</v>
      </c>
      <c r="DY14" s="59">
        <v>0</v>
      </c>
      <c r="DZ14" s="32">
        <v>0</v>
      </c>
      <c r="EA14" s="37">
        <f t="shared" si="42"/>
        <v>0</v>
      </c>
      <c r="EB14" s="31">
        <v>0</v>
      </c>
      <c r="EC14" s="61">
        <v>610000</v>
      </c>
      <c r="ED14" s="37">
        <f t="shared" si="43"/>
        <v>610000</v>
      </c>
      <c r="EE14" s="31">
        <v>560000</v>
      </c>
      <c r="EF14" s="31">
        <v>0</v>
      </c>
      <c r="EG14" s="61">
        <f t="shared" si="6"/>
        <v>1545900</v>
      </c>
      <c r="EH14" s="60">
        <f t="shared" si="6"/>
        <v>1545900</v>
      </c>
      <c r="EI14" s="60">
        <f>DP14+DS14+DV14+DY14+EB14+EE14+EF14</f>
        <v>1492004.652</v>
      </c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</row>
    <row r="15" spans="1:255" s="40" customFormat="1" ht="33" customHeight="1" x14ac:dyDescent="0.3">
      <c r="A15" s="29"/>
      <c r="B15" s="41"/>
      <c r="C15" s="42"/>
      <c r="D15" s="43"/>
      <c r="E15" s="31"/>
      <c r="F15" s="31"/>
      <c r="G15" s="33"/>
      <c r="H15" s="33"/>
      <c r="I15" s="33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6"/>
      <c r="U15" s="44"/>
      <c r="V15" s="37"/>
      <c r="W15" s="35"/>
      <c r="X15" s="37"/>
      <c r="Y15" s="37"/>
      <c r="Z15" s="45"/>
      <c r="AA15" s="37"/>
      <c r="AB15" s="35"/>
      <c r="AC15" s="37"/>
      <c r="AD15" s="37"/>
      <c r="AE15" s="36"/>
      <c r="AF15" s="37"/>
      <c r="AG15" s="37"/>
      <c r="AH15" s="37"/>
      <c r="AI15" s="36"/>
      <c r="AJ15" s="44"/>
      <c r="AK15" s="37"/>
      <c r="AL15" s="35"/>
      <c r="AM15" s="37"/>
      <c r="AN15" s="36"/>
      <c r="AO15" s="44"/>
      <c r="AP15" s="37"/>
      <c r="AQ15" s="35"/>
      <c r="AR15" s="37"/>
      <c r="AS15" s="36"/>
      <c r="AT15" s="46"/>
      <c r="AU15" s="37"/>
      <c r="AV15" s="35"/>
      <c r="AW15" s="37"/>
      <c r="AX15" s="36"/>
      <c r="AY15" s="47"/>
      <c r="AZ15" s="37"/>
      <c r="BA15" s="36"/>
      <c r="BB15" s="36"/>
      <c r="BC15" s="37"/>
      <c r="BD15" s="36"/>
      <c r="BE15" s="36"/>
      <c r="BF15" s="37"/>
      <c r="BG15" s="36"/>
      <c r="BH15" s="44"/>
      <c r="BI15" s="37"/>
      <c r="BJ15" s="36"/>
      <c r="BK15" s="36"/>
      <c r="BL15" s="37"/>
      <c r="BM15" s="36"/>
      <c r="BN15" s="36"/>
      <c r="BO15" s="37"/>
      <c r="BP15" s="36"/>
      <c r="BQ15" s="35"/>
      <c r="BR15" s="35"/>
      <c r="BS15" s="35"/>
      <c r="BT15" s="37"/>
      <c r="BU15" s="36"/>
      <c r="BV15" s="44"/>
      <c r="BW15" s="37"/>
      <c r="BX15" s="35"/>
      <c r="BY15" s="36"/>
      <c r="BZ15" s="37"/>
      <c r="CA15" s="35"/>
      <c r="CB15" s="36"/>
      <c r="CC15" s="37"/>
      <c r="CD15" s="36"/>
      <c r="CE15" s="44"/>
      <c r="CF15" s="37"/>
      <c r="CG15" s="36" t="s">
        <v>65</v>
      </c>
      <c r="CH15" s="36"/>
      <c r="CI15" s="35"/>
      <c r="CJ15" s="36"/>
      <c r="CK15" s="36"/>
      <c r="CL15" s="37"/>
      <c r="CM15" s="36"/>
      <c r="CN15" s="44"/>
      <c r="CO15" s="37"/>
      <c r="CP15" s="36"/>
      <c r="CQ15" s="44"/>
      <c r="CR15" s="37"/>
      <c r="CS15" s="36"/>
      <c r="CT15" s="48"/>
      <c r="CU15" s="37"/>
      <c r="CV15" s="36"/>
      <c r="CW15" s="37"/>
      <c r="CX15" s="49"/>
      <c r="CY15" s="37"/>
      <c r="CZ15" s="50"/>
      <c r="DA15" s="50"/>
      <c r="DB15" s="37"/>
      <c r="DC15" s="50"/>
      <c r="DD15" s="50"/>
      <c r="DE15" s="37"/>
      <c r="DF15" s="50"/>
      <c r="DG15" s="50"/>
      <c r="DH15" s="37"/>
      <c r="DI15" s="33"/>
      <c r="DJ15" s="33"/>
      <c r="DK15" s="33"/>
      <c r="DL15" s="33"/>
      <c r="DM15" s="33"/>
      <c r="DN15" s="50"/>
      <c r="DO15" s="37"/>
      <c r="DP15" s="50"/>
      <c r="DQ15" s="50"/>
      <c r="DR15" s="37"/>
      <c r="DS15" s="50"/>
      <c r="DT15" s="50"/>
      <c r="DU15" s="37"/>
      <c r="DV15" s="50"/>
      <c r="DW15" s="50"/>
      <c r="DX15" s="37"/>
      <c r="DY15" s="50"/>
      <c r="DZ15" s="50"/>
      <c r="EA15" s="37"/>
      <c r="EB15" s="50"/>
      <c r="EC15" s="51"/>
      <c r="ED15" s="37"/>
      <c r="EE15" s="33"/>
      <c r="EF15" s="33"/>
      <c r="EG15" s="62"/>
      <c r="EH15" s="62"/>
      <c r="EI15" s="62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</row>
    <row r="16" spans="1:255" s="40" customFormat="1" ht="39" customHeight="1" x14ac:dyDescent="0.3">
      <c r="A16" s="29"/>
      <c r="B16" s="52" t="s">
        <v>63</v>
      </c>
      <c r="C16" s="35">
        <f>SUM(C10:C15)</f>
        <v>330880.16249999998</v>
      </c>
      <c r="D16" s="35">
        <f>SUM(D10:D15)</f>
        <v>2418471.8454</v>
      </c>
      <c r="E16" s="35">
        <f>SUM(E10:E15)</f>
        <v>23477292.624099996</v>
      </c>
      <c r="F16" s="35">
        <f>SUM(F10:F15)</f>
        <v>23477292.6241</v>
      </c>
      <c r="G16" s="35">
        <f>SUM(G10:G15)</f>
        <v>22308667.766800001</v>
      </c>
      <c r="H16" s="35">
        <f t="shared" si="7"/>
        <v>95.022318475937141</v>
      </c>
      <c r="I16" s="35">
        <f>G16/E16*100</f>
        <v>95.022318475937155</v>
      </c>
      <c r="J16" s="35">
        <f>SUM(J10:J15)</f>
        <v>3798095.4309999999</v>
      </c>
      <c r="K16" s="35">
        <f>SUM(K10:K15)</f>
        <v>3798095.4309999999</v>
      </c>
      <c r="L16" s="35">
        <f>SUM(L10:L15)</f>
        <v>4086741.3897999991</v>
      </c>
      <c r="M16" s="35">
        <f>+L16-K16</f>
        <v>288645.95879999921</v>
      </c>
      <c r="N16" s="35">
        <f>+L16/K16*100</f>
        <v>107.59975529956607</v>
      </c>
      <c r="O16" s="35">
        <f>L16/J16*100</f>
        <v>107.59975529956607</v>
      </c>
      <c r="P16" s="35">
        <f>SUM(P10:P15)</f>
        <v>847298.4</v>
      </c>
      <c r="Q16" s="35">
        <f>SUM(Q10:Q15)</f>
        <v>847298.4</v>
      </c>
      <c r="R16" s="35">
        <f>SUM(R10:R15)</f>
        <v>721392.43849999958</v>
      </c>
      <c r="S16" s="35">
        <f t="shared" si="8"/>
        <v>85.140304584547735</v>
      </c>
      <c r="T16" s="35">
        <f>R16/P16*100</f>
        <v>85.140304584547735</v>
      </c>
      <c r="U16" s="35">
        <f>SUM(U10:U15)</f>
        <v>32585.800000000003</v>
      </c>
      <c r="V16" s="37">
        <f t="shared" si="9"/>
        <v>32585.800000000003</v>
      </c>
      <c r="W16" s="35">
        <f>SUM(W10:W15)</f>
        <v>34741.9234</v>
      </c>
      <c r="X16" s="35">
        <f t="shared" ref="X16" si="44">+W16/V16*100</f>
        <v>106.6167576060738</v>
      </c>
      <c r="Y16" s="35">
        <f t="shared" si="3"/>
        <v>106.6167576060738</v>
      </c>
      <c r="Z16" s="35">
        <f>SUM(Z10:Z15)</f>
        <v>67305.899999999994</v>
      </c>
      <c r="AA16" s="37">
        <f t="shared" si="10"/>
        <v>67305.899999999994</v>
      </c>
      <c r="AB16" s="35">
        <f>SUM(AB10:AB15)</f>
        <v>95227.461900000009</v>
      </c>
      <c r="AC16" s="35">
        <f t="shared" si="11"/>
        <v>141.48456806906975</v>
      </c>
      <c r="AD16" s="37">
        <f t="shared" si="12"/>
        <v>141.48456806906975</v>
      </c>
      <c r="AE16" s="35">
        <f>SUM(AE10:AE15)</f>
        <v>747406.7</v>
      </c>
      <c r="AF16" s="37">
        <f t="shared" si="13"/>
        <v>747406.7</v>
      </c>
      <c r="AG16" s="37">
        <f>SUM(AG10:AG15)</f>
        <v>591423.05319999962</v>
      </c>
      <c r="AH16" s="35">
        <f>+AG16/AF16*100</f>
        <v>79.130017592831265</v>
      </c>
      <c r="AI16" s="35">
        <f>AG16/AE16*100</f>
        <v>79.130017592831265</v>
      </c>
      <c r="AJ16" s="35">
        <f>SUM(AJ10:AJ15)</f>
        <v>1590682.3</v>
      </c>
      <c r="AK16" s="37">
        <f t="shared" si="14"/>
        <v>1590682.3</v>
      </c>
      <c r="AL16" s="35">
        <f>SUM(AL10:AL15)</f>
        <v>1608549.7826</v>
      </c>
      <c r="AM16" s="35">
        <f>+AL16/AK16*100</f>
        <v>101.12325903167465</v>
      </c>
      <c r="AN16" s="35">
        <f>AL16/AJ16*100</f>
        <v>101.12325903167465</v>
      </c>
      <c r="AO16" s="35">
        <f>SUM(AO10:AO15)</f>
        <v>69230.399999999994</v>
      </c>
      <c r="AP16" s="37">
        <f t="shared" si="15"/>
        <v>69230.399999999994</v>
      </c>
      <c r="AQ16" s="35">
        <f>SUM(AQ10:AQ15)</f>
        <v>141696.62609999999</v>
      </c>
      <c r="AR16" s="35">
        <f>+AQ16/AP16*100</f>
        <v>204.67399596131179</v>
      </c>
      <c r="AS16" s="35">
        <f>AQ16/AO16*100</f>
        <v>204.67399596131179</v>
      </c>
      <c r="AT16" s="35">
        <f>SUM(AT10:AT15)</f>
        <v>56000</v>
      </c>
      <c r="AU16" s="37">
        <f t="shared" si="16"/>
        <v>56000</v>
      </c>
      <c r="AV16" s="35">
        <f>SUM(AV10:AV15)</f>
        <v>57274.55</v>
      </c>
      <c r="AW16" s="35">
        <f>+AV16/AU16*100</f>
        <v>102.27598214285716</v>
      </c>
      <c r="AX16" s="35">
        <f>AV16/AT16*100</f>
        <v>102.27598214285716</v>
      </c>
      <c r="AY16" s="35">
        <f t="shared" ref="AY16:BS16" si="45">SUM(AY10:AY15)</f>
        <v>0</v>
      </c>
      <c r="AZ16" s="37">
        <f t="shared" si="17"/>
        <v>0</v>
      </c>
      <c r="BA16" s="35">
        <f t="shared" si="45"/>
        <v>0</v>
      </c>
      <c r="BB16" s="35">
        <f t="shared" si="45"/>
        <v>0</v>
      </c>
      <c r="BC16" s="37">
        <f t="shared" si="18"/>
        <v>0</v>
      </c>
      <c r="BD16" s="35">
        <f t="shared" si="45"/>
        <v>0</v>
      </c>
      <c r="BE16" s="35">
        <f t="shared" si="45"/>
        <v>10565161.521</v>
      </c>
      <c r="BF16" s="37">
        <f t="shared" si="19"/>
        <v>10565161.521</v>
      </c>
      <c r="BG16" s="35">
        <f t="shared" si="45"/>
        <v>10563798.550000001</v>
      </c>
      <c r="BH16" s="35">
        <f t="shared" si="45"/>
        <v>19826.599999999999</v>
      </c>
      <c r="BI16" s="37">
        <f t="shared" si="20"/>
        <v>19826.599999999999</v>
      </c>
      <c r="BJ16" s="35">
        <f t="shared" si="45"/>
        <v>20481.099999999999</v>
      </c>
      <c r="BK16" s="35">
        <f t="shared" si="45"/>
        <v>0</v>
      </c>
      <c r="BL16" s="37">
        <f t="shared" si="21"/>
        <v>0</v>
      </c>
      <c r="BM16" s="35">
        <f t="shared" si="45"/>
        <v>0</v>
      </c>
      <c r="BN16" s="35">
        <f t="shared" si="45"/>
        <v>0</v>
      </c>
      <c r="BO16" s="37">
        <f t="shared" si="22"/>
        <v>0</v>
      </c>
      <c r="BP16" s="35">
        <f t="shared" si="45"/>
        <v>0</v>
      </c>
      <c r="BQ16" s="35">
        <f t="shared" si="45"/>
        <v>405990.5</v>
      </c>
      <c r="BR16" s="35">
        <f t="shared" si="45"/>
        <v>405990.5</v>
      </c>
      <c r="BS16" s="35">
        <f t="shared" si="45"/>
        <v>433949.527</v>
      </c>
      <c r="BT16" s="35">
        <f t="shared" si="23"/>
        <v>106.88662099236312</v>
      </c>
      <c r="BU16" s="35">
        <f>BS16/BQ16*100</f>
        <v>106.88662099236312</v>
      </c>
      <c r="BV16" s="35">
        <f t="shared" ref="BV16:CV16" si="46">SUM(BV10:BV15)</f>
        <v>259503.59999999998</v>
      </c>
      <c r="BW16" s="37">
        <f t="shared" si="24"/>
        <v>259503.59999999998</v>
      </c>
      <c r="BX16" s="35">
        <f t="shared" si="46"/>
        <v>227665.55300000004</v>
      </c>
      <c r="BY16" s="35">
        <f t="shared" si="46"/>
        <v>83707.199999999997</v>
      </c>
      <c r="BZ16" s="37">
        <f t="shared" si="25"/>
        <v>83707.199999999997</v>
      </c>
      <c r="CA16" s="35">
        <f t="shared" si="46"/>
        <v>127309.97600000001</v>
      </c>
      <c r="CB16" s="35">
        <f t="shared" si="46"/>
        <v>6726.7</v>
      </c>
      <c r="CC16" s="37">
        <f t="shared" si="26"/>
        <v>6726.6999999999989</v>
      </c>
      <c r="CD16" s="35">
        <f t="shared" si="46"/>
        <v>7316.8880000000008</v>
      </c>
      <c r="CE16" s="35">
        <f t="shared" si="46"/>
        <v>56053</v>
      </c>
      <c r="CF16" s="37">
        <f t="shared" si="27"/>
        <v>56053</v>
      </c>
      <c r="CG16" s="35">
        <f t="shared" si="46"/>
        <v>71657.11</v>
      </c>
      <c r="CH16" s="35">
        <f t="shared" si="46"/>
        <v>0</v>
      </c>
      <c r="CI16" s="35">
        <f t="shared" si="46"/>
        <v>0</v>
      </c>
      <c r="CJ16" s="35">
        <f t="shared" si="46"/>
        <v>0</v>
      </c>
      <c r="CK16" s="35">
        <f t="shared" si="46"/>
        <v>15361.999999999998</v>
      </c>
      <c r="CL16" s="37">
        <f t="shared" si="29"/>
        <v>15361.999999999998</v>
      </c>
      <c r="CM16" s="35">
        <f t="shared" si="46"/>
        <v>15362.199999999997</v>
      </c>
      <c r="CN16" s="35">
        <f t="shared" si="46"/>
        <v>0</v>
      </c>
      <c r="CO16" s="37">
        <f t="shared" ref="CO16" si="47">+CN16/12*8</f>
        <v>0</v>
      </c>
      <c r="CP16" s="35">
        <f t="shared" si="46"/>
        <v>830.8</v>
      </c>
      <c r="CQ16" s="35">
        <f t="shared" si="46"/>
        <v>549471.9</v>
      </c>
      <c r="CR16" s="37">
        <f t="shared" si="31"/>
        <v>549471.9</v>
      </c>
      <c r="CS16" s="35">
        <f t="shared" si="46"/>
        <v>570738.15529999998</v>
      </c>
      <c r="CT16" s="35">
        <f t="shared" si="46"/>
        <v>281477.40000000002</v>
      </c>
      <c r="CU16" s="37">
        <f t="shared" si="32"/>
        <v>281477.40000000002</v>
      </c>
      <c r="CV16" s="35">
        <f t="shared" si="46"/>
        <v>256539.37150000001</v>
      </c>
      <c r="CW16" s="35">
        <f t="shared" si="33"/>
        <v>91.140308777898326</v>
      </c>
      <c r="CX16" s="35">
        <f t="shared" ref="CX16:EI16" si="48">SUM(CX10:CX15)</f>
        <v>18800</v>
      </c>
      <c r="CY16" s="37">
        <f t="shared" si="34"/>
        <v>18800</v>
      </c>
      <c r="CZ16" s="35">
        <f t="shared" si="48"/>
        <v>27469.480900000002</v>
      </c>
      <c r="DA16" s="35">
        <f t="shared" si="48"/>
        <v>3000</v>
      </c>
      <c r="DB16" s="37">
        <f t="shared" si="35"/>
        <v>3000</v>
      </c>
      <c r="DC16" s="35">
        <f t="shared" si="48"/>
        <v>4061.384</v>
      </c>
      <c r="DD16" s="35">
        <f t="shared" si="48"/>
        <v>20000</v>
      </c>
      <c r="DE16" s="37">
        <f t="shared" si="36"/>
        <v>20000</v>
      </c>
      <c r="DF16" s="35">
        <f t="shared" si="48"/>
        <v>0</v>
      </c>
      <c r="DG16" s="35">
        <f t="shared" si="48"/>
        <v>257621.93100000001</v>
      </c>
      <c r="DH16" s="37">
        <f t="shared" si="37"/>
        <v>257621.93099999998</v>
      </c>
      <c r="DI16" s="35">
        <f t="shared" si="48"/>
        <v>520778.64540000004</v>
      </c>
      <c r="DJ16" s="35">
        <f t="shared" si="48"/>
        <v>-4565.8</v>
      </c>
      <c r="DK16" s="35">
        <f t="shared" si="48"/>
        <v>14418445.552000001</v>
      </c>
      <c r="DL16" s="35">
        <f t="shared" si="48"/>
        <v>14418445.552000001</v>
      </c>
      <c r="DM16" s="35">
        <f t="shared" si="48"/>
        <v>14686383.239800001</v>
      </c>
      <c r="DN16" s="35">
        <f t="shared" si="48"/>
        <v>217868.6</v>
      </c>
      <c r="DO16" s="37">
        <f t="shared" si="38"/>
        <v>217868.6</v>
      </c>
      <c r="DP16" s="35">
        <f t="shared" si="48"/>
        <v>61150</v>
      </c>
      <c r="DQ16" s="35">
        <f t="shared" si="48"/>
        <v>8840978.4721000008</v>
      </c>
      <c r="DR16" s="37">
        <f t="shared" si="39"/>
        <v>8840978.4721000008</v>
      </c>
      <c r="DS16" s="35">
        <f t="shared" si="48"/>
        <v>7502714.5269999998</v>
      </c>
      <c r="DT16" s="35">
        <f t="shared" si="48"/>
        <v>0</v>
      </c>
      <c r="DU16" s="37">
        <f t="shared" si="40"/>
        <v>0</v>
      </c>
      <c r="DV16" s="35">
        <f t="shared" si="48"/>
        <v>0</v>
      </c>
      <c r="DW16" s="35">
        <f t="shared" si="48"/>
        <v>0</v>
      </c>
      <c r="DX16" s="37">
        <f t="shared" si="41"/>
        <v>0</v>
      </c>
      <c r="DY16" s="35">
        <f t="shared" si="48"/>
        <v>58420</v>
      </c>
      <c r="DZ16" s="35">
        <f t="shared" si="48"/>
        <v>0</v>
      </c>
      <c r="EA16" s="37">
        <f t="shared" si="42"/>
        <v>0</v>
      </c>
      <c r="EB16" s="35">
        <f t="shared" si="48"/>
        <v>0</v>
      </c>
      <c r="EC16" s="35">
        <f t="shared" si="48"/>
        <v>3945153.4</v>
      </c>
      <c r="ED16" s="37">
        <f t="shared" si="43"/>
        <v>3945153.4</v>
      </c>
      <c r="EE16" s="35">
        <f t="shared" si="48"/>
        <v>2549871.4</v>
      </c>
      <c r="EF16" s="35">
        <f t="shared" si="48"/>
        <v>0</v>
      </c>
      <c r="EG16" s="35">
        <f t="shared" si="48"/>
        <v>13004000.472100001</v>
      </c>
      <c r="EH16" s="35">
        <f t="shared" si="48"/>
        <v>13004000.472100001</v>
      </c>
      <c r="EI16" s="35">
        <f t="shared" si="48"/>
        <v>10172155.927000001</v>
      </c>
      <c r="EJ16" s="53"/>
      <c r="EK16" s="38"/>
      <c r="EL16" s="38"/>
      <c r="EM16" s="38"/>
      <c r="EN16" s="38"/>
      <c r="EO16" s="38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</row>
    <row r="17" spans="1:255" s="1" customFormat="1" x14ac:dyDescent="0.3">
      <c r="A17" s="7"/>
      <c r="B17" s="8"/>
      <c r="C17" s="9"/>
      <c r="D17" s="9"/>
      <c r="E17" s="9"/>
      <c r="F17" s="9"/>
      <c r="G17" s="9"/>
      <c r="H17" s="9"/>
      <c r="I17" s="11"/>
      <c r="J17" s="9"/>
      <c r="K17" s="9"/>
      <c r="L17" s="9"/>
      <c r="M17" s="9"/>
      <c r="N17" s="9"/>
      <c r="O17" s="11"/>
      <c r="P17" s="9"/>
      <c r="Q17" s="9"/>
      <c r="R17" s="9"/>
      <c r="S17" s="9"/>
      <c r="T17" s="12"/>
      <c r="U17" s="9"/>
      <c r="V17" s="53"/>
      <c r="W17" s="9"/>
      <c r="X17" s="9"/>
      <c r="Y17" s="12"/>
      <c r="Z17" s="9"/>
      <c r="AA17" s="9"/>
      <c r="AB17" s="9"/>
      <c r="AC17" s="9"/>
      <c r="AD17" s="12"/>
      <c r="AE17" s="9"/>
      <c r="AF17" s="53"/>
      <c r="AG17" s="9"/>
      <c r="AH17" s="11"/>
      <c r="AI17" s="12"/>
      <c r="AJ17" s="9"/>
      <c r="AK17" s="9"/>
      <c r="AL17" s="9"/>
      <c r="AM17" s="9"/>
      <c r="AN17" s="12"/>
      <c r="AO17" s="9"/>
      <c r="AP17" s="9"/>
      <c r="AQ17" s="9"/>
      <c r="AR17" s="9"/>
      <c r="AS17" s="12"/>
      <c r="AT17" s="9"/>
      <c r="AU17" s="9"/>
      <c r="AV17" s="9"/>
      <c r="AW17" s="9"/>
      <c r="AX17" s="12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12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18"/>
      <c r="EL17" s="18"/>
      <c r="EM17" s="18"/>
      <c r="EN17" s="18"/>
      <c r="EO17" s="18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</row>
    <row r="18" spans="1:255" s="1" customFormat="1" x14ac:dyDescent="0.3">
      <c r="B18" s="1" t="s">
        <v>65</v>
      </c>
      <c r="V18" s="53"/>
      <c r="AF18" s="53"/>
      <c r="DF18" s="57"/>
    </row>
    <row r="19" spans="1:255" s="1" customFormat="1" x14ac:dyDescent="0.3">
      <c r="A19" s="1" t="s">
        <v>65</v>
      </c>
      <c r="B19" s="1" t="s">
        <v>65</v>
      </c>
      <c r="V19" s="53"/>
    </row>
    <row r="20" spans="1:255" s="1" customFormat="1" x14ac:dyDescent="0.3"/>
    <row r="21" spans="1:255" s="1" customFormat="1" x14ac:dyDescent="0.3"/>
    <row r="22" spans="1:255" s="1" customFormat="1" x14ac:dyDescent="0.3"/>
    <row r="23" spans="1:255" s="1" customFormat="1" x14ac:dyDescent="0.3"/>
    <row r="24" spans="1:255" s="1" customFormat="1" x14ac:dyDescent="0.3"/>
    <row r="25" spans="1:255" s="1" customFormat="1" x14ac:dyDescent="0.3"/>
    <row r="26" spans="1:255" s="1" customFormat="1" x14ac:dyDescent="0.3"/>
    <row r="27" spans="1:255" s="1" customFormat="1" x14ac:dyDescent="0.3"/>
    <row r="28" spans="1:255" s="1" customFormat="1" x14ac:dyDescent="0.3"/>
    <row r="29" spans="1:255" s="1" customFormat="1" x14ac:dyDescent="0.3"/>
    <row r="30" spans="1:255" s="1" customFormat="1" x14ac:dyDescent="0.3"/>
    <row r="31" spans="1:255" s="1" customFormat="1" x14ac:dyDescent="0.3"/>
    <row r="32" spans="1:255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</sheetData>
  <protectedRanges>
    <protectedRange sqref="AB12:AB14" name="Range4_1_1_1_2_1_1_2_1_1_1_1_1_1_1_1_1_1_1_1_1_1_1_1_1_1_1_1"/>
    <protectedRange sqref="AL12:AL14" name="Range4_2_1_1_2_1_1_2_1_1_1_1_1_1_1_1_1_1_1_1_1_1_1_1_1_1_1_1"/>
    <protectedRange sqref="BX13" name="Range5_1_1_1_2_1_1_2_1_1_1_1_1_1_1_1_1_1_1_1_1_1_1_1_1_1_1_1_1"/>
    <protectedRange sqref="BX14 CA13:CA14" name="Range5_2_1_1_2_1_1_2_1_1_1_1_1_1_1_1_1_1_1_1_1_1_1_1_1_1_1_1"/>
    <protectedRange sqref="BX10" name="Range5_1_1_1_2_1_1_1_1_1_1_1_1_1_1_1_1_1_1_1_1_1_1_1_1_1_1"/>
    <protectedRange sqref="CA10" name="Range5_2_1_1_2_1_1_1_1_1_1_1_1_1_1_1_1_1_1_1_1_1_1_1_1_1_1"/>
    <protectedRange sqref="DJ10" name="Range5_3_1_1_1_1_1_1_1_1_1_1"/>
    <protectedRange sqref="DJ12:DJ13" name="Range5_8_1_1_1_1_1_1_1_1_1_1_1"/>
    <protectedRange sqref="DJ14" name="Range5_12_1_1_1_1_1_1_1_1_1_1_1"/>
    <protectedRange sqref="AL10" name="Range4_2_1_1_2_1_1_1_1_1_1_1_1_1_1"/>
    <protectedRange sqref="C10:D14" name="Range1_1"/>
    <protectedRange sqref="B10:B14" name="Range1_1_1_1"/>
    <protectedRange sqref="AJ10:AJ14" name="Range4_1_1"/>
    <protectedRange sqref="AO10:AO14" name="Range4_1_2"/>
    <protectedRange sqref="AQ10:AQ14" name="Range4_1_3"/>
    <protectedRange sqref="BA10:BA14" name="Range4_1_4"/>
    <protectedRange sqref="BE10:BE14" name="Range4_1_5"/>
    <protectedRange sqref="BM10:BM14 BJ10:BK14" name="Range4_1_6"/>
    <protectedRange sqref="BN10:BN14" name="Range4_1_7"/>
    <protectedRange sqref="BP10:BP14" name="Range4_1_8"/>
    <protectedRange sqref="CD10:CD14" name="Range5_1"/>
    <protectedRange sqref="CE10:CE14" name="Range5_1_1"/>
    <protectedRange sqref="CG10:CG14" name="Range5_1_2"/>
    <protectedRange sqref="CH10:CH14" name="Range5_1_3"/>
    <protectedRange sqref="CJ10:CJ14" name="Range5_1_4"/>
    <protectedRange sqref="CK10:CK14" name="Range5_1_5"/>
    <protectedRange sqref="CM10:CM14" name="Range5_1_6"/>
    <protectedRange sqref="CN10:CN14" name="Range5_1_7"/>
    <protectedRange sqref="CP10:CP14" name="Range5_1_8"/>
    <protectedRange sqref="CQ10:CQ14" name="Range5_1_9"/>
    <protectedRange sqref="CS10:CS14" name="Range5_1_10"/>
    <protectedRange sqref="CT10:CT14" name="Range5_1_11"/>
    <protectedRange sqref="CV10:CV14" name="Range5_1_12"/>
    <protectedRange sqref="CZ10:CZ14" name="Range5_1_13"/>
    <protectedRange sqref="DA10:DA14" name="Range5_1_14"/>
    <protectedRange sqref="DC10:DC14" name="Range5_1_15"/>
    <protectedRange sqref="DD10:DD14" name="Range5_1_16"/>
    <protectedRange sqref="DF10:DF14" name="Range5_1_17"/>
    <protectedRange sqref="DG10:DG14" name="Range5_1_18"/>
    <protectedRange sqref="DI10:DI14" name="Range5_1_19"/>
    <protectedRange sqref="DN11:DN14" name="Range5_1_20"/>
    <protectedRange sqref="DP10:DP14 DS10:DS14" name="Range6_1"/>
    <protectedRange sqref="DQ10:DQ14" name="Range6_1_1"/>
    <protectedRange sqref="DW10:DW14" name="Range5_1_23"/>
    <protectedRange sqref="DY10:DY14" name="Range5_1_24"/>
    <protectedRange sqref="EC10:EC14" name="Range6_1_3"/>
    <protectedRange sqref="EE10:EE14" name="Range6_1_4"/>
  </protectedRanges>
  <mergeCells count="190">
    <mergeCell ref="EH7:EH8"/>
    <mergeCell ref="EI7:EI8"/>
    <mergeCell ref="EB7:EB8"/>
    <mergeCell ref="EC7:EC8"/>
    <mergeCell ref="ED7:ED8"/>
    <mergeCell ref="EE7:EE8"/>
    <mergeCell ref="EF7:EF8"/>
    <mergeCell ref="EG7:EG8"/>
    <mergeCell ref="DV7:DV8"/>
    <mergeCell ref="DW7:DW8"/>
    <mergeCell ref="DX7:DX8"/>
    <mergeCell ref="DY7:DY8"/>
    <mergeCell ref="DZ7:DZ8"/>
    <mergeCell ref="EA7:EA8"/>
    <mergeCell ref="DP7:DP8"/>
    <mergeCell ref="DQ7:DQ8"/>
    <mergeCell ref="DR7:DR8"/>
    <mergeCell ref="DS7:DS8"/>
    <mergeCell ref="DT7:DT8"/>
    <mergeCell ref="DU7:DU8"/>
    <mergeCell ref="DJ7:DJ8"/>
    <mergeCell ref="DK7:DK8"/>
    <mergeCell ref="DL7:DL8"/>
    <mergeCell ref="DM7:DM8"/>
    <mergeCell ref="DN7:DN8"/>
    <mergeCell ref="DO7:DO8"/>
    <mergeCell ref="DD7:DD8"/>
    <mergeCell ref="DE7:DE8"/>
    <mergeCell ref="DF7:DF8"/>
    <mergeCell ref="DG7:DG8"/>
    <mergeCell ref="DH7:DH8"/>
    <mergeCell ref="DI7:DI8"/>
    <mergeCell ref="CX7:CX8"/>
    <mergeCell ref="CY7:CY8"/>
    <mergeCell ref="CZ7:CZ8"/>
    <mergeCell ref="DA7:DA8"/>
    <mergeCell ref="DB7:DB8"/>
    <mergeCell ref="DC7:DC8"/>
    <mergeCell ref="CR7:CR8"/>
    <mergeCell ref="CS7:CS8"/>
    <mergeCell ref="CT7:CT8"/>
    <mergeCell ref="CU7:CU8"/>
    <mergeCell ref="CV7:CV8"/>
    <mergeCell ref="CW7:CW8"/>
    <mergeCell ref="CL7:CL8"/>
    <mergeCell ref="CM7:CM8"/>
    <mergeCell ref="CN7:CN8"/>
    <mergeCell ref="CO7:CO8"/>
    <mergeCell ref="CP7:CP8"/>
    <mergeCell ref="CQ7:CQ8"/>
    <mergeCell ref="CF7:CF8"/>
    <mergeCell ref="CG7:CG8"/>
    <mergeCell ref="CH7:CH8"/>
    <mergeCell ref="CI7:CI8"/>
    <mergeCell ref="CJ7:CJ8"/>
    <mergeCell ref="CK7:CK8"/>
    <mergeCell ref="BZ7:BZ8"/>
    <mergeCell ref="CA7:CA8"/>
    <mergeCell ref="CB7:CB8"/>
    <mergeCell ref="CC7:CC8"/>
    <mergeCell ref="CD7:CD8"/>
    <mergeCell ref="CE7:CE8"/>
    <mergeCell ref="BT7:BT8"/>
    <mergeCell ref="BU7:BU8"/>
    <mergeCell ref="BV7:BV8"/>
    <mergeCell ref="BW7:BW8"/>
    <mergeCell ref="BX7:BX8"/>
    <mergeCell ref="BY7:BY8"/>
    <mergeCell ref="BN7:BN8"/>
    <mergeCell ref="BO7:BO8"/>
    <mergeCell ref="BP7:BP8"/>
    <mergeCell ref="BQ7:BQ8"/>
    <mergeCell ref="BR7:BR8"/>
    <mergeCell ref="BS7:BS8"/>
    <mergeCell ref="BH7:BH8"/>
    <mergeCell ref="BI7:BI8"/>
    <mergeCell ref="BJ7:BJ8"/>
    <mergeCell ref="BK7:BK8"/>
    <mergeCell ref="BL7:BL8"/>
    <mergeCell ref="BM7:BM8"/>
    <mergeCell ref="BB7:BB8"/>
    <mergeCell ref="BC7:BC8"/>
    <mergeCell ref="BD7:BD8"/>
    <mergeCell ref="BE7:BE8"/>
    <mergeCell ref="BF7:BF8"/>
    <mergeCell ref="BG7:BG8"/>
    <mergeCell ref="AV7:AV8"/>
    <mergeCell ref="AW7:AW8"/>
    <mergeCell ref="AX7:AX8"/>
    <mergeCell ref="AY7:AY8"/>
    <mergeCell ref="AZ7:AZ8"/>
    <mergeCell ref="BA7:BA8"/>
    <mergeCell ref="AO7:AO8"/>
    <mergeCell ref="AP7:AP8"/>
    <mergeCell ref="AQ7:AQ8"/>
    <mergeCell ref="AR7:AR8"/>
    <mergeCell ref="AT7:AT8"/>
    <mergeCell ref="AU7:AU8"/>
    <mergeCell ref="AI7:AI8"/>
    <mergeCell ref="AJ7:AJ8"/>
    <mergeCell ref="AK7:AK8"/>
    <mergeCell ref="AL7:AL8"/>
    <mergeCell ref="AM7:AM8"/>
    <mergeCell ref="AN7:AN8"/>
    <mergeCell ref="AC7:AC8"/>
    <mergeCell ref="AD7:AD8"/>
    <mergeCell ref="AE7:AE8"/>
    <mergeCell ref="AF7:AF8"/>
    <mergeCell ref="AG7:AG8"/>
    <mergeCell ref="AH7:AH8"/>
    <mergeCell ref="W7:W8"/>
    <mergeCell ref="X7:X8"/>
    <mergeCell ref="Y7:Y8"/>
    <mergeCell ref="Z7:Z8"/>
    <mergeCell ref="AA7:AA8"/>
    <mergeCell ref="AB7:AB8"/>
    <mergeCell ref="Q7:Q8"/>
    <mergeCell ref="R7:R8"/>
    <mergeCell ref="S7:S8"/>
    <mergeCell ref="T7:T8"/>
    <mergeCell ref="U7:U8"/>
    <mergeCell ref="V7:V8"/>
    <mergeCell ref="K7:K8"/>
    <mergeCell ref="L7:L8"/>
    <mergeCell ref="M7:M8"/>
    <mergeCell ref="N7:N8"/>
    <mergeCell ref="O7:O8"/>
    <mergeCell ref="P7:P8"/>
    <mergeCell ref="DQ6:DS6"/>
    <mergeCell ref="DW6:DY6"/>
    <mergeCell ref="DZ6:EB6"/>
    <mergeCell ref="EC6:EE6"/>
    <mergeCell ref="E7:E8"/>
    <mergeCell ref="F7:F8"/>
    <mergeCell ref="G7:G8"/>
    <mergeCell ref="H7:H8"/>
    <mergeCell ref="I7:I8"/>
    <mergeCell ref="J7:J8"/>
    <mergeCell ref="BY6:CA6"/>
    <mergeCell ref="CB6:CD6"/>
    <mergeCell ref="CE6:CG6"/>
    <mergeCell ref="CH6:CJ6"/>
    <mergeCell ref="CK6:CM6"/>
    <mergeCell ref="CN6:CP6"/>
    <mergeCell ref="BB6:BD6"/>
    <mergeCell ref="BE6:BG6"/>
    <mergeCell ref="BH6:BJ6"/>
    <mergeCell ref="BK6:BM6"/>
    <mergeCell ref="BQ6:BU6"/>
    <mergeCell ref="BV6:BX6"/>
    <mergeCell ref="DT5:DV6"/>
    <mergeCell ref="DW5:EE5"/>
    <mergeCell ref="P6:T6"/>
    <mergeCell ref="U6:Y6"/>
    <mergeCell ref="Z6:AD6"/>
    <mergeCell ref="AE6:AI6"/>
    <mergeCell ref="AJ6:AN6"/>
    <mergeCell ref="AO6:AS6"/>
    <mergeCell ref="AT6:AX6"/>
    <mergeCell ref="AY6:BA6"/>
    <mergeCell ref="CH5:CP5"/>
    <mergeCell ref="CQ5:CZ5"/>
    <mergeCell ref="DA5:DC6"/>
    <mergeCell ref="DD5:DF6"/>
    <mergeCell ref="DG5:DI6"/>
    <mergeCell ref="DN5:DS5"/>
    <mergeCell ref="CQ6:CS6"/>
    <mergeCell ref="CT6:CW6"/>
    <mergeCell ref="CX6:CZ6"/>
    <mergeCell ref="DN6:DP6"/>
    <mergeCell ref="P4:DI4"/>
    <mergeCell ref="DJ4:DJ6"/>
    <mergeCell ref="DK4:DM6"/>
    <mergeCell ref="DN4:EE4"/>
    <mergeCell ref="EF4:EF6"/>
    <mergeCell ref="EG4:EI6"/>
    <mergeCell ref="P5:BA5"/>
    <mergeCell ref="BB5:BM5"/>
    <mergeCell ref="BN5:BP6"/>
    <mergeCell ref="BQ5:CG5"/>
    <mergeCell ref="A1:EI1"/>
    <mergeCell ref="A2:EI2"/>
    <mergeCell ref="L3:P3"/>
    <mergeCell ref="CU3:CV3"/>
    <mergeCell ref="A4:A8"/>
    <mergeCell ref="B4:B8"/>
    <mergeCell ref="C4:C8"/>
    <mergeCell ref="D4:D8"/>
    <mergeCell ref="E4:I6"/>
    <mergeCell ref="J4:O6"/>
  </mergeCells>
  <pageMargins left="0" right="0" top="0.15748031496062992" bottom="0.35433070866141736" header="0.31496062992125984" footer="0.31496062992125984"/>
  <pageSetup paperSize="9" scale="3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sqref="A1:EI1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sqref="A1:EI1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5" master="">
    <arrUserId title="Range4_1_1_1_2_1_1_2_1_1_1_1_1_1_1_1_1_1_1_1_1_1_1_1_1_1_1_1" rangeCreator="" othersAccessPermission="edit"/>
    <arrUserId title="Range4_2_1_1_2_1_1_2_1_1_1_1_1_1_1_1_1_1_1_1_1_1_1_1_1_1_1_1" rangeCreator="" othersAccessPermission="edit"/>
    <arrUserId title="Range4_4_1_1_2_1_1_2_1_1_1_1_1_1_1_1_1_1_1_1_1_1_1_1_1_1_1_1" rangeCreator="" othersAccessPermission="edit"/>
    <arrUserId title="Range5_1_1_1_2_1_1_2_1_1_1_1_1_1_1_1_1_1_1_1_1_1_1_1_1_1_1_1_1" rangeCreator="" othersAccessPermission="edit"/>
    <arrUserId title="Range5_2_1_1_2_1_1_2_1_1_1_1_1_1_1_1_1_1_1_1_1_1_1_1_1_1_1_1" rangeCreator="" othersAccessPermission="edit"/>
    <arrUserId title="Range5_1_1_1_2_1_1_1_1_1_1_1_1_1_1_1_1_1_1_1_1_1_1_1_1_1_1" rangeCreator="" othersAccessPermission="edit"/>
    <arrUserId title="Range5_2_1_1_2_1_1_1_1_1_1_1_1_1_1_1_1_1_1_1_1_1_1_1_1_1_1" rangeCreator="" othersAccessPermission="edit"/>
    <arrUserId title="Range5_3_1_1_1_1_1_1_1_1_1_1" rangeCreator="" othersAccessPermission="edit"/>
    <arrUserId title="Range5_8_1_1_1_1_1_1_1_1_1_1_1" rangeCreator="" othersAccessPermission="edit"/>
    <arrUserId title="Range5_11_1_1_1_1_1_1_1_1_1_1" rangeCreator="" othersAccessPermission="edit"/>
    <arrUserId title="Range5_12_1_1_1_1_1_1_1_1_1_1_1" rangeCreator="" othersAccessPermission="edit"/>
    <arrUserId title="Range5_14_1_1_1_1_1_1_1_1_1_1" rangeCreator="" othersAccessPermission="edit"/>
    <arrUserId title="Range4_2_1_1_2_1_1_1_1_1_1_1_1_1_1" rangeCreator="" othersAccessPermission="edit"/>
    <arrUserId title="Range1_1" rangeCreator="" othersAccessPermission="edit"/>
    <arrUserId title="Range1_1_1_1" rangeCreator="" othersAccessPermission="edit"/>
    <arrUserId title="Range4_1_1" rangeCreator="" othersAccessPermission="edit"/>
    <arrUserId title="Range4_1_2" rangeCreator="" othersAccessPermission="edit"/>
    <arrUserId title="Range4_1_3" rangeCreator="" othersAccessPermission="edit"/>
    <arrUserId title="Range4_1_4" rangeCreator="" othersAccessPermission="edit"/>
    <arrUserId title="Range4_1_5" rangeCreator="" othersAccessPermission="edit"/>
    <arrUserId title="Range4_1_6" rangeCreator="" othersAccessPermission="edit"/>
    <arrUserId title="Range4_1_7" rangeCreator="" othersAccessPermission="edit"/>
    <arrUserId title="Range4_1_8" rangeCreator="" othersAccessPermission="edit"/>
    <arrUserId title="Range5_1" rangeCreator="" othersAccessPermission="edit"/>
    <arrUserId title="Range5_1_1" rangeCreator="" othersAccessPermission="edit"/>
    <arrUserId title="Range5_1_2" rangeCreator="" othersAccessPermission="edit"/>
    <arrUserId title="Range5_1_3" rangeCreator="" othersAccessPermission="edit"/>
    <arrUserId title="Range5_1_4" rangeCreator="" othersAccessPermission="edit"/>
    <arrUserId title="Range5_1_5" rangeCreator="" othersAccessPermission="edit"/>
    <arrUserId title="Range5_1_6" rangeCreator="" othersAccessPermission="edit"/>
    <arrUserId title="Range5_1_7" rangeCreator="" othersAccessPermission="edit"/>
    <arrUserId title="Range5_1_8" rangeCreator="" othersAccessPermission="edit"/>
    <arrUserId title="Range5_1_9" rangeCreator="" othersAccessPermission="edit"/>
    <arrUserId title="Range5_1_10" rangeCreator="" othersAccessPermission="edit"/>
    <arrUserId title="Range5_1_11" rangeCreator="" othersAccessPermission="edit"/>
    <arrUserId title="Range5_1_12" rangeCreator="" othersAccessPermission="edit"/>
    <arrUserId title="Range5_1_13" rangeCreator="" othersAccessPermission="edit"/>
    <arrUserId title="Range5_1_14" rangeCreator="" othersAccessPermission="edit"/>
    <arrUserId title="Range5_1_15" rangeCreator="" othersAccessPermission="edit"/>
    <arrUserId title="Range5_1_16" rangeCreator="" othersAccessPermission="edit"/>
    <arrUserId title="Range5_1_17" rangeCreator="" othersAccessPermission="edit"/>
    <arrUserId title="Range5_1_18" rangeCreator="" othersAccessPermission="edit"/>
    <arrUserId title="Range5_1_19" rangeCreator="" othersAccessPermission="edit"/>
    <arrUserId title="Range5_1_20" rangeCreator="" othersAccessPermission="edit"/>
    <arrUserId title="Range6_1" rangeCreator="" othersAccessPermission="edit"/>
    <arrUserId title="Range6_1_1" rangeCreator="" othersAccessPermission="edit"/>
    <arrUserId title="Range5_1_23" rangeCreator="" othersAccessPermission="edit"/>
    <arrUserId title="Range5_1_24" rangeCreator="" othersAccessPermission="edit"/>
    <arrUserId title="Range6_1_3" rangeCreator="" othersAccessPermission="edit"/>
    <arrUserId title="Range6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ԳԵՂԱՐՔՈՒՆԻՔԻ (հոկտեմբեր)   (2)</vt:lpstr>
      <vt:lpstr>ԳԵՂԱՐՔՈՒՆԻՔԻ (դեկտեմբեր )  </vt:lpstr>
      <vt:lpstr>ԳԵՂԱՐՔՈՒՆԻՔԻ (դեկտեմբեր )   (2</vt:lpstr>
      <vt:lpstr>Лист4 (2)</vt:lpstr>
      <vt:lpstr>Лист4</vt:lpstr>
      <vt:lpstr>Лист1</vt:lpstr>
      <vt:lpstr>Лист2</vt:lpstr>
      <vt:lpstr>'ԳԵՂԱՐՔՈՒՆԻՔԻ (դեկտեմբեր )  '!Область_печати</vt:lpstr>
      <vt:lpstr>'ԳԵՂԱՐՔՈՒՆԻՔԻ (դեկտեմբեր )   (2'!Область_печати</vt:lpstr>
      <vt:lpstr>'ԳԵՂԱՐՔՈՒՆԻՔԻ (հոկտեմբեր)  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keywords>https:/mul2-mta.gov.am/tasks/1169690/oneclick/Ekamut.xlsx?token=44544693d5e87c5bb71ee7c17b8c7857</cp:keywords>
  <cp:lastModifiedBy>RePack by Diakov</cp:lastModifiedBy>
  <cp:lastPrinted>2025-12-30T06:47:53Z</cp:lastPrinted>
  <dcterms:created xsi:type="dcterms:W3CDTF">2006-09-28T05:33:00Z</dcterms:created>
  <dcterms:modified xsi:type="dcterms:W3CDTF">2025-12-30T06:53:39Z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55E01E9372814E459B82D696A1BBE754_12</vt:lpwstr>
  </property>
  <property fmtid="{D5CDD505-2E9C-101B-9397-08002B2CF9AE}" pid="3" name="KSOProductBuildVer">
    <vt:lpwstr>1033-12.2.0.17119</vt:lpwstr>
  </property>
</Properties>
</file>