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000" tabRatio="750" activeTab="1"/>
  </bookViews>
  <sheets>
    <sheet name="ԳԵՂԱՐՔՈՒՆԻՔԻ (հուլիսի 31) " sheetId="37" r:id="rId1"/>
    <sheet name="ԳԵՂԱՐՔՈՒՆԻՔԻ (հուլիսի 31)  (9)" sheetId="43" r:id="rId2"/>
  </sheets>
  <definedNames>
    <definedName name="_xlnm.Print_Area" localSheetId="0">'ԳԵՂԱՐՔՈՒՆԻՔԻ (հուլիսի 31) '!$A$1:$EJ$121</definedName>
    <definedName name="_xlnm.Print_Area" localSheetId="1">'ԳԵՂԱՐՔՈՒՆԻՔԻ (հուլիսի 31)  (9)'!$A$1:$EH$121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D11" i="43" l="1"/>
  <c r="ED12" i="43"/>
  <c r="ED13" i="43"/>
  <c r="ED14" i="43"/>
  <c r="ED10" i="43"/>
  <c r="EA11" i="43"/>
  <c r="EA12" i="43"/>
  <c r="EA13" i="43"/>
  <c r="EA14" i="43"/>
  <c r="EA10" i="43"/>
  <c r="DX11" i="43"/>
  <c r="DX12" i="43"/>
  <c r="DX13" i="43"/>
  <c r="DX14" i="43"/>
  <c r="DX10" i="43"/>
  <c r="DU11" i="43"/>
  <c r="DU12" i="43"/>
  <c r="DU13" i="43"/>
  <c r="DU14" i="43"/>
  <c r="DU10" i="43"/>
  <c r="DR11" i="43"/>
  <c r="DR12" i="43"/>
  <c r="DR13" i="43"/>
  <c r="DR14" i="43"/>
  <c r="DR16" i="43" s="1"/>
  <c r="DR10" i="43"/>
  <c r="DO11" i="43"/>
  <c r="DO12" i="43"/>
  <c r="DO13" i="43"/>
  <c r="DO14" i="43"/>
  <c r="DO10" i="43"/>
  <c r="DH11" i="43"/>
  <c r="DH12" i="43"/>
  <c r="DH13" i="43"/>
  <c r="DH14" i="43"/>
  <c r="DH16" i="43" s="1"/>
  <c r="DH10" i="43"/>
  <c r="DE11" i="43"/>
  <c r="DE12" i="43"/>
  <c r="DE13" i="43"/>
  <c r="DE14" i="43"/>
  <c r="DE10" i="43"/>
  <c r="DB11" i="43"/>
  <c r="DB12" i="43"/>
  <c r="DB13" i="43"/>
  <c r="DB14" i="43"/>
  <c r="DB10" i="43"/>
  <c r="CY11" i="43"/>
  <c r="CY12" i="43"/>
  <c r="CY13" i="43"/>
  <c r="CY14" i="43"/>
  <c r="CY10" i="43"/>
  <c r="CU11" i="43"/>
  <c r="CU12" i="43"/>
  <c r="CU13" i="43"/>
  <c r="CU14" i="43"/>
  <c r="CW14" i="43" s="1"/>
  <c r="CU10" i="43"/>
  <c r="CR11" i="43"/>
  <c r="CR12" i="43"/>
  <c r="CR13" i="43"/>
  <c r="CR14" i="43"/>
  <c r="CR10" i="43"/>
  <c r="CO11" i="43"/>
  <c r="CO12" i="43"/>
  <c r="CO13" i="43"/>
  <c r="CO14" i="43"/>
  <c r="CO10" i="43"/>
  <c r="CL11" i="43"/>
  <c r="CL12" i="43"/>
  <c r="CL13" i="43"/>
  <c r="CL14" i="43"/>
  <c r="CL10" i="43"/>
  <c r="CI11" i="43"/>
  <c r="CI12" i="43"/>
  <c r="CI13" i="43"/>
  <c r="CI14" i="43"/>
  <c r="CI10" i="43"/>
  <c r="CF11" i="43"/>
  <c r="CF12" i="43"/>
  <c r="CF13" i="43"/>
  <c r="CF14" i="43"/>
  <c r="CF10" i="43"/>
  <c r="CC11" i="43"/>
  <c r="CC12" i="43"/>
  <c r="BR12" i="43" s="1"/>
  <c r="CC13" i="43"/>
  <c r="CC14" i="43"/>
  <c r="CC10" i="43"/>
  <c r="BZ11" i="43"/>
  <c r="BR11" i="43" s="1"/>
  <c r="BZ12" i="43"/>
  <c r="BZ13" i="43"/>
  <c r="BZ14" i="43"/>
  <c r="BZ10" i="43"/>
  <c r="BW11" i="43"/>
  <c r="BW12" i="43"/>
  <c r="BW13" i="43"/>
  <c r="BW14" i="43"/>
  <c r="BW10" i="43"/>
  <c r="BO11" i="43"/>
  <c r="BO12" i="43"/>
  <c r="BO13" i="43"/>
  <c r="BO14" i="43"/>
  <c r="BO10" i="43"/>
  <c r="BL11" i="43"/>
  <c r="BL12" i="43"/>
  <c r="BL13" i="43"/>
  <c r="BL14" i="43"/>
  <c r="BL10" i="43"/>
  <c r="BI11" i="43"/>
  <c r="BI12" i="43"/>
  <c r="BI13" i="43"/>
  <c r="BI14" i="43"/>
  <c r="BI10" i="43"/>
  <c r="BF11" i="43"/>
  <c r="BF12" i="43"/>
  <c r="BF13" i="43"/>
  <c r="BF14" i="43"/>
  <c r="BF16" i="43" s="1"/>
  <c r="BF10" i="43"/>
  <c r="BC11" i="43"/>
  <c r="BC12" i="43"/>
  <c r="BC13" i="43"/>
  <c r="BC14" i="43"/>
  <c r="BC10" i="43"/>
  <c r="AZ11" i="43"/>
  <c r="AZ12" i="43"/>
  <c r="AZ13" i="43"/>
  <c r="AZ14" i="43"/>
  <c r="AZ10" i="43"/>
  <c r="AU11" i="43"/>
  <c r="AW11" i="43" s="1"/>
  <c r="AU12" i="43"/>
  <c r="AU13" i="43"/>
  <c r="AU14" i="43"/>
  <c r="AU10" i="43"/>
  <c r="AP11" i="43"/>
  <c r="AP12" i="43"/>
  <c r="AP13" i="43"/>
  <c r="AP14" i="43"/>
  <c r="AR14" i="43" s="1"/>
  <c r="AP10" i="43"/>
  <c r="AK11" i="43"/>
  <c r="AK12" i="43"/>
  <c r="AK13" i="43"/>
  <c r="AM13" i="43" s="1"/>
  <c r="AK14" i="43"/>
  <c r="AM14" i="43" s="1"/>
  <c r="AK10" i="43"/>
  <c r="AF11" i="43"/>
  <c r="AF12" i="43"/>
  <c r="AH12" i="43" s="1"/>
  <c r="AF13" i="43"/>
  <c r="AF14" i="43"/>
  <c r="AF10" i="43"/>
  <c r="AA11" i="43"/>
  <c r="AC11" i="43" s="1"/>
  <c r="AA12" i="43"/>
  <c r="AA13" i="43"/>
  <c r="AA14" i="43"/>
  <c r="AC14" i="43" s="1"/>
  <c r="AA10" i="43"/>
  <c r="V11" i="43"/>
  <c r="V12" i="43"/>
  <c r="V13" i="43"/>
  <c r="V14" i="43"/>
  <c r="X14" i="43" s="1"/>
  <c r="V10" i="43"/>
  <c r="EF16" i="43"/>
  <c r="EE16" i="43"/>
  <c r="EC16" i="43"/>
  <c r="EB16" i="43"/>
  <c r="DZ16" i="43"/>
  <c r="DY16" i="43"/>
  <c r="DW16" i="43"/>
  <c r="DV16" i="43"/>
  <c r="DT16" i="43"/>
  <c r="DS16" i="43"/>
  <c r="DQ16" i="43"/>
  <c r="DP16" i="43"/>
  <c r="DN16" i="43"/>
  <c r="DJ16" i="43"/>
  <c r="DI16" i="43"/>
  <c r="DG16" i="43"/>
  <c r="DF16" i="43"/>
  <c r="DD16" i="43"/>
  <c r="DC16" i="43"/>
  <c r="DA16" i="43"/>
  <c r="CZ16" i="43"/>
  <c r="CX16" i="43"/>
  <c r="CV16" i="43"/>
  <c r="CT16" i="43"/>
  <c r="CS16" i="43"/>
  <c r="CQ16" i="43"/>
  <c r="CP16" i="43"/>
  <c r="CN16" i="43"/>
  <c r="CM16" i="43"/>
  <c r="CK16" i="43"/>
  <c r="CJ16" i="43"/>
  <c r="CH16" i="43"/>
  <c r="CG16" i="43"/>
  <c r="CE16" i="43"/>
  <c r="CD16" i="43"/>
  <c r="CB16" i="43"/>
  <c r="CA16" i="43"/>
  <c r="BY16" i="43"/>
  <c r="BX16" i="43"/>
  <c r="BV16" i="43"/>
  <c r="BP16" i="43"/>
  <c r="BN16" i="43"/>
  <c r="BM16" i="43"/>
  <c r="BK16" i="43"/>
  <c r="BJ16" i="43"/>
  <c r="BH16" i="43"/>
  <c r="BG16" i="43"/>
  <c r="BE16" i="43"/>
  <c r="BD16" i="43"/>
  <c r="BB16" i="43"/>
  <c r="BA16" i="43"/>
  <c r="AY16" i="43"/>
  <c r="AV16" i="43"/>
  <c r="AT16" i="43"/>
  <c r="AQ16" i="43"/>
  <c r="AO16" i="43"/>
  <c r="AS16" i="43" s="1"/>
  <c r="AL16" i="43"/>
  <c r="AJ16" i="43"/>
  <c r="AN16" i="43" s="1"/>
  <c r="AG16" i="43"/>
  <c r="AE16" i="43"/>
  <c r="AB16" i="43"/>
  <c r="Z16" i="43"/>
  <c r="W16" i="43"/>
  <c r="U16" i="43"/>
  <c r="Y16" i="43" s="1"/>
  <c r="D16" i="43"/>
  <c r="C16" i="43"/>
  <c r="EI14" i="43"/>
  <c r="EG14" i="43"/>
  <c r="EH14" i="43"/>
  <c r="DM14" i="43"/>
  <c r="DK14" i="43"/>
  <c r="E14" i="43" s="1"/>
  <c r="BS14" i="43"/>
  <c r="BQ14" i="43"/>
  <c r="BU14" i="43" s="1"/>
  <c r="AX14" i="43"/>
  <c r="AW14" i="43"/>
  <c r="AS14" i="43"/>
  <c r="AN14" i="43"/>
  <c r="AI14" i="43"/>
  <c r="AH14" i="43"/>
  <c r="AD14" i="43"/>
  <c r="Y14" i="43"/>
  <c r="R14" i="43"/>
  <c r="P14" i="43"/>
  <c r="T14" i="43" s="1"/>
  <c r="L14" i="43"/>
  <c r="J14" i="43"/>
  <c r="EI13" i="43"/>
  <c r="EG13" i="43"/>
  <c r="DM13" i="43"/>
  <c r="DK13" i="43"/>
  <c r="E13" i="43" s="1"/>
  <c r="CW13" i="43"/>
  <c r="BR13" i="43"/>
  <c r="BT13" i="43" s="1"/>
  <c r="BS13" i="43"/>
  <c r="BQ13" i="43"/>
  <c r="BU13" i="43" s="1"/>
  <c r="AX13" i="43"/>
  <c r="AW13" i="43"/>
  <c r="AS13" i="43"/>
  <c r="AR13" i="43"/>
  <c r="AN13" i="43"/>
  <c r="AI13" i="43"/>
  <c r="AH13" i="43"/>
  <c r="AD13" i="43"/>
  <c r="AC13" i="43"/>
  <c r="Y13" i="43"/>
  <c r="X13" i="43"/>
  <c r="R13" i="43"/>
  <c r="P13" i="43"/>
  <c r="L13" i="43"/>
  <c r="J13" i="43"/>
  <c r="G13" i="43"/>
  <c r="EI12" i="43"/>
  <c r="EG12" i="43"/>
  <c r="DM12" i="43"/>
  <c r="G12" i="43" s="1"/>
  <c r="DK12" i="43"/>
  <c r="E12" i="43" s="1"/>
  <c r="CW12" i="43"/>
  <c r="BS12" i="43"/>
  <c r="BQ12" i="43"/>
  <c r="AX12" i="43"/>
  <c r="AW12" i="43"/>
  <c r="AS12" i="43"/>
  <c r="AR12" i="43"/>
  <c r="AN12" i="43"/>
  <c r="AM12" i="43"/>
  <c r="AI12" i="43"/>
  <c r="AD12" i="43"/>
  <c r="AC12" i="43"/>
  <c r="Y12" i="43"/>
  <c r="X12" i="43"/>
  <c r="R12" i="43"/>
  <c r="T12" i="43" s="1"/>
  <c r="P12" i="43"/>
  <c r="L12" i="43"/>
  <c r="J12" i="43"/>
  <c r="EI11" i="43"/>
  <c r="EG11" i="43"/>
  <c r="DM11" i="43"/>
  <c r="G11" i="43" s="1"/>
  <c r="DK11" i="43"/>
  <c r="E11" i="43" s="1"/>
  <c r="CW11" i="43"/>
  <c r="BS11" i="43"/>
  <c r="BQ11" i="43"/>
  <c r="AX11" i="43"/>
  <c r="AS11" i="43"/>
  <c r="AR11" i="43"/>
  <c r="AN11" i="43"/>
  <c r="AM11" i="43"/>
  <c r="AI11" i="43"/>
  <c r="AH11" i="43"/>
  <c r="AD11" i="43"/>
  <c r="Y11" i="43"/>
  <c r="X11" i="43"/>
  <c r="R11" i="43"/>
  <c r="P11" i="43"/>
  <c r="L11" i="43"/>
  <c r="J11" i="43"/>
  <c r="O11" i="43" s="1"/>
  <c r="EI10" i="43"/>
  <c r="EG10" i="43"/>
  <c r="DM10" i="43"/>
  <c r="G10" i="43" s="1"/>
  <c r="DK10" i="43"/>
  <c r="BS10" i="43"/>
  <c r="BQ10" i="43"/>
  <c r="BQ16" i="43" s="1"/>
  <c r="AX10" i="43"/>
  <c r="AS10" i="43"/>
  <c r="AR10" i="43"/>
  <c r="AN10" i="43"/>
  <c r="AI10" i="43"/>
  <c r="AD10" i="43"/>
  <c r="AA16" i="43"/>
  <c r="AC16" i="43" s="1"/>
  <c r="Y10" i="43"/>
  <c r="X10" i="43"/>
  <c r="R10" i="43"/>
  <c r="P10" i="43"/>
  <c r="P16" i="43" s="1"/>
  <c r="L10" i="43"/>
  <c r="J10" i="43"/>
  <c r="ED16" i="43" l="1"/>
  <c r="EH13" i="43"/>
  <c r="EH12" i="43"/>
  <c r="F12" i="43" s="1"/>
  <c r="H12" i="43" s="1"/>
  <c r="DK16" i="43"/>
  <c r="DU16" i="43"/>
  <c r="EG16" i="43"/>
  <c r="EH11" i="43"/>
  <c r="F11" i="43" s="1"/>
  <c r="H11" i="43" s="1"/>
  <c r="O14" i="43"/>
  <c r="AD16" i="43"/>
  <c r="AX16" i="43"/>
  <c r="AU16" i="43"/>
  <c r="AW16" i="43" s="1"/>
  <c r="BI16" i="43"/>
  <c r="BZ16" i="43"/>
  <c r="CL16" i="43"/>
  <c r="CY16" i="43"/>
  <c r="J16" i="43"/>
  <c r="EI16" i="43"/>
  <c r="O13" i="43"/>
  <c r="DL12" i="43"/>
  <c r="AZ16" i="43"/>
  <c r="BL16" i="43"/>
  <c r="CC16" i="43"/>
  <c r="CO16" i="43"/>
  <c r="DB16" i="43"/>
  <c r="DM16" i="43"/>
  <c r="DX16" i="43"/>
  <c r="L16" i="43"/>
  <c r="O16" i="43" s="1"/>
  <c r="DO16" i="43"/>
  <c r="EA16" i="43"/>
  <c r="T11" i="43"/>
  <c r="O12" i="43"/>
  <c r="K13" i="43"/>
  <c r="N13" i="43" s="1"/>
  <c r="AI16" i="43"/>
  <c r="DL11" i="43"/>
  <c r="BC16" i="43"/>
  <c r="BO16" i="43"/>
  <c r="CF16" i="43"/>
  <c r="CR16" i="43"/>
  <c r="DE16" i="43"/>
  <c r="CU16" i="43"/>
  <c r="CW16" i="43" s="1"/>
  <c r="CI16" i="43"/>
  <c r="BR14" i="43"/>
  <c r="BT14" i="43" s="1"/>
  <c r="BW16" i="43"/>
  <c r="DL13" i="43"/>
  <c r="F13" i="43" s="1"/>
  <c r="H13" i="43" s="1"/>
  <c r="AP16" i="43"/>
  <c r="K14" i="43"/>
  <c r="M14" i="43" s="1"/>
  <c r="AK16" i="43"/>
  <c r="AM16" i="43" s="1"/>
  <c r="AM10" i="43"/>
  <c r="V16" i="43"/>
  <c r="O10" i="43"/>
  <c r="K10" i="43"/>
  <c r="AF16" i="43"/>
  <c r="AH16" i="43" s="1"/>
  <c r="AH10" i="43"/>
  <c r="K12" i="43"/>
  <c r="N12" i="43" s="1"/>
  <c r="EH10" i="43"/>
  <c r="CW10" i="43"/>
  <c r="K11" i="43"/>
  <c r="N11" i="43" s="1"/>
  <c r="R16" i="43"/>
  <c r="T10" i="43"/>
  <c r="BR10" i="43"/>
  <c r="BR16" i="43" s="1"/>
  <c r="M13" i="43"/>
  <c r="T13" i="43"/>
  <c r="BS16" i="43"/>
  <c r="BU10" i="43"/>
  <c r="I11" i="43"/>
  <c r="BT11" i="43"/>
  <c r="BU11" i="43"/>
  <c r="I12" i="43"/>
  <c r="BT12" i="43"/>
  <c r="BU12" i="43"/>
  <c r="I13" i="43"/>
  <c r="X16" i="43"/>
  <c r="AR16" i="43"/>
  <c r="E10" i="43"/>
  <c r="E16" i="43" s="1"/>
  <c r="Q10" i="43"/>
  <c r="AC10" i="43"/>
  <c r="AW10" i="43"/>
  <c r="DL10" i="43"/>
  <c r="Q11" i="43"/>
  <c r="S11" i="43" s="1"/>
  <c r="Q12" i="43"/>
  <c r="S12" i="43" s="1"/>
  <c r="Q13" i="43"/>
  <c r="S13" i="43" s="1"/>
  <c r="Q14" i="43"/>
  <c r="S14" i="43" s="1"/>
  <c r="DL14" i="43"/>
  <c r="F14" i="43" s="1"/>
  <c r="N14" i="43"/>
  <c r="G14" i="43"/>
  <c r="G16" i="43" s="1"/>
  <c r="DN16" i="37"/>
  <c r="DO15" i="37"/>
  <c r="EH16" i="43" l="1"/>
  <c r="BT10" i="43"/>
  <c r="M12" i="43"/>
  <c r="M11" i="43"/>
  <c r="I16" i="43"/>
  <c r="BT16" i="43"/>
  <c r="BU16" i="43"/>
  <c r="I10" i="43"/>
  <c r="K16" i="43"/>
  <c r="N10" i="43"/>
  <c r="T16" i="43"/>
  <c r="H14" i="43"/>
  <c r="I14" i="43"/>
  <c r="Q16" i="43"/>
  <c r="S16" i="43" s="1"/>
  <c r="S10" i="43"/>
  <c r="DL16" i="43"/>
  <c r="F10" i="43"/>
  <c r="M10" i="43"/>
  <c r="EH16" i="37"/>
  <c r="EG16" i="37"/>
  <c r="EE16" i="37"/>
  <c r="ED16" i="37"/>
  <c r="EB16" i="37"/>
  <c r="EA16" i="37"/>
  <c r="DY16" i="37"/>
  <c r="DX16" i="37"/>
  <c r="DV16" i="37"/>
  <c r="DU16" i="37"/>
  <c r="DS16" i="37"/>
  <c r="DR16" i="37"/>
  <c r="DP16" i="37"/>
  <c r="DJ16" i="37"/>
  <c r="DI16" i="37"/>
  <c r="DG16" i="37"/>
  <c r="DF16" i="37"/>
  <c r="DD16" i="37"/>
  <c r="DC16" i="37"/>
  <c r="DA16" i="37"/>
  <c r="CZ16" i="37"/>
  <c r="CX16" i="37"/>
  <c r="CV16" i="37"/>
  <c r="CT16" i="37"/>
  <c r="CS16" i="37"/>
  <c r="CQ16" i="37"/>
  <c r="CP16" i="37"/>
  <c r="CN16" i="37"/>
  <c r="CM16" i="37"/>
  <c r="CK16" i="37"/>
  <c r="CJ16" i="37"/>
  <c r="CH16" i="37"/>
  <c r="CG16" i="37"/>
  <c r="CE16" i="37"/>
  <c r="CD16" i="37"/>
  <c r="CB16" i="37"/>
  <c r="CA16" i="37"/>
  <c r="BY16" i="37"/>
  <c r="BX16" i="37"/>
  <c r="BV16" i="37"/>
  <c r="BP16" i="37"/>
  <c r="BN16" i="37"/>
  <c r="BM16" i="37"/>
  <c r="BK16" i="37"/>
  <c r="BJ16" i="37"/>
  <c r="BH16" i="37"/>
  <c r="BG16" i="37"/>
  <c r="BE16" i="37"/>
  <c r="BD16" i="37"/>
  <c r="BB16" i="37"/>
  <c r="BA16" i="37"/>
  <c r="AY16" i="37"/>
  <c r="AV16" i="37"/>
  <c r="AT16" i="37"/>
  <c r="AQ16" i="37"/>
  <c r="AO16" i="37"/>
  <c r="AL16" i="37"/>
  <c r="AJ16" i="37"/>
  <c r="AG16" i="37"/>
  <c r="AE16" i="37"/>
  <c r="AB16" i="37"/>
  <c r="Z16" i="37"/>
  <c r="W16" i="37"/>
  <c r="U16" i="37"/>
  <c r="D16" i="37"/>
  <c r="C16" i="37"/>
  <c r="EK14" i="37"/>
  <c r="EI14" i="37"/>
  <c r="EF14" i="37"/>
  <c r="EC14" i="37"/>
  <c r="DZ14" i="37"/>
  <c r="DW14" i="37"/>
  <c r="DT14" i="37"/>
  <c r="DQ14" i="37"/>
  <c r="DM14" i="37"/>
  <c r="DO14" i="37" s="1"/>
  <c r="DK14" i="37"/>
  <c r="DH14" i="37"/>
  <c r="DE14" i="37"/>
  <c r="DB14" i="37"/>
  <c r="CY14" i="37"/>
  <c r="CU14" i="37"/>
  <c r="CW14" i="37" s="1"/>
  <c r="CR14" i="37"/>
  <c r="CO14" i="37"/>
  <c r="CL14" i="37"/>
  <c r="CI14" i="37"/>
  <c r="CF14" i="37"/>
  <c r="CC14" i="37"/>
  <c r="BZ14" i="37"/>
  <c r="BW14" i="37"/>
  <c r="BS14" i="37"/>
  <c r="BQ14" i="37"/>
  <c r="BO14" i="37"/>
  <c r="BL14" i="37"/>
  <c r="BI14" i="37"/>
  <c r="BF14" i="37"/>
  <c r="BC14" i="37"/>
  <c r="AZ14" i="37"/>
  <c r="AX14" i="37"/>
  <c r="AU14" i="37"/>
  <c r="AW14" i="37" s="1"/>
  <c r="AS14" i="37"/>
  <c r="AP14" i="37"/>
  <c r="AR14" i="37" s="1"/>
  <c r="AN14" i="37"/>
  <c r="AK14" i="37"/>
  <c r="AM14" i="37" s="1"/>
  <c r="AI14" i="37"/>
  <c r="AF14" i="37"/>
  <c r="AH14" i="37" s="1"/>
  <c r="AD14" i="37"/>
  <c r="AA14" i="37"/>
  <c r="AC14" i="37" s="1"/>
  <c r="Y14" i="37"/>
  <c r="V14" i="37"/>
  <c r="R14" i="37"/>
  <c r="P14" i="37"/>
  <c r="L14" i="37"/>
  <c r="J14" i="37"/>
  <c r="EK13" i="37"/>
  <c r="EI13" i="37"/>
  <c r="EF13" i="37"/>
  <c r="EC13" i="37"/>
  <c r="DZ13" i="37"/>
  <c r="DW13" i="37"/>
  <c r="DT13" i="37"/>
  <c r="DQ13" i="37"/>
  <c r="DM13" i="37"/>
  <c r="DO13" i="37" s="1"/>
  <c r="DK13" i="37"/>
  <c r="E13" i="37" s="1"/>
  <c r="DH13" i="37"/>
  <c r="DE13" i="37"/>
  <c r="DB13" i="37"/>
  <c r="CY13" i="37"/>
  <c r="CU13" i="37"/>
  <c r="CW13" i="37" s="1"/>
  <c r="CR13" i="37"/>
  <c r="CO13" i="37"/>
  <c r="CL13" i="37"/>
  <c r="CI13" i="37"/>
  <c r="CF13" i="37"/>
  <c r="CC13" i="37"/>
  <c r="BZ13" i="37"/>
  <c r="BW13" i="37"/>
  <c r="BS13" i="37"/>
  <c r="BQ13" i="37"/>
  <c r="BO13" i="37"/>
  <c r="BL13" i="37"/>
  <c r="BI13" i="37"/>
  <c r="BF13" i="37"/>
  <c r="BC13" i="37"/>
  <c r="AZ13" i="37"/>
  <c r="AX13" i="37"/>
  <c r="AU13" i="37"/>
  <c r="AW13" i="37" s="1"/>
  <c r="AS13" i="37"/>
  <c r="AP13" i="37"/>
  <c r="AR13" i="37" s="1"/>
  <c r="AN13" i="37"/>
  <c r="AK13" i="37"/>
  <c r="AM13" i="37" s="1"/>
  <c r="AI13" i="37"/>
  <c r="AF13" i="37"/>
  <c r="AH13" i="37" s="1"/>
  <c r="AD13" i="37"/>
  <c r="AA13" i="37"/>
  <c r="AC13" i="37" s="1"/>
  <c r="Y13" i="37"/>
  <c r="V13" i="37"/>
  <c r="R13" i="37"/>
  <c r="P13" i="37"/>
  <c r="L13" i="37"/>
  <c r="J13" i="37"/>
  <c r="EK12" i="37"/>
  <c r="EI12" i="37"/>
  <c r="EF12" i="37"/>
  <c r="EC12" i="37"/>
  <c r="DZ12" i="37"/>
  <c r="DW12" i="37"/>
  <c r="DT12" i="37"/>
  <c r="DQ12" i="37"/>
  <c r="DM12" i="37"/>
  <c r="DO12" i="37" s="1"/>
  <c r="DK12" i="37"/>
  <c r="E12" i="37" s="1"/>
  <c r="DH12" i="37"/>
  <c r="DE12" i="37"/>
  <c r="DB12" i="37"/>
  <c r="CY12" i="37"/>
  <c r="CU12" i="37"/>
  <c r="CW12" i="37" s="1"/>
  <c r="CR12" i="37"/>
  <c r="CO12" i="37"/>
  <c r="CL12" i="37"/>
  <c r="CI12" i="37"/>
  <c r="CF12" i="37"/>
  <c r="CC12" i="37"/>
  <c r="BZ12" i="37"/>
  <c r="BW12" i="37"/>
  <c r="BS12" i="37"/>
  <c r="BQ12" i="37"/>
  <c r="BO12" i="37"/>
  <c r="BL12" i="37"/>
  <c r="BI12" i="37"/>
  <c r="BF12" i="37"/>
  <c r="BC12" i="37"/>
  <c r="AZ12" i="37"/>
  <c r="AX12" i="37"/>
  <c r="AU12" i="37"/>
  <c r="AW12" i="37" s="1"/>
  <c r="AS12" i="37"/>
  <c r="AP12" i="37"/>
  <c r="AR12" i="37" s="1"/>
  <c r="AN12" i="37"/>
  <c r="AK12" i="37"/>
  <c r="AM12" i="37" s="1"/>
  <c r="AI12" i="37"/>
  <c r="AF12" i="37"/>
  <c r="AH12" i="37" s="1"/>
  <c r="AD12" i="37"/>
  <c r="AA12" i="37"/>
  <c r="AC12" i="37" s="1"/>
  <c r="Y12" i="37"/>
  <c r="V12" i="37"/>
  <c r="R12" i="37"/>
  <c r="P12" i="37"/>
  <c r="L12" i="37"/>
  <c r="J12" i="37"/>
  <c r="EK11" i="37"/>
  <c r="EI11" i="37"/>
  <c r="EF11" i="37"/>
  <c r="EC11" i="37"/>
  <c r="DZ11" i="37"/>
  <c r="DW11" i="37"/>
  <c r="DT11" i="37"/>
  <c r="DQ11" i="37"/>
  <c r="DM11" i="37"/>
  <c r="DO11" i="37" s="1"/>
  <c r="DK11" i="37"/>
  <c r="DH11" i="37"/>
  <c r="DE11" i="37"/>
  <c r="DB11" i="37"/>
  <c r="CY11" i="37"/>
  <c r="CU11" i="37"/>
  <c r="CW11" i="37" s="1"/>
  <c r="CR11" i="37"/>
  <c r="CO11" i="37"/>
  <c r="CL11" i="37"/>
  <c r="CI11" i="37"/>
  <c r="CF11" i="37"/>
  <c r="CC11" i="37"/>
  <c r="BZ11" i="37"/>
  <c r="BW11" i="37"/>
  <c r="BS11" i="37"/>
  <c r="BQ11" i="37"/>
  <c r="BO11" i="37"/>
  <c r="BL11" i="37"/>
  <c r="BI11" i="37"/>
  <c r="BF11" i="37"/>
  <c r="BC11" i="37"/>
  <c r="AZ11" i="37"/>
  <c r="AX11" i="37"/>
  <c r="AU11" i="37"/>
  <c r="AW11" i="37" s="1"/>
  <c r="AS11" i="37"/>
  <c r="AP11" i="37"/>
  <c r="AR11" i="37" s="1"/>
  <c r="AN11" i="37"/>
  <c r="AK11" i="37"/>
  <c r="AM11" i="37" s="1"/>
  <c r="AI11" i="37"/>
  <c r="AF11" i="37"/>
  <c r="AH11" i="37" s="1"/>
  <c r="AD11" i="37"/>
  <c r="AA11" i="37"/>
  <c r="AC11" i="37" s="1"/>
  <c r="Y11" i="37"/>
  <c r="V11" i="37"/>
  <c r="R11" i="37"/>
  <c r="P11" i="37"/>
  <c r="L11" i="37"/>
  <c r="J11" i="37"/>
  <c r="EK10" i="37"/>
  <c r="EI10" i="37"/>
  <c r="EF10" i="37"/>
  <c r="EC10" i="37"/>
  <c r="EC16" i="37" s="1"/>
  <c r="DZ10" i="37"/>
  <c r="DW10" i="37"/>
  <c r="DT10" i="37"/>
  <c r="DQ10" i="37"/>
  <c r="DQ16" i="37" s="1"/>
  <c r="DM10" i="37"/>
  <c r="DO10" i="37" s="1"/>
  <c r="DK10" i="37"/>
  <c r="DH10" i="37"/>
  <c r="DE10" i="37"/>
  <c r="DB10" i="37"/>
  <c r="CY10" i="37"/>
  <c r="CU10" i="37"/>
  <c r="CW10" i="37" s="1"/>
  <c r="CR10" i="37"/>
  <c r="CO10" i="37"/>
  <c r="CL10" i="37"/>
  <c r="CL16" i="37" s="1"/>
  <c r="CI10" i="37"/>
  <c r="CF10" i="37"/>
  <c r="CC10" i="37"/>
  <c r="BZ10" i="37"/>
  <c r="BW10" i="37"/>
  <c r="BS10" i="37"/>
  <c r="BQ10" i="37"/>
  <c r="BO10" i="37"/>
  <c r="BL10" i="37"/>
  <c r="BI10" i="37"/>
  <c r="BI16" i="37" s="1"/>
  <c r="BF10" i="37"/>
  <c r="BC10" i="37"/>
  <c r="AZ10" i="37"/>
  <c r="AX10" i="37"/>
  <c r="AU10" i="37"/>
  <c r="AW10" i="37" s="1"/>
  <c r="AS10" i="37"/>
  <c r="AP10" i="37"/>
  <c r="AN10" i="37"/>
  <c r="AK10" i="37"/>
  <c r="AI10" i="37"/>
  <c r="AF10" i="37"/>
  <c r="AF16" i="37" s="1"/>
  <c r="AD10" i="37"/>
  <c r="AA10" i="37"/>
  <c r="Y10" i="37"/>
  <c r="V10" i="37"/>
  <c r="R10" i="37"/>
  <c r="P10" i="37"/>
  <c r="T10" i="37" s="1"/>
  <c r="L10" i="37"/>
  <c r="J10" i="37"/>
  <c r="F16" i="43" l="1"/>
  <c r="H16" i="43" s="1"/>
  <c r="H10" i="43"/>
  <c r="N16" i="43"/>
  <c r="M16" i="43"/>
  <c r="AN16" i="37"/>
  <c r="CO16" i="37"/>
  <c r="AI16" i="37"/>
  <c r="AH16" i="37"/>
  <c r="AH10" i="37"/>
  <c r="DO16" i="37"/>
  <c r="DZ16" i="37"/>
  <c r="E10" i="37"/>
  <c r="E11" i="37"/>
  <c r="E14" i="37"/>
  <c r="DE16" i="37"/>
  <c r="CR16" i="37"/>
  <c r="CF16" i="37"/>
  <c r="BU14" i="37"/>
  <c r="CC16" i="37"/>
  <c r="BU13" i="37"/>
  <c r="BS16" i="37"/>
  <c r="BZ16" i="37"/>
  <c r="BU12" i="37"/>
  <c r="BQ16" i="37"/>
  <c r="O13" i="37"/>
  <c r="O14" i="37"/>
  <c r="BF16" i="37"/>
  <c r="J16" i="37"/>
  <c r="R16" i="37"/>
  <c r="AA16" i="37"/>
  <c r="K12" i="37"/>
  <c r="M12" i="37" s="1"/>
  <c r="Q14" i="37"/>
  <c r="S14" i="37" s="1"/>
  <c r="L16" i="37"/>
  <c r="T13" i="37"/>
  <c r="AC10" i="37"/>
  <c r="AZ16" i="37"/>
  <c r="BL16" i="37"/>
  <c r="BR10" i="37"/>
  <c r="BT10" i="37" s="1"/>
  <c r="CI16" i="37"/>
  <c r="DH16" i="37"/>
  <c r="DT16" i="37"/>
  <c r="EF16" i="37"/>
  <c r="Q11" i="37"/>
  <c r="S11" i="37" s="1"/>
  <c r="O12" i="37"/>
  <c r="BR13" i="37"/>
  <c r="BT13" i="37" s="1"/>
  <c r="EJ13" i="37"/>
  <c r="BR14" i="37"/>
  <c r="BT14" i="37" s="1"/>
  <c r="EJ14" i="37"/>
  <c r="AK16" i="37"/>
  <c r="AU16" i="37"/>
  <c r="BC16" i="37"/>
  <c r="BO16" i="37"/>
  <c r="CY16" i="37"/>
  <c r="DK16" i="37"/>
  <c r="DW16" i="37"/>
  <c r="EI16" i="37"/>
  <c r="O11" i="37"/>
  <c r="BU11" i="37"/>
  <c r="BR11" i="37"/>
  <c r="BT11" i="37" s="1"/>
  <c r="T12" i="37"/>
  <c r="BR12" i="37"/>
  <c r="BT12" i="37" s="1"/>
  <c r="EJ12" i="37"/>
  <c r="T14" i="37"/>
  <c r="Y16" i="37"/>
  <c r="AS16" i="37"/>
  <c r="DB16" i="37"/>
  <c r="DM16" i="37"/>
  <c r="EK16" i="37"/>
  <c r="T11" i="37"/>
  <c r="EJ11" i="37"/>
  <c r="K13" i="37"/>
  <c r="N13" i="37" s="1"/>
  <c r="K14" i="37"/>
  <c r="M14" i="37" s="1"/>
  <c r="AD16" i="37"/>
  <c r="AX16" i="37"/>
  <c r="K10" i="37"/>
  <c r="N10" i="37" s="1"/>
  <c r="V16" i="37"/>
  <c r="DL10" i="37"/>
  <c r="X10" i="37"/>
  <c r="M13" i="37"/>
  <c r="Q10" i="37"/>
  <c r="S10" i="37" s="1"/>
  <c r="AR10" i="37"/>
  <c r="AP16" i="37"/>
  <c r="DL14" i="37"/>
  <c r="X13" i="37"/>
  <c r="X14" i="37"/>
  <c r="BW16" i="37"/>
  <c r="CU16" i="37"/>
  <c r="BU10" i="37"/>
  <c r="DL11" i="37"/>
  <c r="Q12" i="37"/>
  <c r="S12" i="37" s="1"/>
  <c r="DL12" i="37"/>
  <c r="Q13" i="37"/>
  <c r="S13" i="37" s="1"/>
  <c r="DL13" i="37"/>
  <c r="X11" i="37"/>
  <c r="X12" i="37"/>
  <c r="G10" i="37"/>
  <c r="O10" i="37"/>
  <c r="AM10" i="37"/>
  <c r="EJ10" i="37"/>
  <c r="G11" i="37"/>
  <c r="K11" i="37"/>
  <c r="M11" i="37" s="1"/>
  <c r="G12" i="37"/>
  <c r="G13" i="37"/>
  <c r="G14" i="37"/>
  <c r="P16" i="37"/>
  <c r="AR16" i="37"/>
  <c r="X16" i="37" l="1"/>
  <c r="CW16" i="37"/>
  <c r="AW16" i="37"/>
  <c r="AC16" i="37"/>
  <c r="AM16" i="37"/>
  <c r="E16" i="37"/>
  <c r="F11" i="37"/>
  <c r="F13" i="37"/>
  <c r="H13" i="37" s="1"/>
  <c r="F12" i="37"/>
  <c r="H12" i="37" s="1"/>
  <c r="EJ16" i="37"/>
  <c r="F14" i="37"/>
  <c r="H14" i="37" s="1"/>
  <c r="O16" i="37"/>
  <c r="BU16" i="37"/>
  <c r="BR16" i="37"/>
  <c r="N12" i="37"/>
  <c r="T16" i="37"/>
  <c r="N14" i="37"/>
  <c r="I12" i="37"/>
  <c r="I14" i="37"/>
  <c r="DL16" i="37"/>
  <c r="F10" i="37"/>
  <c r="H11" i="37"/>
  <c r="I11" i="37"/>
  <c r="N11" i="37"/>
  <c r="I13" i="37"/>
  <c r="G16" i="37"/>
  <c r="I10" i="37"/>
  <c r="Q16" i="37"/>
  <c r="K16" i="37"/>
  <c r="M10" i="37"/>
  <c r="BT16" i="37" l="1"/>
  <c r="S16" i="37"/>
  <c r="F16" i="37"/>
  <c r="H10" i="37"/>
  <c r="N16" i="37"/>
  <c r="M16" i="37"/>
  <c r="I16" i="37"/>
  <c r="H16" i="37"/>
</calcChain>
</file>

<file path=xl/sharedStrings.xml><?xml version="1.0" encoding="utf-8"?>
<sst xmlns="http://schemas.openxmlformats.org/spreadsheetml/2006/main" count="388" uniqueCount="67">
  <si>
    <t>ՀԱՇՎԵՏՎՈՒԹՅՈՒՆ</t>
  </si>
  <si>
    <t>հազ․ ՀՀ դրամ</t>
  </si>
  <si>
    <t>Հ/հ</t>
  </si>
  <si>
    <t>Համայնքի անվանումը</t>
  </si>
  <si>
    <t>Ֆոնդային բյուջեի տարեսկզբի մնացորդ</t>
  </si>
  <si>
    <t>Վարչական բյուջեի տարեսկզբի մնացորդ</t>
  </si>
  <si>
    <t>տող 1000ԸՆԴԱՄԵՆԸ  ԵԿԱՄՈՒՏՆԵՐ     (տող 1100 + տող 1200+տող 1300)</t>
  </si>
  <si>
    <r>
      <rPr>
        <b/>
        <sz val="12"/>
        <rFont val="GHEA Grapalat"/>
        <family val="3"/>
      </rPr>
      <t>որից` Սեփական եկամուտներ</t>
    </r>
    <r>
      <rPr>
        <sz val="12"/>
        <rFont val="GHEA Grapalat"/>
        <family val="3"/>
      </rPr>
      <t xml:space="preserve">             (Ընդամենը եկամուտներ առանց պաշտոնական դրամաշնորհների)                                                                                                              </t>
    </r>
  </si>
  <si>
    <t>ԴԱՀԿ    Վ/Բ</t>
  </si>
  <si>
    <t xml:space="preserve"> տող 1000  Ընդամենը վարչական մաս</t>
  </si>
  <si>
    <t xml:space="preserve">Ֆ Ո Ն Դ Ա Յ Ի Ն     </t>
  </si>
  <si>
    <t>ԴԱՀԿ                     Ֆ/Բ</t>
  </si>
  <si>
    <t>տող 1000   Ընդամենը ֆոնդային մաս</t>
  </si>
  <si>
    <t>1. ՀԱՐԿԵՐ ԵՎ ՏՈՒՐՔԵՐ</t>
  </si>
  <si>
    <t>2. ՊԱՇՏՈՆԱԿԱՆ ԴՐԱՄԱՇՆՈՐՀՆԵՐ</t>
  </si>
  <si>
    <t xml:space="preserve">տող 1320 Շահաբաժիններ </t>
  </si>
  <si>
    <t>3.3 գույքի վարձակալությունից եկամուտներ(տող 1331 + տող 1332 + տող 1333 + 1334)</t>
  </si>
  <si>
    <t xml:space="preserve">3.4 Համայնքի բյուջեի եկամուտներ ապրանքների մատակարարումից և ծառայությունների մատուցումից </t>
  </si>
  <si>
    <t>3.5 Վարչական գանձումներ (տող 1351 + տող 1352)</t>
  </si>
  <si>
    <t xml:space="preserve"> տող 1360Մուտքեր տույժերից, տուգանքներից</t>
  </si>
  <si>
    <t xml:space="preserve"> տող 1370  3.7 Ընթացիկ ոչ պաշտոնական դրամաշնորհներ</t>
  </si>
  <si>
    <t xml:space="preserve"> տող 1390   3.9 Այլ եկամուտներ</t>
  </si>
  <si>
    <t xml:space="preserve"> տող 1310  3.1 Տոկոսներ</t>
  </si>
  <si>
    <t>Գույքային հարկեր անշարժ գույքից</t>
  </si>
  <si>
    <t xml:space="preserve">տող 1111Գույքահարկ համայնքների վարչական տարածքներում գտնվող շենքերի և շինությունների համար                                                                     </t>
  </si>
  <si>
    <t>տող 1112Հողի հարկ համայնքների վարչական տարածքներում գտնվող հողի համար</t>
  </si>
  <si>
    <t>տող 1113 Համայնքի բյուջե մուտքագրվող անշարժ գույքի հարկ</t>
  </si>
  <si>
    <r>
      <rPr>
        <b/>
        <sz val="12"/>
        <rFont val="GHEA Grapalat"/>
        <family val="3"/>
      </rPr>
      <t>տող 1120    1.2 Գույքային հարկեր այլ գույքից այդ թվում`Գույքահարկ փոխադրամիջոցների համար</t>
    </r>
  </si>
  <si>
    <t xml:space="preserve">տող 1131Տեղական տուրքեր
</t>
  </si>
  <si>
    <t>տող 1150Համայնքի բյուջե վճարվող պետական տուրքեր
(տող 1151 )</t>
  </si>
  <si>
    <t>տող1160  1.5 Այլ հարկային եկամուտներ</t>
  </si>
  <si>
    <t>տող1210+1230  2.1  Ընթացիկ արտաքին պաշտոնական դրամաշնորհներ` ստացված այլ պետություններից 2.3 Ընթացիկ արտաքին պաշտոնական դրամաշնորհներ` ստացված միջազգային կազմակերպություններից</t>
  </si>
  <si>
    <r>
      <rPr>
        <sz val="12"/>
        <rFont val="GHEA Grapalat"/>
        <family val="3"/>
      </rPr>
      <t xml:space="preserve">տող1251+1254  ա) Պետական բյուջեից ֆինանսական համահարթեցման սկզբունքով տրամադրվող դոտացիաներ բ) Պետական բյուջեից համայնքի վարչական բյուջեին տրամադրվող այլ դոտացիաներ </t>
    </r>
  </si>
  <si>
    <t>տող1257   գ) Պետական բյուջեից համայնքի վարչական բյուջեին տրամադրվող նպատակային հատկացումներ (սուբվենցիաներ)</t>
  </si>
  <si>
    <t>տող1258  դ) Այլ համայնքների բյուջեներից ընթացիկ ծախսերի ֆինանսավորման նպատակով ստացվող պաշտոնական դրամաշնորհներ</t>
  </si>
  <si>
    <t>տող 1330  3.3  ընդամենը գույքի վարձակալությունից եկամուտներ(տող 1331 + տող 1332 + տող 1333 + 1334)</t>
  </si>
  <si>
    <t xml:space="preserve">տող 1331Համայնքի սեփականություն համարվող հողերի վարձավճարներ </t>
  </si>
  <si>
    <t xml:space="preserve">տող1332Համայնքի վարչական տարածքում գտնվող պետական սեփականություն համարվող հողերի վարձավճարներ </t>
  </si>
  <si>
    <t xml:space="preserve">տող 1333Համայնքի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</si>
  <si>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տող 1334Այլ գույքի վարձակալությունից մուտքեր</t>
  </si>
  <si>
    <r>
      <rPr>
        <b/>
        <sz val="12"/>
        <rFont val="GHEA Grapalat"/>
        <family val="3"/>
      </rPr>
      <t>տող 1341</t>
    </r>
    <r>
      <rPr>
        <sz val="12"/>
        <rFont val="GHEA Grapalat"/>
        <family val="3"/>
      </rPr>
      <t xml:space="preserve">Համայնքի սեփականություն հանդիսացող, այդ թվում` տիրազուրկ, համայնքին որպես սեփականություն անցած ապրանքների վաճառքից մուտքեր
</t>
    </r>
  </si>
  <si>
    <r>
      <rPr>
        <b/>
        <sz val="12"/>
        <rFont val="GHEA Grapalat"/>
        <family val="3"/>
      </rPr>
      <t xml:space="preserve"> տող 1342</t>
    </r>
    <r>
      <rPr>
        <sz val="12"/>
        <rFont val="GHEA Grapalat"/>
        <family val="3"/>
      </rPr>
      <t>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  </r>
  </si>
  <si>
    <t>տող 1343.Օրենքով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</si>
  <si>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 տող 1351    տեղական վճարներ</t>
  </si>
  <si>
    <t>այդ թվում    Աղբահանության վճար</t>
  </si>
  <si>
    <r>
      <rPr>
        <b/>
        <sz val="12"/>
        <rFont val="GHEA Grapalat"/>
        <family val="3"/>
      </rPr>
      <t xml:space="preserve"> տող 1352</t>
    </r>
    <r>
      <rPr>
        <sz val="12"/>
        <rFont val="GHEA Grapalat"/>
        <family val="3"/>
      </rPr>
      <t xml:space="preserve">Համայնքի վարչական տարածքում ինքնակամ կառուցված շենքերի, շինությունների օրինականացման համար վճարներ </t>
    </r>
  </si>
  <si>
    <r>
      <rPr>
        <sz val="12"/>
        <rFont val="GHEA Grapalat"/>
        <family val="3"/>
      </rPr>
      <t xml:space="preserve"> </t>
    </r>
    <r>
      <rPr>
        <b/>
        <sz val="12"/>
        <rFont val="GHEA Grapalat"/>
        <family val="3"/>
      </rPr>
      <t xml:space="preserve">տող 1220+1240     </t>
    </r>
    <r>
      <rPr>
        <sz val="12"/>
        <rFont val="GHEA Grapalat"/>
        <family val="3"/>
      </rPr>
      <t>2.2 Կապիտալ արտաքին պաշտոնական դրամաշնորհներ` ստացված այլ պետություններից2.4 Կապիտալ արտաքին պաշտոնական դրամաշնորհներ`  ստացված միջազգային կազմակերպություններից</t>
    </r>
  </si>
  <si>
    <r>
      <rPr>
        <b/>
        <sz val="12"/>
        <rFont val="GHEA Grapalat"/>
        <family val="3"/>
      </rPr>
      <t xml:space="preserve"> տող 1260   </t>
    </r>
    <r>
      <rPr>
        <sz val="12"/>
        <rFont val="GHEA Grapalat"/>
        <family val="3"/>
      </rPr>
      <t>2.6 Կապիտալ ներքին պաշտոնական դրամաշնորհներ` ստացված կառավարման այլ մակարդակներից</t>
    </r>
  </si>
  <si>
    <r>
      <rPr>
        <b/>
        <sz val="12"/>
        <rFont val="GHEA Grapalat"/>
        <family val="3"/>
      </rPr>
      <t xml:space="preserve"> տող 1381+տող 1382</t>
    </r>
    <r>
      <rPr>
        <sz val="12"/>
        <rFont val="GHEA Grapalat"/>
        <family val="3"/>
      </rPr>
      <t xml:space="preserve"> տող 1381.Նվիրատվության, ժառանգության իրավունքով  ֆիզիկական անձանցից և կազ-ներից համայնքին, վերջինիս ենթ. բյուջետ. հիմ. տնօրինմանն անցած գույքի (հիմնական միջոց կամ ոչ նյութական ակտիվ չհանդիսացող) իրացումից…
տող 1382.  Նվիրատվություն, ժառանգության իրավունքով ֆիզ. անձ. և կազմակերպություններից համայնքին ..տնօրինման անցած գույքի իրացումից և դրամական միջ-ից ...</t>
    </r>
  </si>
  <si>
    <r>
      <rPr>
        <b/>
        <sz val="12"/>
        <rFont val="GHEA Grapalat"/>
        <family val="3"/>
      </rPr>
      <t xml:space="preserve">տող 1391+1393   </t>
    </r>
    <r>
      <rPr>
        <sz val="12"/>
        <rFont val="GHEA Grapalat"/>
        <family val="3"/>
      </rPr>
      <t>1391.Համայնքի գույքին պատճառած վնասների փոխհատուցումից մուտքեր 1393.Օրենքով և իրավական այլ ակտերով սահմանված` համայնքի բյուջե մուտքագրման ենթակա այլ եկամուտներ</t>
    </r>
  </si>
  <si>
    <r>
      <rPr>
        <b/>
        <sz val="12"/>
        <rFont val="GHEA Grapalat"/>
        <family val="3"/>
      </rPr>
      <t>տող 1392</t>
    </r>
    <r>
      <rPr>
        <sz val="12"/>
        <rFont val="GHEA Grapalat"/>
        <family val="3"/>
      </rPr>
      <t>Վարչական բյուջեի պահուստային ֆոնդից ֆոնդային բյուջե կատարվող հատկացումներից մուտքեր</t>
    </r>
  </si>
  <si>
    <t xml:space="preserve">ծրագիր    տարեկան </t>
  </si>
  <si>
    <r>
      <rPr>
        <sz val="10"/>
        <rFont val="GHEA Grapalat"/>
        <family val="3"/>
      </rPr>
      <t xml:space="preserve">ծրագիր </t>
    </r>
    <r>
      <rPr>
        <sz val="10"/>
        <rFont val="Calibri"/>
        <family val="2"/>
        <charset val="204"/>
      </rPr>
      <t>(1-ին եռամսյակ, 1-ին կիսամյակ, 9 ամիս)</t>
    </r>
  </si>
  <si>
    <t>կատ. %-ը 1-ին եռամսյակի, 1-ին կիսամյակի, 9 ամսվա նկատմամբ</t>
  </si>
  <si>
    <t>կատ. %-ը տարեկան ծրագրի նկատմամբ</t>
  </si>
  <si>
    <t>Տարբերույուն</t>
  </si>
  <si>
    <t xml:space="preserve">փաստ.                                                                            </t>
  </si>
  <si>
    <t>5=4-3</t>
  </si>
  <si>
    <t>Ք. Վարդենիս</t>
  </si>
  <si>
    <t>Ք. Գավառ</t>
  </si>
  <si>
    <t>Ք. Ճամբարակ</t>
  </si>
  <si>
    <t>Ք. Մարտունի</t>
  </si>
  <si>
    <t>Ք.  Սևան</t>
  </si>
  <si>
    <t>Ընդամենը</t>
  </si>
  <si>
    <t xml:space="preserve">փաստ  (7 ամիս)  </t>
  </si>
  <si>
    <t xml:space="preserve">փաստ  (7 ամիս)    </t>
  </si>
  <si>
    <r>
      <t xml:space="preserve"> </t>
    </r>
    <r>
      <rPr>
        <sz val="14"/>
        <rFont val="Arial"/>
        <family val="2"/>
        <charset val="204"/>
      </rPr>
      <t>ՀՀ</t>
    </r>
    <r>
      <rPr>
        <sz val="14"/>
        <rFont val="GHEA Grapalat"/>
        <family val="3"/>
      </rPr>
      <t xml:space="preserve"> </t>
    </r>
    <r>
      <rPr>
        <sz val="14"/>
        <rFont val="Arial"/>
        <family val="2"/>
        <charset val="204"/>
      </rPr>
      <t>ԳԵՂԱՐՔՈՒՆԻՔԻ</t>
    </r>
    <r>
      <rPr>
        <sz val="14"/>
        <rFont val="GHEA Grapalat"/>
        <family val="3"/>
      </rPr>
      <t xml:space="preserve">  </t>
    </r>
    <r>
      <rPr>
        <sz val="14"/>
        <rFont val="Arial"/>
        <family val="2"/>
        <charset val="204"/>
      </rPr>
      <t>ՄԱՐԶԻ</t>
    </r>
    <r>
      <rPr>
        <sz val="14"/>
        <rFont val="GHEA Grapalat"/>
        <family val="3"/>
      </rPr>
      <t xml:space="preserve">  </t>
    </r>
    <r>
      <rPr>
        <sz val="14"/>
        <rFont val="Arial"/>
        <family val="2"/>
        <charset val="204"/>
      </rPr>
      <t>ՀԱՄԱՅՆՔՆԵՐԻ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ԲՅՈՒՋԵՏԱՅԻՆ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ԵԿԱՄՈՒՏՆԵՐԻ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ՎԵՐԱԲԵՐՅԱԼ</t>
    </r>
    <r>
      <rPr>
        <sz val="14"/>
        <rFont val="GHEA Grapalat"/>
        <family val="3"/>
      </rPr>
      <t xml:space="preserve">  (</t>
    </r>
    <r>
      <rPr>
        <sz val="14"/>
        <rFont val="Arial"/>
        <family val="2"/>
        <charset val="204"/>
      </rPr>
      <t>աճողական</t>
    </r>
    <r>
      <rPr>
        <sz val="14"/>
        <rFont val="GHEA Grapalat"/>
        <family val="3"/>
      </rPr>
      <t>)  2024</t>
    </r>
    <r>
      <rPr>
        <sz val="14"/>
        <rFont val="Arial"/>
        <family val="2"/>
        <charset val="204"/>
      </rPr>
      <t>թ</t>
    </r>
    <r>
      <rPr>
        <sz val="14"/>
        <rFont val="GHEA Grapalat"/>
        <family val="3"/>
      </rPr>
      <t>. Հուլիսի «31»-</t>
    </r>
    <r>
      <rPr>
        <sz val="14"/>
        <rFont val="Arial"/>
        <family val="2"/>
        <charset val="204"/>
      </rPr>
      <t>ի</t>
    </r>
    <r>
      <rPr>
        <sz val="14"/>
        <rFont val="GHEA Grapalat"/>
        <family val="3"/>
      </rPr>
      <t xml:space="preserve"> </t>
    </r>
    <r>
      <rPr>
        <sz val="14"/>
        <rFont val="Arial"/>
        <family val="2"/>
        <charset val="204"/>
      </rPr>
      <t>դրությամբ</t>
    </r>
    <r>
      <rPr>
        <sz val="14"/>
        <rFont val="GHEA Grapalat"/>
        <family val="3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</si>
</sst>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6" x14ac:knownFonts="1">
    <font>
      <sz val="11"/>
      <color theme="1"/>
      <name val="Calibri"/>
      <charset val="204"/>
      <scheme val="minor"/>
    </font>
    <font>
      <sz val="12"/>
      <name val="GHEA Grapalat"/>
      <family val="3"/>
    </font>
    <font>
      <b/>
      <sz val="12"/>
      <name val="GHEA Grapalat"/>
      <family val="3"/>
    </font>
    <font>
      <sz val="10"/>
      <name val="GHEA Grapalat"/>
      <family val="3"/>
    </font>
    <font>
      <sz val="9"/>
      <name val="GHEA Grapalat"/>
      <family val="3"/>
    </font>
    <font>
      <b/>
      <sz val="10"/>
      <name val="GHEA Grapalat"/>
      <family val="3"/>
    </font>
    <font>
      <b/>
      <sz val="12"/>
      <color indexed="8"/>
      <name val="GHEA Grapalat"/>
      <family val="3"/>
    </font>
    <font>
      <sz val="10"/>
      <name val="Arial"/>
      <family val="2"/>
      <charset val="204"/>
    </font>
    <font>
      <sz val="10"/>
      <name val="Calibri"/>
      <family val="2"/>
      <charset val="204"/>
    </font>
    <font>
      <sz val="14"/>
      <name val="GHEA Grapalat"/>
      <family val="3"/>
    </font>
    <font>
      <b/>
      <sz val="14"/>
      <name val="GHEA Grapalat"/>
      <family val="3"/>
    </font>
    <font>
      <sz val="14"/>
      <name val="Arial"/>
      <family val="2"/>
      <charset val="204"/>
    </font>
    <font>
      <sz val="12"/>
      <name val="GHEA Grapalat"/>
      <family val="3"/>
    </font>
    <font>
      <b/>
      <sz val="12"/>
      <name val="GHEA Grapalat"/>
      <family val="3"/>
    </font>
    <font>
      <b/>
      <sz val="12"/>
      <color indexed="8"/>
      <name val="GHEA Grapalat"/>
      <family val="3"/>
    </font>
    <font>
      <sz val="12"/>
      <color indexed="8"/>
      <name val="GHEA Grapalat"/>
      <family val="3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0" borderId="0" xfId="0" applyFont="1" applyFill="1" applyBorder="1" applyProtection="1">
      <protection locked="0"/>
    </xf>
    <xf numFmtId="0" fontId="1" fillId="2" borderId="0" xfId="0" applyFont="1" applyFill="1" applyProtection="1">
      <protection locked="0"/>
    </xf>
    <xf numFmtId="0" fontId="1" fillId="3" borderId="0" xfId="0" applyFont="1" applyFill="1" applyProtection="1">
      <protection locked="0"/>
    </xf>
    <xf numFmtId="0" fontId="1" fillId="0" borderId="0" xfId="0" applyFont="1" applyFill="1" applyProtection="1">
      <protection locked="0"/>
    </xf>
    <xf numFmtId="0" fontId="5" fillId="2" borderId="8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1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165" fontId="1" fillId="0" borderId="0" xfId="0" applyNumberFormat="1" applyFont="1" applyFill="1" applyBorder="1" applyAlignment="1" applyProtection="1">
      <alignment horizontal="center" vertical="center" wrapText="1"/>
    </xf>
    <xf numFmtId="165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8" xfId="0" applyNumberFormat="1" applyFont="1" applyFill="1" applyBorder="1" applyAlignment="1" applyProtection="1">
      <alignment vertical="center" wrapText="1"/>
    </xf>
    <xf numFmtId="0" fontId="1" fillId="0" borderId="5" xfId="0" applyFont="1" applyFill="1" applyBorder="1" applyProtection="1"/>
    <xf numFmtId="0" fontId="1" fillId="0" borderId="0" xfId="0" applyFont="1" applyFill="1" applyBorder="1" applyProtection="1"/>
    <xf numFmtId="0" fontId="1" fillId="0" borderId="0" xfId="0" applyFont="1" applyFill="1" applyProtection="1"/>
    <xf numFmtId="0" fontId="3" fillId="0" borderId="0" xfId="0" applyFont="1" applyFill="1" applyProtection="1"/>
    <xf numFmtId="0" fontId="5" fillId="0" borderId="0" xfId="0" applyFont="1" applyFill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Protection="1"/>
    <xf numFmtId="0" fontId="1" fillId="2" borderId="0" xfId="0" applyFont="1" applyFill="1" applyProtection="1"/>
    <xf numFmtId="0" fontId="3" fillId="2" borderId="0" xfId="0" applyFont="1" applyFill="1" applyProtection="1"/>
    <xf numFmtId="0" fontId="5" fillId="2" borderId="0" xfId="0" applyFont="1" applyFill="1" applyAlignment="1" applyProtection="1">
      <alignment horizontal="center" vertical="center"/>
    </xf>
    <xf numFmtId="0" fontId="9" fillId="0" borderId="0" xfId="0" applyFont="1" applyFill="1" applyProtection="1">
      <protection locked="0"/>
    </xf>
    <xf numFmtId="0" fontId="9" fillId="2" borderId="0" xfId="0" applyFont="1" applyFill="1" applyProtection="1">
      <protection locked="0"/>
    </xf>
    <xf numFmtId="0" fontId="9" fillId="3" borderId="0" xfId="0" applyFont="1" applyFill="1" applyProtection="1">
      <protection locked="0"/>
    </xf>
    <xf numFmtId="0" fontId="9" fillId="2" borderId="0" xfId="0" applyFont="1" applyFill="1" applyBorder="1" applyAlignment="1" applyProtection="1">
      <alignment horizontal="center" vertical="center" wrapText="1"/>
      <protection locked="0"/>
    </xf>
    <xf numFmtId="14" fontId="9" fillId="2" borderId="0" xfId="0" applyNumberFormat="1" applyFont="1" applyFill="1" applyProtection="1">
      <protection locked="0"/>
    </xf>
    <xf numFmtId="0" fontId="9" fillId="2" borderId="0" xfId="0" applyFont="1" applyFill="1" applyBorder="1" applyAlignment="1" applyProtection="1">
      <alignment horizontal="center"/>
      <protection locked="0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1" fontId="12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12" fillId="0" borderId="8" xfId="0" applyNumberFormat="1" applyFont="1" applyFill="1" applyBorder="1" applyAlignment="1">
      <alignment horizontal="left" vertical="center"/>
    </xf>
    <xf numFmtId="165" fontId="12" fillId="0" borderId="8" xfId="0" applyNumberFormat="1" applyFont="1" applyFill="1" applyBorder="1" applyAlignment="1" applyProtection="1">
      <alignment horizontal="center" vertical="center" wrapText="1"/>
    </xf>
    <xf numFmtId="165" fontId="12" fillId="5" borderId="8" xfId="0" applyNumberFormat="1" applyFont="1" applyFill="1" applyBorder="1" applyAlignment="1" applyProtection="1">
      <alignment horizontal="center" vertical="center" wrapText="1"/>
    </xf>
    <xf numFmtId="165" fontId="12" fillId="2" borderId="8" xfId="0" applyNumberFormat="1" applyFont="1" applyFill="1" applyBorder="1" applyAlignment="1" applyProtection="1">
      <alignment horizontal="center" vertical="center" wrapText="1"/>
    </xf>
    <xf numFmtId="165" fontId="13" fillId="5" borderId="8" xfId="0" applyNumberFormat="1" applyFont="1" applyFill="1" applyBorder="1" applyAlignment="1" applyProtection="1">
      <alignment horizontal="center" vertical="center" wrapText="1"/>
    </xf>
    <xf numFmtId="165" fontId="13" fillId="2" borderId="8" xfId="0" applyNumberFormat="1" applyFont="1" applyFill="1" applyBorder="1" applyAlignment="1" applyProtection="1">
      <alignment horizontal="center" vertical="center" wrapText="1"/>
    </xf>
    <xf numFmtId="165" fontId="13" fillId="2" borderId="8" xfId="0" applyNumberFormat="1" applyFont="1" applyFill="1" applyBorder="1" applyAlignment="1" applyProtection="1">
      <alignment horizontal="center" vertical="center" wrapText="1"/>
      <protection locked="0"/>
    </xf>
    <xf numFmtId="165" fontId="13" fillId="0" borderId="8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Fill="1" applyAlignment="1" applyProtection="1">
      <alignment horizontal="center" vertical="center" wrapText="1"/>
      <protection locked="0"/>
    </xf>
    <xf numFmtId="164" fontId="13" fillId="2" borderId="0" xfId="0" applyNumberFormat="1" applyFont="1" applyFill="1" applyAlignment="1" applyProtection="1">
      <alignment horizontal="center" vertical="center" wrapText="1"/>
      <protection locked="0"/>
    </xf>
    <xf numFmtId="0" fontId="12" fillId="2" borderId="0" xfId="0" applyFont="1" applyFill="1" applyProtection="1">
      <protection locked="0"/>
    </xf>
    <xf numFmtId="164" fontId="12" fillId="3" borderId="8" xfId="0" applyNumberFormat="1" applyFont="1" applyFill="1" applyBorder="1" applyAlignment="1">
      <alignment horizontal="left" vertical="center" wrapText="1"/>
    </xf>
    <xf numFmtId="165" fontId="12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12" fillId="2" borderId="8" xfId="0" applyNumberFormat="1" applyFont="1" applyFill="1" applyBorder="1" applyAlignment="1">
      <alignment horizontal="center" vertical="center"/>
    </xf>
    <xf numFmtId="164" fontId="14" fillId="2" borderId="8" xfId="0" applyNumberFormat="1" applyFont="1" applyFill="1" applyBorder="1" applyAlignment="1">
      <alignment horizontal="center" vertical="center"/>
    </xf>
    <xf numFmtId="164" fontId="13" fillId="2" borderId="8" xfId="0" applyNumberFormat="1" applyFont="1" applyFill="1" applyBorder="1" applyAlignment="1">
      <alignment horizontal="center"/>
    </xf>
    <xf numFmtId="165" fontId="14" fillId="2" borderId="8" xfId="0" applyNumberFormat="1" applyFont="1" applyFill="1" applyBorder="1" applyAlignment="1">
      <alignment horizontal="center" vertical="center" wrapText="1"/>
    </xf>
    <xf numFmtId="164" fontId="14" fillId="2" borderId="8" xfId="0" applyNumberFormat="1" applyFont="1" applyFill="1" applyBorder="1" applyAlignment="1">
      <alignment horizontal="center"/>
    </xf>
    <xf numFmtId="165" fontId="13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15" fillId="2" borderId="8" xfId="0" applyNumberFormat="1" applyFont="1" applyFill="1" applyBorder="1" applyAlignment="1">
      <alignment horizontal="center" vertical="center"/>
    </xf>
    <xf numFmtId="165" fontId="12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12" fillId="2" borderId="8" xfId="0" applyNumberFormat="1" applyFont="1" applyFill="1" applyBorder="1" applyAlignment="1"/>
    <xf numFmtId="0" fontId="14" fillId="3" borderId="8" xfId="0" applyFont="1" applyFill="1" applyBorder="1" applyAlignment="1">
      <alignment horizontal="center" vertical="center"/>
    </xf>
    <xf numFmtId="165" fontId="13" fillId="0" borderId="0" xfId="0" applyNumberFormat="1" applyFont="1" applyFill="1" applyBorder="1" applyAlignment="1" applyProtection="1">
      <alignment horizontal="center" vertical="center" wrapText="1"/>
    </xf>
    <xf numFmtId="164" fontId="12" fillId="0" borderId="0" xfId="0" applyNumberFormat="1" applyFont="1" applyFill="1" applyAlignment="1" applyProtection="1">
      <alignment horizontal="center" vertical="center" wrapText="1"/>
    </xf>
    <xf numFmtId="164" fontId="12" fillId="2" borderId="0" xfId="0" applyNumberFormat="1" applyFont="1" applyFill="1" applyAlignment="1" applyProtection="1">
      <alignment horizontal="center" vertical="center" wrapText="1"/>
    </xf>
    <xf numFmtId="4" fontId="1" fillId="4" borderId="3" xfId="0" applyNumberFormat="1" applyFont="1" applyFill="1" applyBorder="1" applyAlignment="1" applyProtection="1">
      <alignment horizontal="center" vertical="center" wrapText="1"/>
    </xf>
    <xf numFmtId="4" fontId="1" fillId="4" borderId="0" xfId="0" applyNumberFormat="1" applyFont="1" applyFill="1" applyBorder="1" applyAlignment="1" applyProtection="1">
      <alignment horizontal="center" vertical="center" wrapText="1"/>
    </xf>
    <xf numFmtId="4" fontId="1" fillId="4" borderId="11" xfId="0" applyNumberFormat="1" applyFont="1" applyFill="1" applyBorder="1" applyAlignment="1" applyProtection="1">
      <alignment horizontal="center" vertical="center" wrapText="1"/>
    </xf>
    <xf numFmtId="0" fontId="7" fillId="2" borderId="8" xfId="0" applyNumberFormat="1" applyFont="1" applyFill="1" applyBorder="1" applyAlignment="1" applyProtection="1">
      <alignment horizontal="center" vertical="center" wrapText="1"/>
    </xf>
    <xf numFmtId="165" fontId="1" fillId="0" borderId="0" xfId="0" applyNumberFormat="1" applyFont="1" applyFill="1" applyBorder="1" applyProtection="1">
      <protection locked="0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0" fontId="10" fillId="2" borderId="0" xfId="0" applyFont="1" applyFill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/>
      <protection locked="0"/>
    </xf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textRotation="90" wrapText="1"/>
    </xf>
    <xf numFmtId="0" fontId="1" fillId="2" borderId="4" xfId="0" applyFont="1" applyFill="1" applyBorder="1" applyAlignment="1" applyProtection="1">
      <alignment horizontal="center" vertical="center" textRotation="90" wrapText="1"/>
    </xf>
    <xf numFmtId="0" fontId="1" fillId="2" borderId="9" xfId="0" applyFont="1" applyFill="1" applyBorder="1" applyAlignment="1" applyProtection="1">
      <alignment horizontal="center" vertical="center" textRotation="90" wrapText="1"/>
    </xf>
    <xf numFmtId="4" fontId="2" fillId="4" borderId="2" xfId="0" applyNumberFormat="1" applyFont="1" applyFill="1" applyBorder="1" applyAlignment="1" applyProtection="1">
      <alignment horizontal="center" vertical="center" wrapText="1"/>
    </xf>
    <xf numFmtId="4" fontId="2" fillId="4" borderId="3" xfId="0" applyNumberFormat="1" applyFont="1" applyFill="1" applyBorder="1" applyAlignment="1" applyProtection="1">
      <alignment horizontal="center" vertical="center" wrapText="1"/>
    </xf>
    <xf numFmtId="4" fontId="2" fillId="4" borderId="10" xfId="0" applyNumberFormat="1" applyFont="1" applyFill="1" applyBorder="1" applyAlignment="1" applyProtection="1">
      <alignment horizontal="center" vertical="center" wrapText="1"/>
    </xf>
    <xf numFmtId="4" fontId="2" fillId="4" borderId="5" xfId="0" applyNumberFormat="1" applyFont="1" applyFill="1" applyBorder="1" applyAlignment="1" applyProtection="1">
      <alignment horizontal="center" vertical="center" wrapText="1"/>
    </xf>
    <xf numFmtId="4" fontId="2" fillId="4" borderId="0" xfId="0" applyNumberFormat="1" applyFont="1" applyFill="1" applyBorder="1" applyAlignment="1" applyProtection="1">
      <alignment horizontal="center" vertical="center" wrapText="1"/>
    </xf>
    <xf numFmtId="4" fontId="2" fillId="4" borderId="11" xfId="0" applyNumberFormat="1" applyFont="1" applyFill="1" applyBorder="1" applyAlignment="1" applyProtection="1">
      <alignment horizontal="center" vertical="center" wrapText="1"/>
    </xf>
    <xf numFmtId="4" fontId="2" fillId="4" borderId="6" xfId="0" applyNumberFormat="1" applyFont="1" applyFill="1" applyBorder="1" applyAlignment="1" applyProtection="1">
      <alignment horizontal="center" vertical="center" wrapText="1"/>
    </xf>
    <xf numFmtId="4" fontId="2" fillId="4" borderId="7" xfId="0" applyNumberFormat="1" applyFont="1" applyFill="1" applyBorder="1" applyAlignment="1" applyProtection="1">
      <alignment horizontal="center" vertical="center" wrapText="1"/>
    </xf>
    <xf numFmtId="4" fontId="2" fillId="4" borderId="12" xfId="0" applyNumberFormat="1" applyFont="1" applyFill="1" applyBorder="1" applyAlignment="1" applyProtection="1">
      <alignment horizontal="center" vertical="center" wrapText="1"/>
    </xf>
    <xf numFmtId="0" fontId="2" fillId="4" borderId="2" xfId="0" applyNumberFormat="1" applyFont="1" applyFill="1" applyBorder="1" applyAlignment="1" applyProtection="1">
      <alignment horizontal="center" vertical="center" wrapText="1"/>
    </xf>
    <xf numFmtId="0" fontId="2" fillId="4" borderId="3" xfId="0" applyNumberFormat="1" applyFont="1" applyFill="1" applyBorder="1" applyAlignment="1" applyProtection="1">
      <alignment horizontal="center" vertical="center" wrapText="1"/>
    </xf>
    <xf numFmtId="0" fontId="2" fillId="4" borderId="10" xfId="0" applyNumberFormat="1" applyFont="1" applyFill="1" applyBorder="1" applyAlignment="1" applyProtection="1">
      <alignment horizontal="center" vertical="center" wrapText="1"/>
    </xf>
    <xf numFmtId="0" fontId="2" fillId="4" borderId="5" xfId="0" applyNumberFormat="1" applyFont="1" applyFill="1" applyBorder="1" applyAlignment="1" applyProtection="1">
      <alignment horizontal="center" vertical="center" wrapText="1"/>
    </xf>
    <xf numFmtId="0" fontId="2" fillId="4" borderId="0" xfId="0" applyNumberFormat="1" applyFont="1" applyFill="1" applyBorder="1" applyAlignment="1" applyProtection="1">
      <alignment horizontal="center" vertical="center" wrapText="1"/>
    </xf>
    <xf numFmtId="0" fontId="2" fillId="4" borderId="11" xfId="0" applyNumberFormat="1" applyFont="1" applyFill="1" applyBorder="1" applyAlignment="1" applyProtection="1">
      <alignment horizontal="center" vertical="center" wrapText="1"/>
    </xf>
    <xf numFmtId="0" fontId="2" fillId="4" borderId="6" xfId="0" applyNumberFormat="1" applyFont="1" applyFill="1" applyBorder="1" applyAlignment="1" applyProtection="1">
      <alignment horizontal="center" vertical="center" wrapText="1"/>
    </xf>
    <xf numFmtId="0" fontId="2" fillId="4" borderId="7" xfId="0" applyNumberFormat="1" applyFont="1" applyFill="1" applyBorder="1" applyAlignment="1" applyProtection="1">
      <alignment horizontal="center" vertical="center" wrapText="1"/>
    </xf>
    <xf numFmtId="0" fontId="2" fillId="4" borderId="12" xfId="0" applyNumberFormat="1" applyFont="1" applyFill="1" applyBorder="1" applyAlignment="1" applyProtection="1">
      <alignment horizontal="center" vertical="center" wrapText="1"/>
    </xf>
    <xf numFmtId="4" fontId="1" fillId="6" borderId="2" xfId="0" applyNumberFormat="1" applyFont="1" applyFill="1" applyBorder="1" applyAlignment="1" applyProtection="1">
      <alignment horizontal="center" vertical="center" wrapText="1"/>
    </xf>
    <xf numFmtId="4" fontId="1" fillId="6" borderId="3" xfId="0" applyNumberFormat="1" applyFont="1" applyFill="1" applyBorder="1" applyAlignment="1" applyProtection="1">
      <alignment horizontal="center" vertical="center" wrapText="1"/>
    </xf>
    <xf numFmtId="4" fontId="1" fillId="6" borderId="10" xfId="0" applyNumberFormat="1" applyFont="1" applyFill="1" applyBorder="1" applyAlignment="1" applyProtection="1">
      <alignment horizontal="center" vertical="center" wrapText="1"/>
    </xf>
    <xf numFmtId="4" fontId="1" fillId="2" borderId="8" xfId="0" applyNumberFormat="1" applyFont="1" applyFill="1" applyBorder="1" applyAlignment="1" applyProtection="1">
      <alignment horizontal="center" vertical="center" wrapText="1"/>
    </xf>
    <xf numFmtId="4" fontId="1" fillId="4" borderId="2" xfId="0" applyNumberFormat="1" applyFont="1" applyFill="1" applyBorder="1" applyAlignment="1" applyProtection="1">
      <alignment horizontal="center" vertical="center" wrapText="1"/>
    </xf>
    <xf numFmtId="4" fontId="1" fillId="4" borderId="3" xfId="0" applyNumberFormat="1" applyFont="1" applyFill="1" applyBorder="1" applyAlignment="1" applyProtection="1">
      <alignment horizontal="center" vertical="center" wrapText="1"/>
    </xf>
    <xf numFmtId="4" fontId="1" fillId="4" borderId="10" xfId="0" applyNumberFormat="1" applyFont="1" applyFill="1" applyBorder="1" applyAlignment="1" applyProtection="1">
      <alignment horizontal="center" vertical="center" wrapText="1"/>
    </xf>
    <xf numFmtId="4" fontId="1" fillId="4" borderId="5" xfId="0" applyNumberFormat="1" applyFont="1" applyFill="1" applyBorder="1" applyAlignment="1" applyProtection="1">
      <alignment horizontal="center" vertical="center" wrapText="1"/>
    </xf>
    <xf numFmtId="4" fontId="1" fillId="4" borderId="0" xfId="0" applyNumberFormat="1" applyFont="1" applyFill="1" applyBorder="1" applyAlignment="1" applyProtection="1">
      <alignment horizontal="center" vertical="center" wrapText="1"/>
    </xf>
    <xf numFmtId="4" fontId="1" fillId="4" borderId="11" xfId="0" applyNumberFormat="1" applyFont="1" applyFill="1" applyBorder="1" applyAlignment="1" applyProtection="1">
      <alignment horizontal="center" vertical="center" wrapText="1"/>
    </xf>
    <xf numFmtId="4" fontId="1" fillId="4" borderId="6" xfId="0" applyNumberFormat="1" applyFont="1" applyFill="1" applyBorder="1" applyAlignment="1" applyProtection="1">
      <alignment horizontal="center" vertical="center" wrapText="1"/>
    </xf>
    <xf numFmtId="4" fontId="1" fillId="4" borderId="7" xfId="0" applyNumberFormat="1" applyFont="1" applyFill="1" applyBorder="1" applyAlignment="1" applyProtection="1">
      <alignment horizontal="center" vertical="center" wrapText="1"/>
    </xf>
    <xf numFmtId="4" fontId="1" fillId="4" borderId="12" xfId="0" applyNumberFormat="1" applyFont="1" applyFill="1" applyBorder="1" applyAlignment="1" applyProtection="1">
      <alignment horizontal="center" vertical="center" wrapText="1"/>
    </xf>
    <xf numFmtId="4" fontId="1" fillId="6" borderId="14" xfId="0" applyNumberFormat="1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1" fillId="4" borderId="3" xfId="0" applyFont="1" applyFill="1" applyBorder="1" applyAlignment="1" applyProtection="1">
      <alignment horizontal="center" vertical="center" wrapText="1"/>
    </xf>
    <xf numFmtId="0" fontId="1" fillId="4" borderId="10" xfId="0" applyFont="1" applyFill="1" applyBorder="1" applyAlignment="1" applyProtection="1">
      <alignment horizontal="center" vertical="center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4" borderId="0" xfId="0" applyFont="1" applyFill="1" applyBorder="1" applyAlignment="1" applyProtection="1">
      <alignment horizontal="center" vertical="center" wrapText="1"/>
    </xf>
    <xf numFmtId="0" fontId="1" fillId="4" borderId="11" xfId="0" applyFont="1" applyFill="1" applyBorder="1" applyAlignment="1" applyProtection="1">
      <alignment horizontal="center" vertical="center" wrapText="1"/>
    </xf>
    <xf numFmtId="0" fontId="1" fillId="4" borderId="6" xfId="0" applyFont="1" applyFill="1" applyBorder="1" applyAlignment="1" applyProtection="1">
      <alignment horizontal="center" vertical="center" wrapText="1"/>
    </xf>
    <xf numFmtId="0" fontId="1" fillId="4" borderId="7" xfId="0" applyFont="1" applyFill="1" applyBorder="1" applyAlignment="1" applyProtection="1">
      <alignment horizontal="center" vertical="center" wrapText="1"/>
    </xf>
    <xf numFmtId="0" fontId="1" fillId="4" borderId="12" xfId="0" applyFont="1" applyFill="1" applyBorder="1" applyAlignment="1" applyProtection="1">
      <alignment horizontal="center" vertical="center" wrapText="1"/>
    </xf>
    <xf numFmtId="4" fontId="2" fillId="0" borderId="5" xfId="0" applyNumberFormat="1" applyFont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center" vertical="center" wrapText="1"/>
    </xf>
    <xf numFmtId="4" fontId="2" fillId="0" borderId="11" xfId="0" applyNumberFormat="1" applyFont="1" applyBorder="1" applyAlignment="1" applyProtection="1">
      <alignment horizontal="center" vertical="center" wrapText="1"/>
    </xf>
    <xf numFmtId="4" fontId="1" fillId="0" borderId="8" xfId="0" applyNumberFormat="1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4" fontId="1" fillId="0" borderId="2" xfId="0" applyNumberFormat="1" applyFont="1" applyBorder="1" applyAlignment="1" applyProtection="1">
      <alignment horizontal="center" vertical="center" wrapText="1"/>
    </xf>
    <xf numFmtId="4" fontId="1" fillId="0" borderId="3" xfId="0" applyNumberFormat="1" applyFont="1" applyBorder="1" applyAlignment="1" applyProtection="1">
      <alignment horizontal="center" vertical="center" wrapText="1"/>
    </xf>
    <xf numFmtId="4" fontId="1" fillId="0" borderId="10" xfId="0" applyNumberFormat="1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4" fontId="2" fillId="0" borderId="15" xfId="0" applyNumberFormat="1" applyFont="1" applyBorder="1" applyAlignment="1" applyProtection="1">
      <alignment horizontal="center" vertical="center" wrapText="1"/>
    </xf>
    <xf numFmtId="4" fontId="2" fillId="0" borderId="8" xfId="0" applyNumberFormat="1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" fontId="1" fillId="2" borderId="6" xfId="0" applyNumberFormat="1" applyFont="1" applyFill="1" applyBorder="1" applyAlignment="1" applyProtection="1">
      <alignment horizontal="center" vertical="center" wrapText="1"/>
    </xf>
    <xf numFmtId="4" fontId="1" fillId="2" borderId="7" xfId="0" applyNumberFormat="1" applyFont="1" applyFill="1" applyBorder="1" applyAlignment="1" applyProtection="1">
      <alignment horizontal="center" vertical="center" wrapText="1"/>
    </xf>
    <xf numFmtId="4" fontId="1" fillId="5" borderId="8" xfId="0" applyNumberFormat="1" applyFont="1" applyFill="1" applyBorder="1" applyAlignment="1" applyProtection="1">
      <alignment horizontal="center" vertical="center" wrapText="1"/>
    </xf>
    <xf numFmtId="4" fontId="3" fillId="0" borderId="8" xfId="0" applyNumberFormat="1" applyFont="1" applyFill="1" applyBorder="1" applyAlignment="1" applyProtection="1">
      <alignment horizontal="center"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2" fontId="4" fillId="2" borderId="8" xfId="0" applyNumberFormat="1" applyFont="1" applyFill="1" applyBorder="1" applyAlignment="1" applyProtection="1">
      <alignment horizontal="center" vertical="center" textRotation="90" wrapText="1"/>
    </xf>
    <xf numFmtId="2" fontId="3" fillId="2" borderId="8" xfId="0" applyNumberFormat="1" applyFont="1" applyFill="1" applyBorder="1" applyAlignment="1" applyProtection="1">
      <alignment horizontal="center" vertical="center" textRotation="90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2" borderId="13" xfId="0" applyNumberFormat="1" applyFont="1" applyFill="1" applyBorder="1" applyAlignment="1" applyProtection="1">
      <alignment horizontal="center" vertical="center" wrapText="1"/>
    </xf>
    <xf numFmtId="0" fontId="1" fillId="2" borderId="14" xfId="0" applyNumberFormat="1" applyFont="1" applyFill="1" applyBorder="1" applyAlignment="1" applyProtection="1">
      <alignment horizontal="center" vertical="center" wrapText="1"/>
    </xf>
    <xf numFmtId="0" fontId="1" fillId="2" borderId="15" xfId="0" applyNumberFormat="1" applyFont="1" applyFill="1" applyBorder="1" applyAlignment="1" applyProtection="1">
      <alignment horizontal="center" vertical="center" wrapText="1"/>
    </xf>
    <xf numFmtId="4" fontId="1" fillId="0" borderId="13" xfId="0" applyNumberFormat="1" applyFont="1" applyBorder="1" applyAlignment="1" applyProtection="1">
      <alignment horizontal="center" vertical="center" wrapText="1"/>
    </xf>
    <xf numFmtId="4" fontId="1" fillId="0" borderId="14" xfId="0" applyNumberFormat="1" applyFont="1" applyBorder="1" applyAlignment="1" applyProtection="1">
      <alignment horizontal="center" vertical="center" wrapText="1"/>
    </xf>
    <xf numFmtId="4" fontId="1" fillId="0" borderId="6" xfId="0" applyNumberFormat="1" applyFont="1" applyBorder="1" applyAlignment="1" applyProtection="1">
      <alignment horizontal="center" vertical="center" wrapText="1"/>
    </xf>
    <xf numFmtId="4" fontId="1" fillId="0" borderId="7" xfId="0" applyNumberFormat="1" applyFont="1" applyBorder="1" applyAlignment="1" applyProtection="1">
      <alignment horizontal="center" vertical="center" wrapText="1"/>
    </xf>
    <xf numFmtId="0" fontId="1" fillId="7" borderId="13" xfId="0" applyFont="1" applyFill="1" applyBorder="1" applyAlignment="1" applyProtection="1">
      <alignment horizontal="center" vertical="center" wrapText="1"/>
    </xf>
    <xf numFmtId="0" fontId="1" fillId="7" borderId="14" xfId="0" applyFont="1" applyFill="1" applyBorder="1" applyAlignment="1" applyProtection="1">
      <alignment horizontal="center" vertical="center" wrapText="1"/>
    </xf>
    <xf numFmtId="0" fontId="1" fillId="7" borderId="15" xfId="0" applyFont="1" applyFill="1" applyBorder="1" applyAlignment="1" applyProtection="1">
      <alignment horizontal="center" vertical="center" wrapText="1"/>
    </xf>
    <xf numFmtId="4" fontId="2" fillId="0" borderId="13" xfId="0" applyNumberFormat="1" applyFont="1" applyBorder="1" applyAlignment="1" applyProtection="1">
      <alignment horizontal="center" vertical="center" wrapText="1"/>
    </xf>
    <xf numFmtId="4" fontId="2" fillId="0" borderId="14" xfId="0" applyNumberFormat="1" applyFont="1" applyBorder="1" applyAlignment="1" applyProtection="1">
      <alignment horizontal="center" vertical="center" wrapText="1"/>
    </xf>
    <xf numFmtId="0" fontId="2" fillId="4" borderId="13" xfId="0" applyNumberFormat="1" applyFont="1" applyFill="1" applyBorder="1" applyAlignment="1" applyProtection="1">
      <alignment horizontal="center" vertical="center" wrapText="1"/>
    </xf>
    <xf numFmtId="0" fontId="2" fillId="4" borderId="14" xfId="0" applyNumberFormat="1" applyFont="1" applyFill="1" applyBorder="1" applyAlignment="1" applyProtection="1">
      <alignment horizontal="center" vertical="center" wrapText="1"/>
    </xf>
    <xf numFmtId="0" fontId="2" fillId="4" borderId="15" xfId="0" applyNumberFormat="1" applyFont="1" applyFill="1" applyBorder="1" applyAlignment="1" applyProtection="1">
      <alignment horizontal="center" vertical="center" wrapText="1"/>
    </xf>
    <xf numFmtId="0" fontId="2" fillId="2" borderId="13" xfId="0" applyNumberFormat="1" applyFont="1" applyFill="1" applyBorder="1" applyAlignment="1" applyProtection="1">
      <alignment horizontal="center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2" fillId="2" borderId="15" xfId="0" applyNumberFormat="1" applyFont="1" applyFill="1" applyBorder="1" applyAlignment="1" applyProtection="1">
      <alignment horizontal="center" vertical="center" wrapText="1"/>
    </xf>
    <xf numFmtId="0" fontId="2" fillId="2" borderId="8" xfId="0" applyNumberFormat="1" applyFont="1" applyFill="1" applyBorder="1" applyAlignment="1" applyProtection="1">
      <alignment horizontal="center" vertical="center" wrapText="1"/>
    </xf>
    <xf numFmtId="0" fontId="4" fillId="2" borderId="8" xfId="0" applyNumberFormat="1" applyFont="1" applyFill="1" applyBorder="1" applyAlignment="1" applyProtection="1">
      <alignment horizontal="center" vertical="center" wrapText="1"/>
    </xf>
    <xf numFmtId="0" fontId="7" fillId="2" borderId="8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9" xfId="0" applyNumberFormat="1" applyFont="1" applyFill="1" applyBorder="1" applyAlignment="1" applyProtection="1">
      <alignment horizontal="center" vertical="center" wrapText="1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20"/>
  <sheetViews>
    <sheetView zoomScale="70" zoomScaleNormal="70" zoomScaleSheetLayoutView="40" workbookViewId="0">
      <pane xSplit="2" ySplit="9" topLeftCell="C13" activePane="bottomRight" state="frozen"/>
      <selection pane="topRight"/>
      <selection pane="bottomLeft"/>
      <selection pane="bottomRight" activeCell="CW19" sqref="CW19:DB23"/>
    </sheetView>
  </sheetViews>
  <sheetFormatPr defaultColWidth="17.28515625" defaultRowHeight="17.25" x14ac:dyDescent="0.3"/>
  <cols>
    <col min="1" max="1" width="5.28515625" style="2" customWidth="1"/>
    <col min="2" max="2" width="18.28515625" style="3" customWidth="1"/>
    <col min="3" max="3" width="13.140625" style="2" customWidth="1"/>
    <col min="4" max="4" width="14.7109375" style="2" customWidth="1"/>
    <col min="5" max="5" width="15.7109375" style="2" customWidth="1"/>
    <col min="6" max="6" width="16.7109375" style="2" customWidth="1"/>
    <col min="7" max="7" width="14.85546875" style="2" customWidth="1"/>
    <col min="8" max="8" width="11.5703125" style="2" customWidth="1"/>
    <col min="9" max="9" width="11.85546875" style="2" customWidth="1"/>
    <col min="10" max="10" width="16.5703125" style="2" customWidth="1"/>
    <col min="11" max="11" width="16.28515625" style="2" customWidth="1"/>
    <col min="12" max="12" width="17" style="2" customWidth="1"/>
    <col min="13" max="13" width="16" style="2" customWidth="1"/>
    <col min="14" max="14" width="9.7109375" style="2" customWidth="1"/>
    <col min="15" max="15" width="11" style="2" customWidth="1"/>
    <col min="16" max="17" width="14.85546875" style="2" customWidth="1"/>
    <col min="18" max="18" width="14.28515625" style="2" customWidth="1"/>
    <col min="19" max="19" width="10.5703125" style="2" customWidth="1"/>
    <col min="20" max="20" width="11.85546875" style="2" customWidth="1"/>
    <col min="21" max="33" width="14.85546875" style="2" customWidth="1"/>
    <col min="34" max="34" width="8.42578125" style="2" customWidth="1"/>
    <col min="35" max="35" width="14.85546875" style="2" customWidth="1"/>
    <col min="36" max="36" width="16.140625" style="2" customWidth="1"/>
    <col min="37" max="37" width="14" style="2" customWidth="1"/>
    <col min="38" max="38" width="15.5703125" style="2" customWidth="1"/>
    <col min="39" max="39" width="10.140625" style="2" customWidth="1"/>
    <col min="40" max="40" width="14.85546875" style="2" customWidth="1"/>
    <col min="41" max="41" width="13" style="2" customWidth="1"/>
    <col min="42" max="42" width="12.85546875" style="2" customWidth="1"/>
    <col min="43" max="43" width="12.42578125" style="2" customWidth="1"/>
    <col min="44" max="44" width="10.42578125" style="2" customWidth="1"/>
    <col min="45" max="56" width="14.85546875" style="2" customWidth="1"/>
    <col min="57" max="57" width="16.140625" style="2" customWidth="1"/>
    <col min="58" max="70" width="14.85546875" style="2" customWidth="1"/>
    <col min="71" max="71" width="13.5703125" style="2" customWidth="1"/>
    <col min="72" max="72" width="8.28515625" style="2" customWidth="1"/>
    <col min="73" max="94" width="14.85546875" style="2" customWidth="1"/>
    <col min="95" max="95" width="14.28515625" style="2" customWidth="1"/>
    <col min="96" max="96" width="14.85546875" style="2" customWidth="1"/>
    <col min="97" max="97" width="13" style="2" customWidth="1"/>
    <col min="98" max="98" width="14.85546875" style="2" customWidth="1"/>
    <col min="99" max="99" width="14" style="2" customWidth="1"/>
    <col min="100" max="100" width="13.7109375" style="2" customWidth="1"/>
    <col min="101" max="101" width="8.28515625" style="2" customWidth="1"/>
    <col min="102" max="114" width="14.85546875" style="2" customWidth="1"/>
    <col min="115" max="115" width="15.85546875" style="2" customWidth="1"/>
    <col min="116" max="116" width="14.85546875" style="2" customWidth="1"/>
    <col min="117" max="119" width="16.42578125" style="2" customWidth="1"/>
    <col min="120" max="122" width="14.85546875" style="2" customWidth="1"/>
    <col min="123" max="123" width="17.140625" style="2" customWidth="1"/>
    <col min="124" max="134" width="14.85546875" style="2" customWidth="1"/>
    <col min="135" max="135" width="16.140625" style="2" customWidth="1"/>
    <col min="136" max="137" width="14.85546875" style="2" customWidth="1"/>
    <col min="138" max="138" width="10.5703125" style="2" customWidth="1"/>
    <col min="139" max="139" width="17" style="2" customWidth="1"/>
    <col min="140" max="141" width="14.85546875" style="2" customWidth="1"/>
    <col min="142" max="231" width="17.28515625" style="4"/>
    <col min="232" max="16384" width="17.28515625" style="2"/>
  </cols>
  <sheetData>
    <row r="1" spans="1:257" s="27" customFormat="1" ht="20.25" x14ac:dyDescent="0.3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  <c r="DH1" s="66"/>
      <c r="DI1" s="66"/>
      <c r="DJ1" s="66"/>
      <c r="DK1" s="66"/>
      <c r="DL1" s="66"/>
      <c r="DM1" s="66"/>
      <c r="DN1" s="66"/>
      <c r="DO1" s="66"/>
      <c r="DP1" s="66"/>
      <c r="DQ1" s="66"/>
      <c r="DR1" s="66"/>
      <c r="DS1" s="66"/>
      <c r="DT1" s="66"/>
      <c r="DU1" s="66"/>
      <c r="DV1" s="66"/>
      <c r="DW1" s="66"/>
      <c r="DX1" s="66"/>
      <c r="DY1" s="66"/>
      <c r="DZ1" s="66"/>
      <c r="EA1" s="66"/>
      <c r="EB1" s="66"/>
      <c r="EC1" s="66"/>
      <c r="ED1" s="66"/>
      <c r="EE1" s="66"/>
      <c r="EF1" s="66"/>
      <c r="EG1" s="66"/>
      <c r="EH1" s="66"/>
      <c r="EI1" s="66"/>
      <c r="EJ1" s="66"/>
      <c r="EK1" s="6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</row>
    <row r="2" spans="1:257" s="27" customFormat="1" ht="17.45" customHeight="1" x14ac:dyDescent="0.35">
      <c r="A2" s="67" t="s">
        <v>66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7"/>
      <c r="EG2" s="67"/>
      <c r="EH2" s="67"/>
      <c r="EI2" s="67"/>
      <c r="EJ2" s="67"/>
      <c r="EK2" s="67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</row>
    <row r="3" spans="1:257" s="27" customFormat="1" ht="20.25" x14ac:dyDescent="0.35">
      <c r="B3" s="28"/>
      <c r="C3" s="29"/>
      <c r="D3" s="29"/>
      <c r="E3" s="29"/>
      <c r="F3" s="29"/>
      <c r="G3" s="29"/>
      <c r="H3" s="29"/>
      <c r="I3" s="29"/>
      <c r="J3" s="29"/>
      <c r="K3" s="29"/>
      <c r="L3" s="68"/>
      <c r="M3" s="68"/>
      <c r="N3" s="68"/>
      <c r="O3" s="68"/>
      <c r="P3" s="68"/>
      <c r="Q3" s="29"/>
      <c r="R3" s="30"/>
      <c r="S3" s="30"/>
      <c r="U3" s="31"/>
      <c r="V3" s="31"/>
      <c r="W3" s="31"/>
      <c r="X3" s="31"/>
      <c r="Y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CU3" s="69" t="s">
        <v>1</v>
      </c>
      <c r="CV3" s="69"/>
      <c r="CW3" s="31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</row>
    <row r="4" spans="1:257" ht="17.45" customHeight="1" x14ac:dyDescent="0.3">
      <c r="A4" s="70" t="s">
        <v>2</v>
      </c>
      <c r="B4" s="73" t="s">
        <v>3</v>
      </c>
      <c r="C4" s="76" t="s">
        <v>4</v>
      </c>
      <c r="D4" s="76" t="s">
        <v>5</v>
      </c>
      <c r="E4" s="79" t="s">
        <v>6</v>
      </c>
      <c r="F4" s="80"/>
      <c r="G4" s="80"/>
      <c r="H4" s="80"/>
      <c r="I4" s="81"/>
      <c r="J4" s="88" t="s">
        <v>7</v>
      </c>
      <c r="K4" s="89"/>
      <c r="L4" s="89"/>
      <c r="M4" s="89"/>
      <c r="N4" s="89"/>
      <c r="O4" s="90"/>
      <c r="P4" s="97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9"/>
      <c r="DJ4" s="100" t="s">
        <v>8</v>
      </c>
      <c r="DK4" s="101" t="s">
        <v>9</v>
      </c>
      <c r="DL4" s="102"/>
      <c r="DM4" s="103"/>
      <c r="DN4" s="60"/>
      <c r="DO4" s="60"/>
      <c r="DP4" s="110" t="s">
        <v>10</v>
      </c>
      <c r="DQ4" s="110"/>
      <c r="DR4" s="110"/>
      <c r="DS4" s="110"/>
      <c r="DT4" s="110"/>
      <c r="DU4" s="110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00" t="s">
        <v>11</v>
      </c>
      <c r="EI4" s="111" t="s">
        <v>12</v>
      </c>
      <c r="EJ4" s="112"/>
      <c r="EK4" s="113"/>
      <c r="EL4" s="15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  <c r="IU4" s="22"/>
      <c r="IV4" s="22"/>
      <c r="IW4" s="22"/>
    </row>
    <row r="5" spans="1:257" ht="18" customHeight="1" x14ac:dyDescent="0.3">
      <c r="A5" s="71"/>
      <c r="B5" s="74"/>
      <c r="C5" s="77"/>
      <c r="D5" s="77"/>
      <c r="E5" s="82"/>
      <c r="F5" s="83"/>
      <c r="G5" s="83"/>
      <c r="H5" s="83"/>
      <c r="I5" s="84"/>
      <c r="J5" s="91"/>
      <c r="K5" s="92"/>
      <c r="L5" s="92"/>
      <c r="M5" s="92"/>
      <c r="N5" s="92"/>
      <c r="O5" s="93"/>
      <c r="P5" s="120" t="s">
        <v>13</v>
      </c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2"/>
      <c r="BB5" s="123" t="s">
        <v>14</v>
      </c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4" t="s">
        <v>15</v>
      </c>
      <c r="BO5" s="125"/>
      <c r="BP5" s="125"/>
      <c r="BQ5" s="128" t="s">
        <v>16</v>
      </c>
      <c r="BR5" s="129"/>
      <c r="BS5" s="129"/>
      <c r="BT5" s="129"/>
      <c r="BU5" s="129"/>
      <c r="BV5" s="129"/>
      <c r="BW5" s="129"/>
      <c r="BX5" s="129"/>
      <c r="BY5" s="129"/>
      <c r="BZ5" s="129"/>
      <c r="CA5" s="129"/>
      <c r="CB5" s="129"/>
      <c r="CC5" s="129"/>
      <c r="CD5" s="129"/>
      <c r="CE5" s="129"/>
      <c r="CF5" s="129"/>
      <c r="CG5" s="130"/>
      <c r="CH5" s="131" t="s">
        <v>17</v>
      </c>
      <c r="CI5" s="132"/>
      <c r="CJ5" s="132"/>
      <c r="CK5" s="132"/>
      <c r="CL5" s="132"/>
      <c r="CM5" s="132"/>
      <c r="CN5" s="132"/>
      <c r="CO5" s="132"/>
      <c r="CP5" s="133"/>
      <c r="CQ5" s="128" t="s">
        <v>18</v>
      </c>
      <c r="CR5" s="129"/>
      <c r="CS5" s="129"/>
      <c r="CT5" s="129"/>
      <c r="CU5" s="129"/>
      <c r="CV5" s="129"/>
      <c r="CW5" s="129"/>
      <c r="CX5" s="129"/>
      <c r="CY5" s="129"/>
      <c r="CZ5" s="129"/>
      <c r="DA5" s="123" t="s">
        <v>19</v>
      </c>
      <c r="DB5" s="123"/>
      <c r="DC5" s="123"/>
      <c r="DD5" s="124" t="s">
        <v>20</v>
      </c>
      <c r="DE5" s="125"/>
      <c r="DF5" s="134"/>
      <c r="DG5" s="124" t="s">
        <v>21</v>
      </c>
      <c r="DH5" s="125"/>
      <c r="DI5" s="134"/>
      <c r="DJ5" s="100"/>
      <c r="DK5" s="104"/>
      <c r="DL5" s="105"/>
      <c r="DM5" s="106"/>
      <c r="DN5" s="62"/>
      <c r="DO5" s="62"/>
      <c r="DP5" s="136"/>
      <c r="DQ5" s="136"/>
      <c r="DR5" s="137"/>
      <c r="DS5" s="137"/>
      <c r="DT5" s="137"/>
      <c r="DU5" s="137"/>
      <c r="DV5" s="124" t="s">
        <v>22</v>
      </c>
      <c r="DW5" s="125"/>
      <c r="DX5" s="134"/>
      <c r="DY5" s="158"/>
      <c r="DZ5" s="159"/>
      <c r="EA5" s="159"/>
      <c r="EB5" s="159"/>
      <c r="EC5" s="159"/>
      <c r="ED5" s="159"/>
      <c r="EE5" s="159"/>
      <c r="EF5" s="159"/>
      <c r="EG5" s="159"/>
      <c r="EH5" s="100"/>
      <c r="EI5" s="114"/>
      <c r="EJ5" s="115"/>
      <c r="EK5" s="116"/>
      <c r="EL5" s="15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  <c r="IV5" s="22"/>
      <c r="IW5" s="22"/>
    </row>
    <row r="6" spans="1:257" ht="84" customHeight="1" x14ac:dyDescent="0.3">
      <c r="A6" s="71"/>
      <c r="B6" s="74"/>
      <c r="C6" s="77"/>
      <c r="D6" s="77"/>
      <c r="E6" s="85"/>
      <c r="F6" s="86"/>
      <c r="G6" s="86"/>
      <c r="H6" s="86"/>
      <c r="I6" s="87"/>
      <c r="J6" s="94"/>
      <c r="K6" s="95"/>
      <c r="L6" s="95"/>
      <c r="M6" s="95"/>
      <c r="N6" s="95"/>
      <c r="O6" s="96"/>
      <c r="P6" s="160" t="s">
        <v>23</v>
      </c>
      <c r="Q6" s="161"/>
      <c r="R6" s="161"/>
      <c r="S6" s="161"/>
      <c r="T6" s="162"/>
      <c r="U6" s="163" t="s">
        <v>24</v>
      </c>
      <c r="V6" s="164"/>
      <c r="W6" s="164"/>
      <c r="X6" s="164"/>
      <c r="Y6" s="165"/>
      <c r="Z6" s="163" t="s">
        <v>25</v>
      </c>
      <c r="AA6" s="164"/>
      <c r="AB6" s="164"/>
      <c r="AC6" s="164"/>
      <c r="AD6" s="165"/>
      <c r="AE6" s="163" t="s">
        <v>26</v>
      </c>
      <c r="AF6" s="164"/>
      <c r="AG6" s="164"/>
      <c r="AH6" s="164"/>
      <c r="AI6" s="165"/>
      <c r="AJ6" s="163" t="s">
        <v>27</v>
      </c>
      <c r="AK6" s="164"/>
      <c r="AL6" s="164"/>
      <c r="AM6" s="164"/>
      <c r="AN6" s="165"/>
      <c r="AO6" s="163" t="s">
        <v>28</v>
      </c>
      <c r="AP6" s="164"/>
      <c r="AQ6" s="164"/>
      <c r="AR6" s="164"/>
      <c r="AS6" s="165"/>
      <c r="AT6" s="163" t="s">
        <v>29</v>
      </c>
      <c r="AU6" s="164"/>
      <c r="AV6" s="164"/>
      <c r="AW6" s="164"/>
      <c r="AX6" s="165"/>
      <c r="AY6" s="166" t="s">
        <v>30</v>
      </c>
      <c r="AZ6" s="166"/>
      <c r="BA6" s="166"/>
      <c r="BB6" s="148" t="s">
        <v>31</v>
      </c>
      <c r="BC6" s="149"/>
      <c r="BD6" s="149"/>
      <c r="BE6" s="148" t="s">
        <v>32</v>
      </c>
      <c r="BF6" s="149"/>
      <c r="BG6" s="150"/>
      <c r="BH6" s="151" t="s">
        <v>33</v>
      </c>
      <c r="BI6" s="152"/>
      <c r="BJ6" s="152"/>
      <c r="BK6" s="153" t="s">
        <v>34</v>
      </c>
      <c r="BL6" s="154"/>
      <c r="BM6" s="154"/>
      <c r="BN6" s="126"/>
      <c r="BO6" s="127"/>
      <c r="BP6" s="127"/>
      <c r="BQ6" s="155" t="s">
        <v>35</v>
      </c>
      <c r="BR6" s="156"/>
      <c r="BS6" s="156"/>
      <c r="BT6" s="156"/>
      <c r="BU6" s="157"/>
      <c r="BV6" s="147" t="s">
        <v>36</v>
      </c>
      <c r="BW6" s="147"/>
      <c r="BX6" s="147"/>
      <c r="BY6" s="147" t="s">
        <v>37</v>
      </c>
      <c r="BZ6" s="147"/>
      <c r="CA6" s="147"/>
      <c r="CB6" s="147" t="s">
        <v>38</v>
      </c>
      <c r="CC6" s="147"/>
      <c r="CD6" s="147"/>
      <c r="CE6" s="147" t="s">
        <v>39</v>
      </c>
      <c r="CF6" s="147"/>
      <c r="CG6" s="147"/>
      <c r="CH6" s="147" t="s">
        <v>40</v>
      </c>
      <c r="CI6" s="147"/>
      <c r="CJ6" s="147"/>
      <c r="CK6" s="131" t="s">
        <v>41</v>
      </c>
      <c r="CL6" s="132"/>
      <c r="CM6" s="132"/>
      <c r="CN6" s="147" t="s">
        <v>42</v>
      </c>
      <c r="CO6" s="147"/>
      <c r="CP6" s="147"/>
      <c r="CQ6" s="138" t="s">
        <v>43</v>
      </c>
      <c r="CR6" s="139"/>
      <c r="CS6" s="132"/>
      <c r="CT6" s="131" t="s">
        <v>44</v>
      </c>
      <c r="CU6" s="132"/>
      <c r="CV6" s="132"/>
      <c r="CW6" s="133"/>
      <c r="CX6" s="131" t="s">
        <v>45</v>
      </c>
      <c r="CY6" s="132"/>
      <c r="CZ6" s="132"/>
      <c r="DA6" s="123"/>
      <c r="DB6" s="123"/>
      <c r="DC6" s="123"/>
      <c r="DD6" s="126"/>
      <c r="DE6" s="127"/>
      <c r="DF6" s="135"/>
      <c r="DG6" s="126"/>
      <c r="DH6" s="127"/>
      <c r="DI6" s="135"/>
      <c r="DJ6" s="100"/>
      <c r="DK6" s="107"/>
      <c r="DL6" s="108"/>
      <c r="DM6" s="109"/>
      <c r="DN6" s="61"/>
      <c r="DO6" s="61"/>
      <c r="DP6" s="124" t="s">
        <v>46</v>
      </c>
      <c r="DQ6" s="125"/>
      <c r="DR6" s="134"/>
      <c r="DS6" s="124" t="s">
        <v>47</v>
      </c>
      <c r="DT6" s="125"/>
      <c r="DU6" s="134"/>
      <c r="DV6" s="126"/>
      <c r="DW6" s="127"/>
      <c r="DX6" s="135"/>
      <c r="DY6" s="124" t="s">
        <v>48</v>
      </c>
      <c r="DZ6" s="125"/>
      <c r="EA6" s="134"/>
      <c r="EB6" s="124" t="s">
        <v>49</v>
      </c>
      <c r="EC6" s="125"/>
      <c r="ED6" s="134"/>
      <c r="EE6" s="140" t="s">
        <v>50</v>
      </c>
      <c r="EF6" s="141"/>
      <c r="EG6" s="141"/>
      <c r="EH6" s="100"/>
      <c r="EI6" s="117"/>
      <c r="EJ6" s="118"/>
      <c r="EK6" s="119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  <c r="IV6" s="22"/>
      <c r="IW6" s="22"/>
    </row>
    <row r="7" spans="1:257" ht="17.45" customHeight="1" x14ac:dyDescent="0.3">
      <c r="A7" s="71"/>
      <c r="B7" s="74"/>
      <c r="C7" s="77"/>
      <c r="D7" s="77"/>
      <c r="E7" s="142" t="s">
        <v>51</v>
      </c>
      <c r="F7" s="143" t="s">
        <v>52</v>
      </c>
      <c r="G7" s="144" t="s">
        <v>64</v>
      </c>
      <c r="H7" s="145" t="s">
        <v>53</v>
      </c>
      <c r="I7" s="146" t="s">
        <v>54</v>
      </c>
      <c r="J7" s="142" t="s">
        <v>51</v>
      </c>
      <c r="K7" s="143" t="s">
        <v>52</v>
      </c>
      <c r="L7" s="144" t="s">
        <v>64</v>
      </c>
      <c r="M7" s="145" t="s">
        <v>55</v>
      </c>
      <c r="N7" s="145" t="s">
        <v>53</v>
      </c>
      <c r="O7" s="146" t="s">
        <v>54</v>
      </c>
      <c r="P7" s="142" t="s">
        <v>51</v>
      </c>
      <c r="Q7" s="143" t="s">
        <v>52</v>
      </c>
      <c r="R7" s="144" t="s">
        <v>64</v>
      </c>
      <c r="S7" s="145" t="s">
        <v>53</v>
      </c>
      <c r="T7" s="146" t="s">
        <v>54</v>
      </c>
      <c r="U7" s="142" t="s">
        <v>51</v>
      </c>
      <c r="V7" s="143" t="s">
        <v>52</v>
      </c>
      <c r="W7" s="144" t="s">
        <v>64</v>
      </c>
      <c r="X7" s="145" t="s">
        <v>53</v>
      </c>
      <c r="Y7" s="146" t="s">
        <v>54</v>
      </c>
      <c r="Z7" s="142" t="s">
        <v>51</v>
      </c>
      <c r="AA7" s="143" t="s">
        <v>52</v>
      </c>
      <c r="AB7" s="144" t="s">
        <v>64</v>
      </c>
      <c r="AC7" s="145" t="s">
        <v>53</v>
      </c>
      <c r="AD7" s="146" t="s">
        <v>54</v>
      </c>
      <c r="AE7" s="142" t="s">
        <v>51</v>
      </c>
      <c r="AF7" s="143" t="s">
        <v>52</v>
      </c>
      <c r="AG7" s="144" t="s">
        <v>65</v>
      </c>
      <c r="AH7" s="145" t="s">
        <v>53</v>
      </c>
      <c r="AI7" s="146" t="s">
        <v>54</v>
      </c>
      <c r="AJ7" s="142" t="s">
        <v>51</v>
      </c>
      <c r="AK7" s="143" t="s">
        <v>52</v>
      </c>
      <c r="AL7" s="144" t="s">
        <v>64</v>
      </c>
      <c r="AM7" s="145" t="s">
        <v>53</v>
      </c>
      <c r="AN7" s="144" t="s">
        <v>54</v>
      </c>
      <c r="AO7" s="142" t="s">
        <v>51</v>
      </c>
      <c r="AP7" s="143" t="s">
        <v>52</v>
      </c>
      <c r="AQ7" s="144" t="s">
        <v>64</v>
      </c>
      <c r="AR7" s="145" t="s">
        <v>53</v>
      </c>
      <c r="AS7" s="14"/>
      <c r="AT7" s="142" t="s">
        <v>51</v>
      </c>
      <c r="AU7" s="143" t="s">
        <v>52</v>
      </c>
      <c r="AV7" s="144" t="s">
        <v>64</v>
      </c>
      <c r="AW7" s="167" t="s">
        <v>53</v>
      </c>
      <c r="AX7" s="144" t="s">
        <v>54</v>
      </c>
      <c r="AY7" s="142" t="s">
        <v>51</v>
      </c>
      <c r="AZ7" s="143" t="s">
        <v>52</v>
      </c>
      <c r="BA7" s="144" t="s">
        <v>64</v>
      </c>
      <c r="BB7" s="142" t="s">
        <v>51</v>
      </c>
      <c r="BC7" s="143" t="s">
        <v>52</v>
      </c>
      <c r="BD7" s="144" t="s">
        <v>64</v>
      </c>
      <c r="BE7" s="142" t="s">
        <v>51</v>
      </c>
      <c r="BF7" s="143" t="s">
        <v>52</v>
      </c>
      <c r="BG7" s="144" t="s">
        <v>64</v>
      </c>
      <c r="BH7" s="142" t="s">
        <v>51</v>
      </c>
      <c r="BI7" s="143" t="s">
        <v>52</v>
      </c>
      <c r="BJ7" s="144" t="s">
        <v>64</v>
      </c>
      <c r="BK7" s="142" t="s">
        <v>51</v>
      </c>
      <c r="BL7" s="143" t="s">
        <v>52</v>
      </c>
      <c r="BM7" s="144" t="s">
        <v>64</v>
      </c>
      <c r="BN7" s="142" t="s">
        <v>51</v>
      </c>
      <c r="BO7" s="143" t="s">
        <v>52</v>
      </c>
      <c r="BP7" s="144" t="s">
        <v>64</v>
      </c>
      <c r="BQ7" s="142" t="s">
        <v>51</v>
      </c>
      <c r="BR7" s="143" t="s">
        <v>52</v>
      </c>
      <c r="BS7" s="144" t="s">
        <v>64</v>
      </c>
      <c r="BT7" s="145" t="s">
        <v>53</v>
      </c>
      <c r="BU7" s="144" t="s">
        <v>54</v>
      </c>
      <c r="BV7" s="142" t="s">
        <v>51</v>
      </c>
      <c r="BW7" s="143" t="s">
        <v>52</v>
      </c>
      <c r="BX7" s="144" t="s">
        <v>64</v>
      </c>
      <c r="BY7" s="142" t="s">
        <v>51</v>
      </c>
      <c r="BZ7" s="143" t="s">
        <v>52</v>
      </c>
      <c r="CA7" s="144" t="s">
        <v>64</v>
      </c>
      <c r="CB7" s="142" t="s">
        <v>51</v>
      </c>
      <c r="CC7" s="143" t="s">
        <v>52</v>
      </c>
      <c r="CD7" s="144" t="s">
        <v>64</v>
      </c>
      <c r="CE7" s="142" t="s">
        <v>51</v>
      </c>
      <c r="CF7" s="143" t="s">
        <v>52</v>
      </c>
      <c r="CG7" s="168" t="s">
        <v>64</v>
      </c>
      <c r="CH7" s="142" t="s">
        <v>51</v>
      </c>
      <c r="CI7" s="143" t="s">
        <v>52</v>
      </c>
      <c r="CJ7" s="168" t="s">
        <v>64</v>
      </c>
      <c r="CK7" s="142" t="s">
        <v>51</v>
      </c>
      <c r="CL7" s="143" t="s">
        <v>52</v>
      </c>
      <c r="CM7" s="168" t="s">
        <v>64</v>
      </c>
      <c r="CN7" s="142" t="s">
        <v>51</v>
      </c>
      <c r="CO7" s="143" t="s">
        <v>52</v>
      </c>
      <c r="CP7" s="168" t="s">
        <v>64</v>
      </c>
      <c r="CQ7" s="142" t="s">
        <v>51</v>
      </c>
      <c r="CR7" s="143" t="s">
        <v>52</v>
      </c>
      <c r="CS7" s="168" t="s">
        <v>64</v>
      </c>
      <c r="CT7" s="142" t="s">
        <v>51</v>
      </c>
      <c r="CU7" s="143" t="s">
        <v>52</v>
      </c>
      <c r="CV7" s="168" t="s">
        <v>64</v>
      </c>
      <c r="CW7" s="145" t="s">
        <v>53</v>
      </c>
      <c r="CX7" s="142" t="s">
        <v>51</v>
      </c>
      <c r="CY7" s="143" t="s">
        <v>52</v>
      </c>
      <c r="CZ7" s="168" t="s">
        <v>64</v>
      </c>
      <c r="DA7" s="142" t="s">
        <v>51</v>
      </c>
      <c r="DB7" s="143" t="s">
        <v>52</v>
      </c>
      <c r="DC7" s="168" t="s">
        <v>64</v>
      </c>
      <c r="DD7" s="142" t="s">
        <v>51</v>
      </c>
      <c r="DE7" s="143" t="s">
        <v>52</v>
      </c>
      <c r="DF7" s="168" t="s">
        <v>64</v>
      </c>
      <c r="DG7" s="142" t="s">
        <v>51</v>
      </c>
      <c r="DH7" s="143" t="s">
        <v>52</v>
      </c>
      <c r="DI7" s="168" t="s">
        <v>64</v>
      </c>
      <c r="DJ7" s="171" t="s">
        <v>56</v>
      </c>
      <c r="DK7" s="142" t="s">
        <v>51</v>
      </c>
      <c r="DL7" s="143" t="s">
        <v>52</v>
      </c>
      <c r="DM7" s="168" t="s">
        <v>64</v>
      </c>
      <c r="DN7" s="63"/>
      <c r="DO7" s="63"/>
      <c r="DP7" s="142" t="s">
        <v>51</v>
      </c>
      <c r="DQ7" s="143" t="s">
        <v>52</v>
      </c>
      <c r="DR7" s="169" t="s">
        <v>64</v>
      </c>
      <c r="DS7" s="142" t="s">
        <v>51</v>
      </c>
      <c r="DT7" s="143" t="s">
        <v>52</v>
      </c>
      <c r="DU7" s="168" t="s">
        <v>64</v>
      </c>
      <c r="DV7" s="142" t="s">
        <v>51</v>
      </c>
      <c r="DW7" s="143" t="s">
        <v>52</v>
      </c>
      <c r="DX7" s="168" t="s">
        <v>64</v>
      </c>
      <c r="DY7" s="142" t="s">
        <v>51</v>
      </c>
      <c r="DZ7" s="143" t="s">
        <v>52</v>
      </c>
      <c r="EA7" s="168" t="s">
        <v>64</v>
      </c>
      <c r="EB7" s="142" t="s">
        <v>51</v>
      </c>
      <c r="EC7" s="143" t="s">
        <v>52</v>
      </c>
      <c r="ED7" s="168" t="s">
        <v>64</v>
      </c>
      <c r="EE7" s="142" t="s">
        <v>51</v>
      </c>
      <c r="EF7" s="143" t="s">
        <v>52</v>
      </c>
      <c r="EG7" s="168" t="s">
        <v>64</v>
      </c>
      <c r="EH7" s="100" t="s">
        <v>56</v>
      </c>
      <c r="EI7" s="142" t="s">
        <v>51</v>
      </c>
      <c r="EJ7" s="143" t="s">
        <v>52</v>
      </c>
      <c r="EK7" s="168" t="s">
        <v>64</v>
      </c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  <c r="IW7" s="23"/>
    </row>
    <row r="8" spans="1:257" ht="96.75" customHeight="1" x14ac:dyDescent="0.3">
      <c r="A8" s="72"/>
      <c r="B8" s="75"/>
      <c r="C8" s="78"/>
      <c r="D8" s="78"/>
      <c r="E8" s="142"/>
      <c r="F8" s="143"/>
      <c r="G8" s="144"/>
      <c r="H8" s="145"/>
      <c r="I8" s="146"/>
      <c r="J8" s="142"/>
      <c r="K8" s="143"/>
      <c r="L8" s="144"/>
      <c r="M8" s="145"/>
      <c r="N8" s="145"/>
      <c r="O8" s="146"/>
      <c r="P8" s="142"/>
      <c r="Q8" s="143"/>
      <c r="R8" s="144"/>
      <c r="S8" s="145"/>
      <c r="T8" s="146"/>
      <c r="U8" s="142"/>
      <c r="V8" s="143"/>
      <c r="W8" s="144"/>
      <c r="X8" s="145"/>
      <c r="Y8" s="146"/>
      <c r="Z8" s="142"/>
      <c r="AA8" s="143"/>
      <c r="AB8" s="144"/>
      <c r="AC8" s="145"/>
      <c r="AD8" s="146"/>
      <c r="AE8" s="142"/>
      <c r="AF8" s="143"/>
      <c r="AG8" s="144"/>
      <c r="AH8" s="145"/>
      <c r="AI8" s="146"/>
      <c r="AJ8" s="142"/>
      <c r="AK8" s="143"/>
      <c r="AL8" s="144"/>
      <c r="AM8" s="145"/>
      <c r="AN8" s="144"/>
      <c r="AO8" s="142"/>
      <c r="AP8" s="143"/>
      <c r="AQ8" s="144"/>
      <c r="AR8" s="145"/>
      <c r="AS8" s="32" t="s">
        <v>54</v>
      </c>
      <c r="AT8" s="142"/>
      <c r="AU8" s="143"/>
      <c r="AV8" s="144"/>
      <c r="AW8" s="167"/>
      <c r="AX8" s="144"/>
      <c r="AY8" s="142"/>
      <c r="AZ8" s="143"/>
      <c r="BA8" s="144"/>
      <c r="BB8" s="142"/>
      <c r="BC8" s="143"/>
      <c r="BD8" s="144"/>
      <c r="BE8" s="142"/>
      <c r="BF8" s="143"/>
      <c r="BG8" s="144"/>
      <c r="BH8" s="142"/>
      <c r="BI8" s="143"/>
      <c r="BJ8" s="144"/>
      <c r="BK8" s="142"/>
      <c r="BL8" s="143"/>
      <c r="BM8" s="144"/>
      <c r="BN8" s="142"/>
      <c r="BO8" s="143"/>
      <c r="BP8" s="144"/>
      <c r="BQ8" s="142"/>
      <c r="BR8" s="143"/>
      <c r="BS8" s="144"/>
      <c r="BT8" s="145"/>
      <c r="BU8" s="144"/>
      <c r="BV8" s="142"/>
      <c r="BW8" s="143"/>
      <c r="BX8" s="144"/>
      <c r="BY8" s="142"/>
      <c r="BZ8" s="143"/>
      <c r="CA8" s="144"/>
      <c r="CB8" s="142"/>
      <c r="CC8" s="143"/>
      <c r="CD8" s="144"/>
      <c r="CE8" s="142"/>
      <c r="CF8" s="143"/>
      <c r="CG8" s="168"/>
      <c r="CH8" s="142"/>
      <c r="CI8" s="143"/>
      <c r="CJ8" s="168"/>
      <c r="CK8" s="142"/>
      <c r="CL8" s="143"/>
      <c r="CM8" s="168"/>
      <c r="CN8" s="142"/>
      <c r="CO8" s="143"/>
      <c r="CP8" s="168"/>
      <c r="CQ8" s="142"/>
      <c r="CR8" s="143"/>
      <c r="CS8" s="144"/>
      <c r="CT8" s="142"/>
      <c r="CU8" s="143"/>
      <c r="CV8" s="144"/>
      <c r="CW8" s="145"/>
      <c r="CX8" s="142"/>
      <c r="CY8" s="143"/>
      <c r="CZ8" s="168"/>
      <c r="DA8" s="142"/>
      <c r="DB8" s="143"/>
      <c r="DC8" s="168"/>
      <c r="DD8" s="142"/>
      <c r="DE8" s="143"/>
      <c r="DF8" s="168"/>
      <c r="DG8" s="142"/>
      <c r="DH8" s="143"/>
      <c r="DI8" s="168"/>
      <c r="DJ8" s="171"/>
      <c r="DK8" s="142"/>
      <c r="DL8" s="143"/>
      <c r="DM8" s="168"/>
      <c r="DN8" s="63"/>
      <c r="DO8" s="63"/>
      <c r="DP8" s="142"/>
      <c r="DQ8" s="143"/>
      <c r="DR8" s="170"/>
      <c r="DS8" s="142"/>
      <c r="DT8" s="143"/>
      <c r="DU8" s="168"/>
      <c r="DV8" s="142"/>
      <c r="DW8" s="143"/>
      <c r="DX8" s="168"/>
      <c r="DY8" s="142"/>
      <c r="DZ8" s="143"/>
      <c r="EA8" s="168"/>
      <c r="EB8" s="142"/>
      <c r="EC8" s="143"/>
      <c r="ED8" s="168"/>
      <c r="EE8" s="142"/>
      <c r="EF8" s="143"/>
      <c r="EG8" s="168"/>
      <c r="EH8" s="100"/>
      <c r="EI8" s="142"/>
      <c r="EJ8" s="143"/>
      <c r="EK8" s="16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  <c r="IS8" s="24"/>
      <c r="IT8" s="24"/>
      <c r="IU8" s="24"/>
      <c r="IV8" s="24"/>
      <c r="IW8" s="24"/>
    </row>
    <row r="9" spans="1:257" x14ac:dyDescent="0.3">
      <c r="A9" s="5"/>
      <c r="B9" s="6">
        <v>1</v>
      </c>
      <c r="C9" s="7">
        <v>2</v>
      </c>
      <c r="D9" s="5">
        <v>3</v>
      </c>
      <c r="E9" s="7">
        <v>4</v>
      </c>
      <c r="F9" s="5">
        <v>5</v>
      </c>
      <c r="G9" s="7">
        <v>6</v>
      </c>
      <c r="H9" s="5">
        <v>7</v>
      </c>
      <c r="I9" s="7">
        <v>8</v>
      </c>
      <c r="J9" s="5">
        <v>2</v>
      </c>
      <c r="K9" s="7">
        <v>3</v>
      </c>
      <c r="L9" s="5">
        <v>4</v>
      </c>
      <c r="M9" s="11" t="s">
        <v>57</v>
      </c>
      <c r="N9" s="7">
        <v>6</v>
      </c>
      <c r="O9" s="5">
        <v>13</v>
      </c>
      <c r="P9" s="7">
        <v>7</v>
      </c>
      <c r="Q9" s="5">
        <v>8</v>
      </c>
      <c r="R9" s="7">
        <v>9</v>
      </c>
      <c r="S9" s="5">
        <v>10</v>
      </c>
      <c r="T9" s="7">
        <v>18</v>
      </c>
      <c r="U9" s="5">
        <v>19</v>
      </c>
      <c r="V9" s="7">
        <v>20</v>
      </c>
      <c r="W9" s="5">
        <v>21</v>
      </c>
      <c r="X9" s="7">
        <v>22</v>
      </c>
      <c r="Y9" s="5">
        <v>23</v>
      </c>
      <c r="Z9" s="7">
        <v>24</v>
      </c>
      <c r="AA9" s="5">
        <v>25</v>
      </c>
      <c r="AB9" s="7">
        <v>26</v>
      </c>
      <c r="AC9" s="5">
        <v>27</v>
      </c>
      <c r="AD9" s="7">
        <v>28</v>
      </c>
      <c r="AE9" s="5">
        <v>29</v>
      </c>
      <c r="AF9" s="7">
        <v>30</v>
      </c>
      <c r="AG9" s="5">
        <v>31</v>
      </c>
      <c r="AH9" s="7">
        <v>32</v>
      </c>
      <c r="AI9" s="5">
        <v>33</v>
      </c>
      <c r="AJ9" s="7">
        <v>11</v>
      </c>
      <c r="AK9" s="5">
        <v>12</v>
      </c>
      <c r="AL9" s="7">
        <v>13</v>
      </c>
      <c r="AM9" s="5">
        <v>14</v>
      </c>
      <c r="AN9" s="7">
        <v>38</v>
      </c>
      <c r="AO9" s="5">
        <v>15</v>
      </c>
      <c r="AP9" s="7">
        <v>16</v>
      </c>
      <c r="AQ9" s="5">
        <v>17</v>
      </c>
      <c r="AR9" s="7">
        <v>18</v>
      </c>
      <c r="AS9" s="5">
        <v>43</v>
      </c>
      <c r="AT9" s="7">
        <v>44</v>
      </c>
      <c r="AU9" s="5">
        <v>45</v>
      </c>
      <c r="AV9" s="7">
        <v>46</v>
      </c>
      <c r="AW9" s="5">
        <v>47</v>
      </c>
      <c r="AX9" s="7">
        <v>48</v>
      </c>
      <c r="AY9" s="5">
        <v>49</v>
      </c>
      <c r="AZ9" s="7">
        <v>50</v>
      </c>
      <c r="BA9" s="5">
        <v>51</v>
      </c>
      <c r="BB9" s="7">
        <v>52</v>
      </c>
      <c r="BC9" s="5">
        <v>53</v>
      </c>
      <c r="BD9" s="7">
        <v>54</v>
      </c>
      <c r="BE9" s="5">
        <v>55</v>
      </c>
      <c r="BF9" s="7">
        <v>56</v>
      </c>
      <c r="BG9" s="5">
        <v>57</v>
      </c>
      <c r="BH9" s="7">
        <v>58</v>
      </c>
      <c r="BI9" s="5">
        <v>59</v>
      </c>
      <c r="BJ9" s="7">
        <v>60</v>
      </c>
      <c r="BK9" s="5">
        <v>61</v>
      </c>
      <c r="BL9" s="7">
        <v>62</v>
      </c>
      <c r="BM9" s="5">
        <v>63</v>
      </c>
      <c r="BN9" s="7">
        <v>64</v>
      </c>
      <c r="BO9" s="5">
        <v>65</v>
      </c>
      <c r="BP9" s="7">
        <v>66</v>
      </c>
      <c r="BQ9" s="5">
        <v>19</v>
      </c>
      <c r="BR9" s="7">
        <v>20</v>
      </c>
      <c r="BS9" s="5">
        <v>21</v>
      </c>
      <c r="BT9" s="7">
        <v>22</v>
      </c>
      <c r="BU9" s="5">
        <v>71</v>
      </c>
      <c r="BV9" s="7">
        <v>72</v>
      </c>
      <c r="BW9" s="5">
        <v>73</v>
      </c>
      <c r="BX9" s="7">
        <v>74</v>
      </c>
      <c r="BY9" s="5">
        <v>75</v>
      </c>
      <c r="BZ9" s="7">
        <v>76</v>
      </c>
      <c r="CA9" s="5">
        <v>77</v>
      </c>
      <c r="CB9" s="7">
        <v>78</v>
      </c>
      <c r="CC9" s="5">
        <v>79</v>
      </c>
      <c r="CD9" s="7">
        <v>80</v>
      </c>
      <c r="CE9" s="5">
        <v>81</v>
      </c>
      <c r="CF9" s="7">
        <v>82</v>
      </c>
      <c r="CG9" s="5">
        <v>83</v>
      </c>
      <c r="CH9" s="7">
        <v>84</v>
      </c>
      <c r="CI9" s="5">
        <v>85</v>
      </c>
      <c r="CJ9" s="7">
        <v>86</v>
      </c>
      <c r="CK9" s="5">
        <v>87</v>
      </c>
      <c r="CL9" s="7">
        <v>88</v>
      </c>
      <c r="CM9" s="5">
        <v>89</v>
      </c>
      <c r="CN9" s="7">
        <v>90</v>
      </c>
      <c r="CO9" s="5">
        <v>91</v>
      </c>
      <c r="CP9" s="7">
        <v>92</v>
      </c>
      <c r="CQ9" s="5">
        <v>23</v>
      </c>
      <c r="CR9" s="7">
        <v>24</v>
      </c>
      <c r="CS9" s="5">
        <v>25</v>
      </c>
      <c r="CT9" s="7">
        <v>26</v>
      </c>
      <c r="CU9" s="5">
        <v>27</v>
      </c>
      <c r="CV9" s="7">
        <v>28</v>
      </c>
      <c r="CW9" s="7">
        <v>22</v>
      </c>
      <c r="CX9" s="5">
        <v>99</v>
      </c>
      <c r="CY9" s="7">
        <v>100</v>
      </c>
      <c r="CZ9" s="5">
        <v>101</v>
      </c>
      <c r="DA9" s="7">
        <v>102</v>
      </c>
      <c r="DB9" s="5">
        <v>103</v>
      </c>
      <c r="DC9" s="7">
        <v>104</v>
      </c>
      <c r="DD9" s="5">
        <v>105</v>
      </c>
      <c r="DE9" s="7">
        <v>106</v>
      </c>
      <c r="DF9" s="5">
        <v>107</v>
      </c>
      <c r="DG9" s="7">
        <v>108</v>
      </c>
      <c r="DH9" s="5">
        <v>109</v>
      </c>
      <c r="DI9" s="7">
        <v>110</v>
      </c>
      <c r="DJ9" s="5">
        <v>111</v>
      </c>
      <c r="DK9" s="7">
        <v>112</v>
      </c>
      <c r="DL9" s="5">
        <v>113</v>
      </c>
      <c r="DM9" s="7">
        <v>114</v>
      </c>
      <c r="DN9" s="7"/>
      <c r="DO9" s="7"/>
      <c r="DP9" s="5">
        <v>115</v>
      </c>
      <c r="DQ9" s="7">
        <v>116</v>
      </c>
      <c r="DR9" s="5">
        <v>117</v>
      </c>
      <c r="DS9" s="7">
        <v>118</v>
      </c>
      <c r="DT9" s="5">
        <v>119</v>
      </c>
      <c r="DU9" s="7">
        <v>120</v>
      </c>
      <c r="DV9" s="5">
        <v>121</v>
      </c>
      <c r="DW9" s="7">
        <v>122</v>
      </c>
      <c r="DX9" s="5">
        <v>123</v>
      </c>
      <c r="DY9" s="7">
        <v>124</v>
      </c>
      <c r="DZ9" s="5">
        <v>125</v>
      </c>
      <c r="EA9" s="7">
        <v>126</v>
      </c>
      <c r="EB9" s="5">
        <v>127</v>
      </c>
      <c r="EC9" s="7">
        <v>128</v>
      </c>
      <c r="ED9" s="5">
        <v>129</v>
      </c>
      <c r="EE9" s="7">
        <v>130</v>
      </c>
      <c r="EF9" s="5">
        <v>131</v>
      </c>
      <c r="EG9" s="7">
        <v>132</v>
      </c>
      <c r="EH9" s="5">
        <v>133</v>
      </c>
      <c r="EI9" s="7">
        <v>134</v>
      </c>
      <c r="EJ9" s="5">
        <v>135</v>
      </c>
      <c r="EK9" s="7">
        <v>136</v>
      </c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  <c r="IS9" s="25"/>
      <c r="IT9" s="25"/>
      <c r="IU9" s="25"/>
      <c r="IV9" s="25"/>
      <c r="IW9" s="25"/>
    </row>
    <row r="10" spans="1:257" s="44" customFormat="1" ht="34.5" customHeight="1" x14ac:dyDescent="0.3">
      <c r="A10" s="33">
        <v>1</v>
      </c>
      <c r="B10" s="34" t="s">
        <v>58</v>
      </c>
      <c r="C10" s="35">
        <v>6607.2722999999996</v>
      </c>
      <c r="D10" s="35">
        <v>135593.58069999999</v>
      </c>
      <c r="E10" s="36">
        <f t="shared" ref="E10:G14" si="0">DK10+EI10-EE10</f>
        <v>5907427.2000000002</v>
      </c>
      <c r="F10" s="37">
        <f t="shared" si="0"/>
        <v>3445999.2</v>
      </c>
      <c r="G10" s="37">
        <f t="shared" si="0"/>
        <v>2293674.6683999998</v>
      </c>
      <c r="H10" s="37">
        <f>+G10/F10*100</f>
        <v>66.560510762741899</v>
      </c>
      <c r="I10" s="37">
        <f>G10/E10*100</f>
        <v>38.826964611599443</v>
      </c>
      <c r="J10" s="38">
        <f t="shared" ref="J10:L14" si="1">U10+Z10+AJ10+AO10+AT10+AY10+BN10+BV10+BY10+CB10+CE10+CH10+CN10+CQ10+CX10+DA10+DG10+AE10</f>
        <v>525972.29999999981</v>
      </c>
      <c r="K10" s="39">
        <f t="shared" si="1"/>
        <v>306817.17499999987</v>
      </c>
      <c r="L10" s="39">
        <f t="shared" si="1"/>
        <v>249033.27440000008</v>
      </c>
      <c r="M10" s="39">
        <f>+L10-K10</f>
        <v>-57783.90059999979</v>
      </c>
      <c r="N10" s="39">
        <f>+L10/K10*100</f>
        <v>81.16666689209957</v>
      </c>
      <c r="O10" s="39">
        <f>L10/J10*100</f>
        <v>47.347222353724746</v>
      </c>
      <c r="P10" s="38">
        <f t="shared" ref="P10:R14" si="2">U10+Z10+AE10</f>
        <v>91434.599999999802</v>
      </c>
      <c r="Q10" s="39">
        <f t="shared" si="2"/>
        <v>53336.849999999882</v>
      </c>
      <c r="R10" s="39">
        <f t="shared" si="2"/>
        <v>34820.528400000097</v>
      </c>
      <c r="S10" s="39">
        <f>+R10/Q10*100</f>
        <v>65.284186073981076</v>
      </c>
      <c r="T10" s="40">
        <f>R10/P10*100</f>
        <v>38.082441876488957</v>
      </c>
      <c r="U10" s="38">
        <v>17038.8</v>
      </c>
      <c r="V10" s="41">
        <f>+U10/12*7</f>
        <v>9939.2999999999993</v>
      </c>
      <c r="W10" s="41">
        <v>790.71699999999998</v>
      </c>
      <c r="X10" s="41">
        <f>+W10/V10*100</f>
        <v>7.9554596400148903</v>
      </c>
      <c r="Y10" s="41">
        <f t="shared" ref="Y10:Y16" si="3">W10/U10*100</f>
        <v>4.6406847900086863</v>
      </c>
      <c r="Z10" s="38">
        <v>2783.5</v>
      </c>
      <c r="AA10" s="41">
        <f>+Z10/12*7</f>
        <v>1623.7083333333335</v>
      </c>
      <c r="AB10" s="41">
        <v>9612.1470000000008</v>
      </c>
      <c r="AC10" s="41">
        <f t="shared" ref="AC10:AC16" si="4">+AB10/AA10*100</f>
        <v>591.98729246324001</v>
      </c>
      <c r="AD10" s="41">
        <f>+AB10/Z10*100</f>
        <v>345.32592060355671</v>
      </c>
      <c r="AE10" s="38">
        <v>71612.299999999799</v>
      </c>
      <c r="AF10" s="41">
        <f>+AE10/12*7</f>
        <v>41773.841666666551</v>
      </c>
      <c r="AG10" s="41">
        <v>24417.664400000096</v>
      </c>
      <c r="AH10" s="41">
        <f>+AG10/AF10*100</f>
        <v>58.452044211878594</v>
      </c>
      <c r="AI10" s="41">
        <f>AG10/AE10*100</f>
        <v>34.097025790262521</v>
      </c>
      <c r="AJ10" s="38">
        <v>190281.4</v>
      </c>
      <c r="AK10" s="41">
        <f>+AJ10/12*7</f>
        <v>110997.48333333334</v>
      </c>
      <c r="AL10" s="41">
        <v>98510.778999999995</v>
      </c>
      <c r="AM10" s="41">
        <f>+AL10/AK10*100</f>
        <v>88.750461759718576</v>
      </c>
      <c r="AN10" s="41">
        <f>AL10/AJ10*100</f>
        <v>51.771102693169169</v>
      </c>
      <c r="AO10" s="38">
        <v>6474</v>
      </c>
      <c r="AP10" s="41">
        <f>+AO10/12*7</f>
        <v>3776.5</v>
      </c>
      <c r="AQ10" s="41">
        <v>3459.95</v>
      </c>
      <c r="AR10" s="41">
        <f>+AQ10/AP10*100</f>
        <v>91.617900172117032</v>
      </c>
      <c r="AS10" s="41">
        <f>AQ10/AO10*100</f>
        <v>53.443775100401602</v>
      </c>
      <c r="AT10" s="38">
        <v>7600</v>
      </c>
      <c r="AU10" s="41">
        <f>+AT10/12*7</f>
        <v>4433.3333333333339</v>
      </c>
      <c r="AV10" s="41">
        <v>5466.5</v>
      </c>
      <c r="AW10" s="41">
        <f>+AV10/AU10*100</f>
        <v>123.30451127819546</v>
      </c>
      <c r="AX10" s="41">
        <f>AV10/AT10*100</f>
        <v>71.92763157894737</v>
      </c>
      <c r="AY10" s="38">
        <v>0</v>
      </c>
      <c r="AZ10" s="41">
        <f>+AY10/12*7</f>
        <v>0</v>
      </c>
      <c r="BA10" s="41">
        <v>0</v>
      </c>
      <c r="BB10" s="38">
        <v>0</v>
      </c>
      <c r="BC10" s="41">
        <f>+BB10/12*7</f>
        <v>0</v>
      </c>
      <c r="BD10" s="41">
        <v>0</v>
      </c>
      <c r="BE10" s="38">
        <v>2049380.6</v>
      </c>
      <c r="BF10" s="41">
        <f>+BE10/12*7</f>
        <v>1195472.0166666666</v>
      </c>
      <c r="BG10" s="41">
        <v>1195472.1000000001</v>
      </c>
      <c r="BH10" s="38">
        <v>3703.9</v>
      </c>
      <c r="BI10" s="41">
        <f>+BH10/12*7</f>
        <v>2160.6083333333336</v>
      </c>
      <c r="BJ10" s="41">
        <v>2164.1999999999998</v>
      </c>
      <c r="BK10" s="38">
        <v>0</v>
      </c>
      <c r="BL10" s="41">
        <f>+BK10/12*7</f>
        <v>0</v>
      </c>
      <c r="BM10" s="41">
        <v>0</v>
      </c>
      <c r="BN10" s="38">
        <v>0</v>
      </c>
      <c r="BO10" s="41">
        <f>+BN10/12*7</f>
        <v>0</v>
      </c>
      <c r="BP10" s="41">
        <v>0</v>
      </c>
      <c r="BQ10" s="38">
        <f t="shared" ref="BQ10:BS14" si="5">BV10+BY10+CB10+CE10</f>
        <v>170166.9</v>
      </c>
      <c r="BR10" s="41">
        <f t="shared" si="5"/>
        <v>99264.024999999994</v>
      </c>
      <c r="BS10" s="41">
        <f>BX10+CA10+CD10+CG10</f>
        <v>73698.518599999996</v>
      </c>
      <c r="BT10" s="41">
        <f>+BS10/BR10*100</f>
        <v>74.244942817904075</v>
      </c>
      <c r="BU10" s="41">
        <f>BS10/BQ10*100</f>
        <v>43.309549977110706</v>
      </c>
      <c r="BV10" s="38">
        <v>108156.5</v>
      </c>
      <c r="BW10" s="41">
        <f>+BV10/12*7</f>
        <v>63091.291666666664</v>
      </c>
      <c r="BX10" s="41">
        <v>40938.777900000001</v>
      </c>
      <c r="BY10" s="38">
        <v>36486.400000000001</v>
      </c>
      <c r="BZ10" s="41">
        <f>+BY10/12*7</f>
        <v>21283.733333333334</v>
      </c>
      <c r="CA10" s="41">
        <v>18978.277999999998</v>
      </c>
      <c r="CB10" s="38">
        <v>0</v>
      </c>
      <c r="CC10" s="41">
        <f>+CB10/12*7</f>
        <v>0</v>
      </c>
      <c r="CD10" s="41">
        <v>0</v>
      </c>
      <c r="CE10" s="38">
        <v>25524</v>
      </c>
      <c r="CF10" s="41">
        <f>+CE10/12*7</f>
        <v>14889</v>
      </c>
      <c r="CG10" s="41">
        <v>13781.4627</v>
      </c>
      <c r="CH10" s="38">
        <v>0</v>
      </c>
      <c r="CI10" s="41">
        <f>+CH10/12*7</f>
        <v>0</v>
      </c>
      <c r="CJ10" s="41">
        <v>0</v>
      </c>
      <c r="CK10" s="38">
        <v>2227.1999999999998</v>
      </c>
      <c r="CL10" s="41">
        <f>+CK10/12*7</f>
        <v>1299.2</v>
      </c>
      <c r="CM10" s="41">
        <v>890.88</v>
      </c>
      <c r="CN10" s="38">
        <v>0</v>
      </c>
      <c r="CO10" s="41">
        <f>+CN10/12*7</f>
        <v>0</v>
      </c>
      <c r="CP10" s="41">
        <v>0</v>
      </c>
      <c r="CQ10" s="38">
        <v>50015.4</v>
      </c>
      <c r="CR10" s="41">
        <f>+CQ10/12*7</f>
        <v>29175.649999999998</v>
      </c>
      <c r="CS10" s="41">
        <v>19824.015500000001</v>
      </c>
      <c r="CT10" s="38">
        <v>28165.4</v>
      </c>
      <c r="CU10" s="41">
        <f>+CT10/12*7</f>
        <v>16429.816666666666</v>
      </c>
      <c r="CV10" s="41">
        <v>7530.6954999999998</v>
      </c>
      <c r="CW10" s="41">
        <f>+CV10/CU10*100</f>
        <v>45.83554188573823</v>
      </c>
      <c r="CX10" s="36">
        <v>0</v>
      </c>
      <c r="CY10" s="35">
        <f>+CX10/12*7</f>
        <v>0</v>
      </c>
      <c r="CZ10" s="35">
        <v>4665.0140000000001</v>
      </c>
      <c r="DA10" s="36">
        <v>0</v>
      </c>
      <c r="DB10" s="35">
        <f>+DA10/12*7</f>
        <v>0</v>
      </c>
      <c r="DC10" s="35">
        <v>0</v>
      </c>
      <c r="DD10" s="36">
        <v>0</v>
      </c>
      <c r="DE10" s="35">
        <f>+DD10/12*7</f>
        <v>0</v>
      </c>
      <c r="DF10" s="35">
        <v>0</v>
      </c>
      <c r="DG10" s="36">
        <v>10000</v>
      </c>
      <c r="DH10" s="35">
        <f>+DG10/12*7</f>
        <v>5833.3333333333339</v>
      </c>
      <c r="DI10" s="35">
        <v>8587.9688999999998</v>
      </c>
      <c r="DJ10" s="35">
        <v>0</v>
      </c>
      <c r="DK10" s="36">
        <f t="shared" ref="DK10:DM14" si="6">U10+Z10+AJ10+AO10+AT10+AY10+BB10+BE10+BH10+BK10+BN10+BV10+BY10+CB10+CE10+CH10+CK10+CN10+CQ10+CX10+DA10+DD10+DG10+AE10</f>
        <v>2581284</v>
      </c>
      <c r="DL10" s="35">
        <f t="shared" si="6"/>
        <v>1505748.9999999998</v>
      </c>
      <c r="DM10" s="35">
        <f t="shared" si="6"/>
        <v>1447560.4543999999</v>
      </c>
      <c r="DN10" s="35">
        <v>1447560.4543999999</v>
      </c>
      <c r="DO10" s="35">
        <f>+DN10-DM10</f>
        <v>0</v>
      </c>
      <c r="DP10" s="36">
        <v>50000</v>
      </c>
      <c r="DQ10" s="35">
        <f>+DP10/12*7</f>
        <v>29166.666666666668</v>
      </c>
      <c r="DR10" s="35">
        <v>0</v>
      </c>
      <c r="DS10" s="36">
        <v>3276143.2</v>
      </c>
      <c r="DT10" s="35">
        <f>+DS10/12*7</f>
        <v>1911083.5333333334</v>
      </c>
      <c r="DU10" s="35">
        <v>846114.21400000004</v>
      </c>
      <c r="DV10" s="36">
        <v>0</v>
      </c>
      <c r="DW10" s="35">
        <f>+DV10/12*7</f>
        <v>0</v>
      </c>
      <c r="DX10" s="35">
        <v>0</v>
      </c>
      <c r="DY10" s="36">
        <v>0</v>
      </c>
      <c r="DZ10" s="35">
        <f>+DY10/12*7</f>
        <v>0</v>
      </c>
      <c r="EA10" s="35">
        <v>0</v>
      </c>
      <c r="EB10" s="36">
        <v>0</v>
      </c>
      <c r="EC10" s="35">
        <f>+EB10/12*7</f>
        <v>0</v>
      </c>
      <c r="ED10" s="35">
        <v>0</v>
      </c>
      <c r="EE10" s="36">
        <v>752585.2</v>
      </c>
      <c r="EF10" s="35">
        <f>+EE10/12*7</f>
        <v>439008.03333333327</v>
      </c>
      <c r="EG10" s="35">
        <v>90000</v>
      </c>
      <c r="EH10" s="35">
        <v>0</v>
      </c>
      <c r="EI10" s="36">
        <f t="shared" ref="EI10:EJ14" si="7">DP10+DS10+DV10+DY10+EB10+EE10</f>
        <v>4078728.4000000004</v>
      </c>
      <c r="EJ10" s="35">
        <f t="shared" si="7"/>
        <v>2379258.2333333334</v>
      </c>
      <c r="EK10" s="35">
        <f>DR10+DU10+DX10+EA10+ED10+EG10+EH10</f>
        <v>936114.21400000004</v>
      </c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  <c r="FL10" s="42"/>
      <c r="FM10" s="42"/>
      <c r="FN10" s="42"/>
      <c r="FO10" s="42"/>
      <c r="FP10" s="42"/>
      <c r="FQ10" s="42"/>
      <c r="FR10" s="42"/>
      <c r="FS10" s="42"/>
      <c r="FT10" s="42"/>
      <c r="FU10" s="42"/>
      <c r="FV10" s="42"/>
      <c r="FW10" s="42"/>
      <c r="FX10" s="42"/>
      <c r="FY10" s="42"/>
      <c r="FZ10" s="42"/>
      <c r="GA10" s="42"/>
      <c r="GB10" s="42"/>
      <c r="GC10" s="42"/>
      <c r="GD10" s="42"/>
      <c r="GE10" s="42"/>
      <c r="GF10" s="42"/>
      <c r="GG10" s="42"/>
      <c r="GH10" s="42"/>
      <c r="GI10" s="42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3"/>
      <c r="HY10" s="43"/>
      <c r="HZ10" s="43"/>
      <c r="IA10" s="43"/>
      <c r="IB10" s="43"/>
      <c r="IC10" s="43"/>
      <c r="ID10" s="43"/>
      <c r="IE10" s="43"/>
      <c r="IF10" s="43"/>
      <c r="IG10" s="43"/>
      <c r="IH10" s="43"/>
      <c r="II10" s="43"/>
      <c r="IJ10" s="43"/>
      <c r="IK10" s="43"/>
      <c r="IL10" s="43"/>
      <c r="IM10" s="43"/>
      <c r="IN10" s="43"/>
      <c r="IO10" s="43"/>
      <c r="IP10" s="43"/>
      <c r="IQ10" s="43"/>
      <c r="IR10" s="43"/>
      <c r="IS10" s="43"/>
      <c r="IT10" s="43"/>
      <c r="IU10" s="43"/>
      <c r="IV10" s="43"/>
      <c r="IW10" s="43"/>
    </row>
    <row r="11" spans="1:257" s="44" customFormat="1" ht="34.5" customHeight="1" x14ac:dyDescent="0.3">
      <c r="A11" s="33">
        <v>2</v>
      </c>
      <c r="B11" s="34" t="s">
        <v>59</v>
      </c>
      <c r="C11" s="35">
        <v>754.17439999999999</v>
      </c>
      <c r="D11" s="35">
        <v>223769.28570000001</v>
      </c>
      <c r="E11" s="36">
        <f t="shared" si="0"/>
        <v>2841005.7439999999</v>
      </c>
      <c r="F11" s="37">
        <f t="shared" si="0"/>
        <v>1657253.3506666664</v>
      </c>
      <c r="G11" s="37">
        <f t="shared" si="0"/>
        <v>1666343.4112</v>
      </c>
      <c r="H11" s="37">
        <f t="shared" ref="H11:H16" si="8">+G11/F11*100</f>
        <v>100.54850156312412</v>
      </c>
      <c r="I11" s="37">
        <f>G11/E11*100</f>
        <v>58.653292578489072</v>
      </c>
      <c r="J11" s="38">
        <f t="shared" si="1"/>
        <v>823671.29999999993</v>
      </c>
      <c r="K11" s="39">
        <f t="shared" si="1"/>
        <v>480474.9250000001</v>
      </c>
      <c r="L11" s="39">
        <f t="shared" si="1"/>
        <v>422133.23720000015</v>
      </c>
      <c r="M11" s="39">
        <f>+L11-K11</f>
        <v>-58341.687799999956</v>
      </c>
      <c r="N11" s="39">
        <f>+L11/K11*100</f>
        <v>87.857495830817825</v>
      </c>
      <c r="O11" s="39">
        <f>L11/J11*100</f>
        <v>51.250205901310409</v>
      </c>
      <c r="P11" s="38">
        <f t="shared" si="2"/>
        <v>153870.40000000002</v>
      </c>
      <c r="Q11" s="39">
        <f t="shared" si="2"/>
        <v>89757.733333333337</v>
      </c>
      <c r="R11" s="39">
        <f t="shared" si="2"/>
        <v>62530.216900000116</v>
      </c>
      <c r="S11" s="39">
        <f t="shared" ref="S11:S16" si="9">+R11/Q11*100</f>
        <v>69.665548112474738</v>
      </c>
      <c r="T11" s="40">
        <f>R11/P11*100</f>
        <v>40.638236398943597</v>
      </c>
      <c r="U11" s="38">
        <v>15489.9</v>
      </c>
      <c r="V11" s="41">
        <f t="shared" ref="V11:V14" si="10">+U11/12*7</f>
        <v>9035.7749999999996</v>
      </c>
      <c r="W11" s="41">
        <v>4860.5806000000002</v>
      </c>
      <c r="X11" s="41">
        <f t="shared" ref="X11:X16" si="11">+W11/V11*100</f>
        <v>53.792625425046559</v>
      </c>
      <c r="Y11" s="41">
        <f t="shared" si="3"/>
        <v>31.379031497943821</v>
      </c>
      <c r="Z11" s="38">
        <v>35169.9</v>
      </c>
      <c r="AA11" s="41">
        <f t="shared" ref="AA11:AA14" si="12">+Z11/12*7</f>
        <v>20515.775000000001</v>
      </c>
      <c r="AB11" s="41">
        <v>23134.878499999999</v>
      </c>
      <c r="AC11" s="41">
        <f t="shared" si="4"/>
        <v>112.76629081767567</v>
      </c>
      <c r="AD11" s="41">
        <f t="shared" ref="AD11:AD16" si="13">+AB11/Z11*100</f>
        <v>65.780336310310801</v>
      </c>
      <c r="AE11" s="38">
        <v>103210.6</v>
      </c>
      <c r="AF11" s="41">
        <f t="shared" ref="AF11:AF14" si="14">+AE11/12*7</f>
        <v>60206.183333333334</v>
      </c>
      <c r="AG11" s="41">
        <v>34534.757800000116</v>
      </c>
      <c r="AH11" s="41">
        <f>+AG11/AF11*100</f>
        <v>57.360815597290724</v>
      </c>
      <c r="AI11" s="41">
        <f>AG11/AE11*100</f>
        <v>33.460475765086258</v>
      </c>
      <c r="AJ11" s="38">
        <v>391343.6</v>
      </c>
      <c r="AK11" s="41">
        <f t="shared" ref="AK11:AK14" si="15">+AJ11/12*7</f>
        <v>228283.76666666663</v>
      </c>
      <c r="AL11" s="41">
        <v>166544.8051</v>
      </c>
      <c r="AM11" s="41">
        <f>+AL11/AK11*100</f>
        <v>72.955167829863228</v>
      </c>
      <c r="AN11" s="41">
        <f>AL11/AJ11*100</f>
        <v>42.557181234086876</v>
      </c>
      <c r="AO11" s="38">
        <v>8600</v>
      </c>
      <c r="AP11" s="41">
        <f t="shared" ref="AP11:AP14" si="16">+AO11/12*7</f>
        <v>5016.6666666666661</v>
      </c>
      <c r="AQ11" s="41">
        <v>5844.1514999999999</v>
      </c>
      <c r="AR11" s="41">
        <f>+AQ11/AP11*100</f>
        <v>116.49471428571429</v>
      </c>
      <c r="AS11" s="41">
        <f>AQ11/AO11*100</f>
        <v>67.955250000000007</v>
      </c>
      <c r="AT11" s="38">
        <v>14000</v>
      </c>
      <c r="AU11" s="41">
        <f t="shared" ref="AU11:AU14" si="17">+AT11/12*7</f>
        <v>8166.666666666667</v>
      </c>
      <c r="AV11" s="41">
        <v>9668.65</v>
      </c>
      <c r="AW11" s="41">
        <f>+AV11/AU11*100</f>
        <v>118.39163265306121</v>
      </c>
      <c r="AX11" s="41">
        <f>AV11/AT11*100</f>
        <v>69.061785714285719</v>
      </c>
      <c r="AY11" s="38">
        <v>0</v>
      </c>
      <c r="AZ11" s="41">
        <f t="shared" ref="AZ11:AZ14" si="18">+AY11/12*7</f>
        <v>0</v>
      </c>
      <c r="BA11" s="41">
        <v>0</v>
      </c>
      <c r="BB11" s="38">
        <v>0</v>
      </c>
      <c r="BC11" s="41">
        <f t="shared" ref="BC11:BC14" si="19">+BB11/12*7</f>
        <v>0</v>
      </c>
      <c r="BD11" s="41">
        <v>0</v>
      </c>
      <c r="BE11" s="38">
        <v>1819359.7</v>
      </c>
      <c r="BF11" s="41">
        <f t="shared" ref="BF11:BF14" si="20">+BE11/12*7</f>
        <v>1061293.1583333332</v>
      </c>
      <c r="BG11" s="41">
        <v>1061293.1000000001</v>
      </c>
      <c r="BH11" s="38">
        <v>10374.9</v>
      </c>
      <c r="BI11" s="41">
        <f t="shared" ref="BI11:BI14" si="21">+BH11/12*7</f>
        <v>6052.0249999999996</v>
      </c>
      <c r="BJ11" s="41">
        <v>5728.5</v>
      </c>
      <c r="BK11" s="38">
        <v>0</v>
      </c>
      <c r="BL11" s="41">
        <f t="shared" ref="BL11:BL14" si="22">+BK11/12*7</f>
        <v>0</v>
      </c>
      <c r="BM11" s="41">
        <v>0</v>
      </c>
      <c r="BN11" s="38">
        <v>0</v>
      </c>
      <c r="BO11" s="41">
        <f t="shared" ref="BO11:BO14" si="23">+BN11/12*7</f>
        <v>0</v>
      </c>
      <c r="BP11" s="41">
        <v>0</v>
      </c>
      <c r="BQ11" s="38">
        <f t="shared" si="5"/>
        <v>50009.4</v>
      </c>
      <c r="BR11" s="41">
        <f t="shared" si="5"/>
        <v>29172.149999999998</v>
      </c>
      <c r="BS11" s="41">
        <f t="shared" si="5"/>
        <v>14202.896000000001</v>
      </c>
      <c r="BT11" s="41">
        <f t="shared" ref="BT11:BT16" si="24">+BS11/BR11*100</f>
        <v>48.686490368382181</v>
      </c>
      <c r="BU11" s="41">
        <f>BS11/BQ11*100</f>
        <v>28.400452714889603</v>
      </c>
      <c r="BV11" s="38">
        <v>36432.5</v>
      </c>
      <c r="BW11" s="41">
        <f t="shared" ref="BW11:BW14" si="25">+BV11/12*7</f>
        <v>21252.291666666664</v>
      </c>
      <c r="BX11" s="41">
        <v>5851.3119999999999</v>
      </c>
      <c r="BY11" s="38">
        <v>8818.1</v>
      </c>
      <c r="BZ11" s="41">
        <f t="shared" ref="BZ11:BZ14" si="26">+BY11/12*7</f>
        <v>5143.8916666666664</v>
      </c>
      <c r="CA11" s="41">
        <v>1369.5</v>
      </c>
      <c r="CB11" s="38">
        <v>2000</v>
      </c>
      <c r="CC11" s="41">
        <f t="shared" ref="CC11:CC14" si="27">+CB11/12*7</f>
        <v>1166.6666666666665</v>
      </c>
      <c r="CD11" s="41">
        <v>1219.884</v>
      </c>
      <c r="CE11" s="38">
        <v>2758.8</v>
      </c>
      <c r="CF11" s="41">
        <f t="shared" ref="CF11:CF14" si="28">+CE11/12*7</f>
        <v>1609.3</v>
      </c>
      <c r="CG11" s="41">
        <v>5762.2</v>
      </c>
      <c r="CH11" s="38">
        <v>0</v>
      </c>
      <c r="CI11" s="41">
        <f t="shared" ref="CI11:CI14" si="29">+CH11/12*7</f>
        <v>0</v>
      </c>
      <c r="CJ11" s="41">
        <v>0</v>
      </c>
      <c r="CK11" s="38">
        <v>4454.3999999999996</v>
      </c>
      <c r="CL11" s="41">
        <f t="shared" ref="CL11:CL14" si="30">+CK11/12*7</f>
        <v>2598.4</v>
      </c>
      <c r="CM11" s="41">
        <v>2227.1999999999998</v>
      </c>
      <c r="CN11" s="38">
        <v>0</v>
      </c>
      <c r="CO11" s="41">
        <f t="shared" ref="CO11:CO14" si="31">+CN11/12*7</f>
        <v>0</v>
      </c>
      <c r="CP11" s="41">
        <v>0</v>
      </c>
      <c r="CQ11" s="38">
        <v>194247.9</v>
      </c>
      <c r="CR11" s="41">
        <f t="shared" ref="CR11:CR14" si="32">+CQ11/12*7</f>
        <v>113311.27499999999</v>
      </c>
      <c r="CS11" s="41">
        <v>105423.17200000001</v>
      </c>
      <c r="CT11" s="38">
        <v>70137.899999999994</v>
      </c>
      <c r="CU11" s="41">
        <f t="shared" ref="CU11:CU14" si="33">+CT11/12*7</f>
        <v>40913.775000000001</v>
      </c>
      <c r="CV11" s="41">
        <v>32295.491000000002</v>
      </c>
      <c r="CW11" s="41">
        <f t="shared" ref="CW11:CW16" si="34">+CV11/CU11*100</f>
        <v>78.935495441327532</v>
      </c>
      <c r="CX11" s="36">
        <v>8000</v>
      </c>
      <c r="CY11" s="35">
        <f t="shared" ref="CY11:CY14" si="35">+CX11/12*7</f>
        <v>4666.6666666666661</v>
      </c>
      <c r="CZ11" s="35">
        <v>8567.625</v>
      </c>
      <c r="DA11" s="36">
        <v>1100</v>
      </c>
      <c r="DB11" s="35">
        <f t="shared" ref="DB11:DB14" si="36">+DA11/12*7</f>
        <v>641.66666666666674</v>
      </c>
      <c r="DC11" s="35">
        <v>500</v>
      </c>
      <c r="DD11" s="36">
        <v>1870</v>
      </c>
      <c r="DE11" s="35">
        <f t="shared" ref="DE11:DE14" si="37">+DD11/12*7</f>
        <v>1090.8333333333335</v>
      </c>
      <c r="DF11" s="35">
        <v>1870</v>
      </c>
      <c r="DG11" s="36">
        <v>2500</v>
      </c>
      <c r="DH11" s="35">
        <f t="shared" ref="DH11:DH14" si="38">+DG11/12*7</f>
        <v>1458.3333333333335</v>
      </c>
      <c r="DI11" s="35">
        <v>48851.720699999998</v>
      </c>
      <c r="DJ11" s="35">
        <v>0</v>
      </c>
      <c r="DK11" s="36">
        <f t="shared" si="6"/>
        <v>2659730.2999999998</v>
      </c>
      <c r="DL11" s="35">
        <f t="shared" si="6"/>
        <v>1551509.3416666663</v>
      </c>
      <c r="DM11" s="35">
        <f t="shared" si="6"/>
        <v>1493252.0371999999</v>
      </c>
      <c r="DN11" s="35">
        <v>1493252.0371999999</v>
      </c>
      <c r="DO11" s="35">
        <f t="shared" ref="DO11:DO15" si="39">+DN11-DM11</f>
        <v>0</v>
      </c>
      <c r="DP11" s="36">
        <v>0</v>
      </c>
      <c r="DQ11" s="35">
        <f t="shared" ref="DQ11:DQ14" si="40">+DP11/12*7</f>
        <v>0</v>
      </c>
      <c r="DR11" s="35">
        <v>0</v>
      </c>
      <c r="DS11" s="36">
        <v>177825.44399999999</v>
      </c>
      <c r="DT11" s="35">
        <f t="shared" ref="DT11:DT14" si="41">+DS11/12*7</f>
        <v>103731.50899999999</v>
      </c>
      <c r="DU11" s="35">
        <v>171147.37400000001</v>
      </c>
      <c r="DV11" s="36">
        <v>0</v>
      </c>
      <c r="DW11" s="35">
        <f t="shared" ref="DW11:DW14" si="42">+DV11/12*7</f>
        <v>0</v>
      </c>
      <c r="DX11" s="35">
        <v>0</v>
      </c>
      <c r="DY11" s="36">
        <v>3450</v>
      </c>
      <c r="DZ11" s="35">
        <f t="shared" ref="DZ11:DZ14" si="43">+DY11/12*7</f>
        <v>2012.5</v>
      </c>
      <c r="EA11" s="35">
        <v>1944</v>
      </c>
      <c r="EB11" s="36">
        <v>0</v>
      </c>
      <c r="EC11" s="35">
        <f t="shared" ref="EC11:EC14" si="44">+EB11/12*7</f>
        <v>0</v>
      </c>
      <c r="ED11" s="35">
        <v>0</v>
      </c>
      <c r="EE11" s="36">
        <v>792300</v>
      </c>
      <c r="EF11" s="35">
        <f t="shared" ref="EF11:EF14" si="45">+EE11/12*7</f>
        <v>462175</v>
      </c>
      <c r="EG11" s="35">
        <v>0</v>
      </c>
      <c r="EH11" s="35">
        <v>0</v>
      </c>
      <c r="EI11" s="36">
        <f t="shared" si="7"/>
        <v>973575.44400000002</v>
      </c>
      <c r="EJ11" s="35">
        <f t="shared" si="7"/>
        <v>567919.00899999996</v>
      </c>
      <c r="EK11" s="35">
        <f>DR11+DU11+DX11+EA11+ED11+EG11+EH11</f>
        <v>173091.37400000001</v>
      </c>
      <c r="EL11" s="42"/>
      <c r="EM11" s="42"/>
      <c r="EN11" s="42"/>
      <c r="EO11" s="42"/>
      <c r="EP11" s="42"/>
      <c r="EQ11" s="42"/>
      <c r="ER11" s="42"/>
      <c r="ES11" s="42"/>
      <c r="ET11" s="42"/>
      <c r="EU11" s="42"/>
      <c r="EV11" s="42"/>
      <c r="EW11" s="42"/>
      <c r="EX11" s="42"/>
      <c r="EY11" s="42"/>
      <c r="EZ11" s="42"/>
      <c r="FA11" s="42"/>
      <c r="FB11" s="42"/>
      <c r="FC11" s="42"/>
      <c r="FD11" s="42"/>
      <c r="FE11" s="42"/>
      <c r="FF11" s="42"/>
      <c r="FG11" s="42"/>
      <c r="FH11" s="42"/>
      <c r="FI11" s="42"/>
      <c r="FJ11" s="42"/>
      <c r="FK11" s="42"/>
      <c r="FL11" s="42"/>
      <c r="FM11" s="42"/>
      <c r="FN11" s="42"/>
      <c r="FO11" s="42"/>
      <c r="FP11" s="42"/>
      <c r="FQ11" s="42"/>
      <c r="FR11" s="42"/>
      <c r="FS11" s="42"/>
      <c r="FT11" s="42"/>
      <c r="FU11" s="42"/>
      <c r="FV11" s="42"/>
      <c r="FW11" s="42"/>
      <c r="FX11" s="42"/>
      <c r="FY11" s="42"/>
      <c r="FZ11" s="42"/>
      <c r="GA11" s="42"/>
      <c r="GB11" s="42"/>
      <c r="GC11" s="42"/>
      <c r="GD11" s="42"/>
      <c r="GE11" s="42"/>
      <c r="GF11" s="42"/>
      <c r="GG11" s="42"/>
      <c r="GH11" s="42"/>
      <c r="GI11" s="42"/>
      <c r="GJ11" s="42"/>
      <c r="GK11" s="42"/>
      <c r="GL11" s="42"/>
      <c r="GM11" s="42"/>
      <c r="GN11" s="42"/>
      <c r="GO11" s="42"/>
      <c r="GP11" s="42"/>
      <c r="GQ11" s="42"/>
      <c r="GR11" s="42"/>
      <c r="GS11" s="42"/>
      <c r="GT11" s="42"/>
      <c r="GU11" s="42"/>
      <c r="GV11" s="42"/>
      <c r="GW11" s="42"/>
      <c r="GX11" s="42"/>
      <c r="GY11" s="42"/>
      <c r="GZ11" s="42"/>
      <c r="HA11" s="42"/>
      <c r="HB11" s="42"/>
      <c r="HC11" s="42"/>
      <c r="HD11" s="42"/>
      <c r="HE11" s="42"/>
      <c r="HF11" s="42"/>
      <c r="HG11" s="42"/>
      <c r="HH11" s="42"/>
      <c r="HI11" s="42"/>
      <c r="HJ11" s="42"/>
      <c r="HK11" s="42"/>
      <c r="HL11" s="42"/>
      <c r="HM11" s="42"/>
      <c r="HN11" s="42"/>
      <c r="HO11" s="42"/>
      <c r="HP11" s="42"/>
      <c r="HQ11" s="42"/>
      <c r="HR11" s="42"/>
      <c r="HS11" s="42"/>
      <c r="HT11" s="42"/>
      <c r="HU11" s="42"/>
      <c r="HV11" s="42"/>
      <c r="HW11" s="42"/>
      <c r="HX11" s="43"/>
      <c r="HY11" s="43"/>
      <c r="HZ11" s="43"/>
      <c r="IA11" s="43"/>
      <c r="IB11" s="43"/>
      <c r="IC11" s="43"/>
      <c r="ID11" s="43"/>
      <c r="IE11" s="43"/>
      <c r="IF11" s="43"/>
      <c r="IG11" s="43"/>
      <c r="IH11" s="43"/>
      <c r="II11" s="43"/>
      <c r="IJ11" s="43"/>
      <c r="IK11" s="43"/>
      <c r="IL11" s="43"/>
      <c r="IM11" s="43"/>
      <c r="IN11" s="43"/>
      <c r="IO11" s="43"/>
      <c r="IP11" s="43"/>
      <c r="IQ11" s="43"/>
      <c r="IR11" s="43"/>
      <c r="IS11" s="43"/>
      <c r="IT11" s="43"/>
      <c r="IU11" s="43"/>
      <c r="IV11" s="43"/>
      <c r="IW11" s="43"/>
    </row>
    <row r="12" spans="1:257" s="44" customFormat="1" ht="34.5" customHeight="1" x14ac:dyDescent="0.3">
      <c r="A12" s="33">
        <v>3</v>
      </c>
      <c r="B12" s="34" t="s">
        <v>60</v>
      </c>
      <c r="C12" s="35">
        <v>8.3092000000000006</v>
      </c>
      <c r="D12" s="35">
        <v>13290.369699999999</v>
      </c>
      <c r="E12" s="36">
        <f t="shared" si="0"/>
        <v>1026530.2950000002</v>
      </c>
      <c r="F12" s="37">
        <f t="shared" si="0"/>
        <v>598809.33875</v>
      </c>
      <c r="G12" s="37">
        <f t="shared" si="0"/>
        <v>555785.47240000009</v>
      </c>
      <c r="H12" s="37">
        <f t="shared" si="8"/>
        <v>92.815097633612197</v>
      </c>
      <c r="I12" s="37">
        <f>G12/E12*100</f>
        <v>54.142140286273779</v>
      </c>
      <c r="J12" s="38">
        <f t="shared" si="1"/>
        <v>257215.4</v>
      </c>
      <c r="K12" s="39">
        <f t="shared" si="1"/>
        <v>150042.31666666668</v>
      </c>
      <c r="L12" s="39">
        <f t="shared" si="1"/>
        <v>112510.87240000002</v>
      </c>
      <c r="M12" s="39">
        <f>+L12-K12</f>
        <v>-37531.444266666658</v>
      </c>
      <c r="N12" s="39">
        <f>+L12/K12*100</f>
        <v>74.98609385641096</v>
      </c>
      <c r="O12" s="39">
        <f>L12/J12*100</f>
        <v>43.741888082906399</v>
      </c>
      <c r="P12" s="38">
        <f t="shared" si="2"/>
        <v>40877</v>
      </c>
      <c r="Q12" s="39">
        <f t="shared" si="2"/>
        <v>23844.916666666668</v>
      </c>
      <c r="R12" s="39">
        <f t="shared" si="2"/>
        <v>25024.530000000042</v>
      </c>
      <c r="S12" s="39">
        <f t="shared" si="9"/>
        <v>104.94702225142343</v>
      </c>
      <c r="T12" s="40">
        <f>R12/P12*100</f>
        <v>61.219096313330333</v>
      </c>
      <c r="U12" s="38">
        <v>107</v>
      </c>
      <c r="V12" s="41">
        <f t="shared" si="10"/>
        <v>62.416666666666664</v>
      </c>
      <c r="W12" s="41">
        <v>7.5960000000000001</v>
      </c>
      <c r="X12" s="41">
        <f t="shared" si="11"/>
        <v>12.169826435246996</v>
      </c>
      <c r="Y12" s="41">
        <f t="shared" si="3"/>
        <v>7.0990654205607475</v>
      </c>
      <c r="Z12" s="38">
        <v>8660</v>
      </c>
      <c r="AA12" s="41">
        <f t="shared" si="12"/>
        <v>5051.6666666666661</v>
      </c>
      <c r="AB12" s="41">
        <v>5856.8434999999999</v>
      </c>
      <c r="AC12" s="41">
        <f t="shared" si="4"/>
        <v>115.93883536786539</v>
      </c>
      <c r="AD12" s="41">
        <f t="shared" si="13"/>
        <v>67.630987297921479</v>
      </c>
      <c r="AE12" s="38">
        <v>32110</v>
      </c>
      <c r="AF12" s="41">
        <f t="shared" si="14"/>
        <v>18730.833333333336</v>
      </c>
      <c r="AG12" s="41">
        <v>19160.090500000042</v>
      </c>
      <c r="AH12" s="41">
        <f>+AG12/AF12*100</f>
        <v>102.29171419673466</v>
      </c>
      <c r="AI12" s="41">
        <f>AG12/AE12*100</f>
        <v>59.670166614761889</v>
      </c>
      <c r="AJ12" s="38">
        <v>60182</v>
      </c>
      <c r="AK12" s="41">
        <f t="shared" si="15"/>
        <v>35106.166666666672</v>
      </c>
      <c r="AL12" s="41">
        <v>35220.987200000003</v>
      </c>
      <c r="AM12" s="41">
        <f>+AL12/AK12*100</f>
        <v>100.32706656475358</v>
      </c>
      <c r="AN12" s="41">
        <f>AL12/AJ12*100</f>
        <v>58.524122162772926</v>
      </c>
      <c r="AO12" s="38">
        <v>4898.3999999999996</v>
      </c>
      <c r="AP12" s="41">
        <f t="shared" si="16"/>
        <v>2857.4</v>
      </c>
      <c r="AQ12" s="41">
        <v>4736.93</v>
      </c>
      <c r="AR12" s="41">
        <f>+AQ12/AP12*100</f>
        <v>165.77763001329882</v>
      </c>
      <c r="AS12" s="41">
        <f>AQ12/AO12*100</f>
        <v>96.703617507757642</v>
      </c>
      <c r="AT12" s="38">
        <v>600</v>
      </c>
      <c r="AU12" s="41">
        <f t="shared" si="17"/>
        <v>350</v>
      </c>
      <c r="AV12" s="41">
        <v>864.9</v>
      </c>
      <c r="AW12" s="41">
        <f>+AV12/AU12*100</f>
        <v>247.1142857142857</v>
      </c>
      <c r="AX12" s="41">
        <f>AV12/AT12*100</f>
        <v>144.15</v>
      </c>
      <c r="AY12" s="38">
        <v>0</v>
      </c>
      <c r="AZ12" s="41">
        <f t="shared" si="18"/>
        <v>0</v>
      </c>
      <c r="BA12" s="41">
        <v>0</v>
      </c>
      <c r="BB12" s="38">
        <v>0</v>
      </c>
      <c r="BC12" s="41">
        <f t="shared" si="19"/>
        <v>0</v>
      </c>
      <c r="BD12" s="41">
        <v>0</v>
      </c>
      <c r="BE12" s="38">
        <v>711523.4</v>
      </c>
      <c r="BF12" s="41">
        <f t="shared" si="20"/>
        <v>415055.31666666665</v>
      </c>
      <c r="BG12" s="41">
        <v>415055.2</v>
      </c>
      <c r="BH12" s="38">
        <v>1089</v>
      </c>
      <c r="BI12" s="41">
        <f t="shared" si="21"/>
        <v>635.25</v>
      </c>
      <c r="BJ12" s="41">
        <v>636.5</v>
      </c>
      <c r="BK12" s="38">
        <v>0</v>
      </c>
      <c r="BL12" s="41">
        <f t="shared" si="22"/>
        <v>0</v>
      </c>
      <c r="BM12" s="41">
        <v>0</v>
      </c>
      <c r="BN12" s="38">
        <v>0</v>
      </c>
      <c r="BO12" s="41">
        <f t="shared" si="23"/>
        <v>0</v>
      </c>
      <c r="BP12" s="41">
        <v>0</v>
      </c>
      <c r="BQ12" s="38">
        <f t="shared" si="5"/>
        <v>74748</v>
      </c>
      <c r="BR12" s="41">
        <f t="shared" si="5"/>
        <v>43602.999999999993</v>
      </c>
      <c r="BS12" s="41">
        <f t="shared" si="5"/>
        <v>13532.723999999998</v>
      </c>
      <c r="BT12" s="41">
        <f t="shared" si="24"/>
        <v>31.036222278283603</v>
      </c>
      <c r="BU12" s="41">
        <f>BS12/BQ12*100</f>
        <v>18.104462995665433</v>
      </c>
      <c r="BV12" s="38">
        <v>69748</v>
      </c>
      <c r="BW12" s="41">
        <f t="shared" si="25"/>
        <v>40686.333333333328</v>
      </c>
      <c r="BX12" s="41">
        <v>11410.843999999999</v>
      </c>
      <c r="BY12" s="38">
        <v>0</v>
      </c>
      <c r="BZ12" s="41">
        <f t="shared" si="26"/>
        <v>0</v>
      </c>
      <c r="CA12" s="41">
        <v>0</v>
      </c>
      <c r="CB12" s="38">
        <v>0</v>
      </c>
      <c r="CC12" s="41">
        <f t="shared" si="27"/>
        <v>0</v>
      </c>
      <c r="CD12" s="41">
        <v>0</v>
      </c>
      <c r="CE12" s="38">
        <v>5000</v>
      </c>
      <c r="CF12" s="41">
        <f t="shared" si="28"/>
        <v>2916.666666666667</v>
      </c>
      <c r="CG12" s="41">
        <v>2121.88</v>
      </c>
      <c r="CH12" s="38">
        <v>0</v>
      </c>
      <c r="CI12" s="41">
        <f t="shared" si="29"/>
        <v>0</v>
      </c>
      <c r="CJ12" s="41">
        <v>0</v>
      </c>
      <c r="CK12" s="38">
        <v>1999</v>
      </c>
      <c r="CL12" s="41">
        <f t="shared" si="30"/>
        <v>1166.0833333333335</v>
      </c>
      <c r="CM12" s="41">
        <v>799.6</v>
      </c>
      <c r="CN12" s="38">
        <v>0</v>
      </c>
      <c r="CO12" s="41">
        <f t="shared" si="31"/>
        <v>0</v>
      </c>
      <c r="CP12" s="41">
        <v>0</v>
      </c>
      <c r="CQ12" s="38">
        <v>47901</v>
      </c>
      <c r="CR12" s="41">
        <f t="shared" si="32"/>
        <v>27942.25</v>
      </c>
      <c r="CS12" s="41">
        <v>23679.339</v>
      </c>
      <c r="CT12" s="38">
        <v>19150</v>
      </c>
      <c r="CU12" s="41">
        <f t="shared" si="33"/>
        <v>11170.833333333332</v>
      </c>
      <c r="CV12" s="41">
        <v>10337.439</v>
      </c>
      <c r="CW12" s="41">
        <f t="shared" si="34"/>
        <v>92.539550913838127</v>
      </c>
      <c r="CX12" s="36">
        <v>0</v>
      </c>
      <c r="CY12" s="35">
        <f t="shared" si="35"/>
        <v>0</v>
      </c>
      <c r="CZ12" s="35">
        <v>163.69999999999999</v>
      </c>
      <c r="DA12" s="36">
        <v>3000</v>
      </c>
      <c r="DB12" s="35">
        <f t="shared" si="36"/>
        <v>1750</v>
      </c>
      <c r="DC12" s="35">
        <v>0</v>
      </c>
      <c r="DD12" s="36">
        <v>20000</v>
      </c>
      <c r="DE12" s="35">
        <f t="shared" si="37"/>
        <v>11666.666666666668</v>
      </c>
      <c r="DF12" s="35">
        <v>0</v>
      </c>
      <c r="DG12" s="36">
        <v>25009</v>
      </c>
      <c r="DH12" s="35">
        <f t="shared" si="38"/>
        <v>14588.583333333334</v>
      </c>
      <c r="DI12" s="35">
        <v>9287.7621999999992</v>
      </c>
      <c r="DJ12" s="35">
        <v>0</v>
      </c>
      <c r="DK12" s="36">
        <f t="shared" si="6"/>
        <v>991826.8</v>
      </c>
      <c r="DL12" s="35">
        <f t="shared" si="6"/>
        <v>578565.63333333342</v>
      </c>
      <c r="DM12" s="35">
        <f t="shared" si="6"/>
        <v>529002.17240000004</v>
      </c>
      <c r="DN12" s="35">
        <v>529002.17240000004</v>
      </c>
      <c r="DO12" s="35">
        <f t="shared" si="39"/>
        <v>0</v>
      </c>
      <c r="DP12" s="36">
        <v>0</v>
      </c>
      <c r="DQ12" s="35">
        <f t="shared" si="40"/>
        <v>0</v>
      </c>
      <c r="DR12" s="35">
        <v>0</v>
      </c>
      <c r="DS12" s="36">
        <v>34703.495000000003</v>
      </c>
      <c r="DT12" s="35">
        <f t="shared" si="41"/>
        <v>20243.705416666668</v>
      </c>
      <c r="DU12" s="35">
        <v>26783.3</v>
      </c>
      <c r="DV12" s="36">
        <v>0</v>
      </c>
      <c r="DW12" s="35">
        <f t="shared" si="42"/>
        <v>0</v>
      </c>
      <c r="DX12" s="35">
        <v>0</v>
      </c>
      <c r="DY12" s="36">
        <v>0</v>
      </c>
      <c r="DZ12" s="35">
        <f t="shared" si="43"/>
        <v>0</v>
      </c>
      <c r="EA12" s="35">
        <v>0</v>
      </c>
      <c r="EB12" s="36">
        <v>0</v>
      </c>
      <c r="EC12" s="35">
        <f t="shared" si="44"/>
        <v>0</v>
      </c>
      <c r="ED12" s="35">
        <v>0</v>
      </c>
      <c r="EE12" s="36">
        <v>139881.95809999999</v>
      </c>
      <c r="EF12" s="35">
        <f t="shared" si="45"/>
        <v>81597.80889166666</v>
      </c>
      <c r="EG12" s="35">
        <v>127005</v>
      </c>
      <c r="EH12" s="35">
        <v>0</v>
      </c>
      <c r="EI12" s="36">
        <f t="shared" si="7"/>
        <v>174585.45309999998</v>
      </c>
      <c r="EJ12" s="35">
        <f t="shared" si="7"/>
        <v>101841.51430833332</v>
      </c>
      <c r="EK12" s="35">
        <f>DR12+DU12+DX12+EA12+ED12+EG12+EH12</f>
        <v>153788.29999999999</v>
      </c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42"/>
      <c r="GF12" s="42"/>
      <c r="GG12" s="42"/>
      <c r="GH12" s="42"/>
      <c r="GI12" s="42"/>
      <c r="GJ12" s="42"/>
      <c r="GK12" s="42"/>
      <c r="GL12" s="42"/>
      <c r="GM12" s="42"/>
      <c r="GN12" s="42"/>
      <c r="GO12" s="42"/>
      <c r="GP12" s="42"/>
      <c r="GQ12" s="42"/>
      <c r="GR12" s="42"/>
      <c r="GS12" s="42"/>
      <c r="GT12" s="42"/>
      <c r="GU12" s="42"/>
      <c r="GV12" s="42"/>
      <c r="GW12" s="42"/>
      <c r="GX12" s="42"/>
      <c r="GY12" s="42"/>
      <c r="GZ12" s="42"/>
      <c r="HA12" s="42"/>
      <c r="HB12" s="42"/>
      <c r="HC12" s="42"/>
      <c r="HD12" s="42"/>
      <c r="HE12" s="42"/>
      <c r="HF12" s="42"/>
      <c r="HG12" s="42"/>
      <c r="HH12" s="42"/>
      <c r="HI12" s="42"/>
      <c r="HJ12" s="42"/>
      <c r="HK12" s="42"/>
      <c r="HL12" s="42"/>
      <c r="HM12" s="42"/>
      <c r="HN12" s="42"/>
      <c r="HO12" s="42"/>
      <c r="HP12" s="42"/>
      <c r="HQ12" s="42"/>
      <c r="HR12" s="42"/>
      <c r="HS12" s="42"/>
      <c r="HT12" s="42"/>
      <c r="HU12" s="42"/>
      <c r="HV12" s="42"/>
      <c r="HW12" s="42"/>
      <c r="HX12" s="43"/>
      <c r="HY12" s="43"/>
      <c r="HZ12" s="43"/>
      <c r="IA12" s="43"/>
      <c r="IB12" s="43"/>
      <c r="IC12" s="43"/>
      <c r="ID12" s="43"/>
      <c r="IE12" s="43"/>
      <c r="IF12" s="43"/>
      <c r="IG12" s="43"/>
      <c r="IH12" s="43"/>
      <c r="II12" s="43"/>
      <c r="IJ12" s="43"/>
      <c r="IK12" s="43"/>
      <c r="IL12" s="43"/>
      <c r="IM12" s="43"/>
      <c r="IN12" s="43"/>
      <c r="IO12" s="43"/>
      <c r="IP12" s="43"/>
      <c r="IQ12" s="43"/>
      <c r="IR12" s="43"/>
      <c r="IS12" s="43"/>
      <c r="IT12" s="43"/>
      <c r="IU12" s="43"/>
      <c r="IV12" s="43"/>
      <c r="IW12" s="43"/>
    </row>
    <row r="13" spans="1:257" s="44" customFormat="1" ht="34.5" customHeight="1" x14ac:dyDescent="0.3">
      <c r="A13" s="33">
        <v>4</v>
      </c>
      <c r="B13" s="34" t="s">
        <v>61</v>
      </c>
      <c r="C13" s="35">
        <v>9182.2497000000003</v>
      </c>
      <c r="D13" s="35">
        <v>1255725.0197000001</v>
      </c>
      <c r="E13" s="36">
        <f t="shared" si="0"/>
        <v>4643117.0344000002</v>
      </c>
      <c r="F13" s="37">
        <f t="shared" si="0"/>
        <v>2708484.9367333334</v>
      </c>
      <c r="G13" s="37">
        <f t="shared" si="0"/>
        <v>2537894.0331999999</v>
      </c>
      <c r="H13" s="37">
        <f t="shared" si="8"/>
        <v>93.701611509086675</v>
      </c>
      <c r="I13" s="37">
        <f>G13/E13*100</f>
        <v>54.659273380300554</v>
      </c>
      <c r="J13" s="38">
        <f t="shared" si="1"/>
        <v>1024629.1</v>
      </c>
      <c r="K13" s="39">
        <f t="shared" si="1"/>
        <v>597700.30833333335</v>
      </c>
      <c r="L13" s="39">
        <f t="shared" si="1"/>
        <v>456730.12419999938</v>
      </c>
      <c r="M13" s="39">
        <f>+L13-K13</f>
        <v>-140970.18413333397</v>
      </c>
      <c r="N13" s="39">
        <f>+L13/K13*100</f>
        <v>76.41457061877307</v>
      </c>
      <c r="O13" s="39">
        <f>L13/J13*100</f>
        <v>44.575166194284293</v>
      </c>
      <c r="P13" s="38">
        <f t="shared" si="2"/>
        <v>193549.6</v>
      </c>
      <c r="Q13" s="39">
        <f t="shared" si="2"/>
        <v>112903.93333333333</v>
      </c>
      <c r="R13" s="39">
        <f t="shared" si="2"/>
        <v>49684.395899999487</v>
      </c>
      <c r="S13" s="39">
        <f t="shared" si="9"/>
        <v>44.005903455385507</v>
      </c>
      <c r="T13" s="40">
        <f>R13/P13*100</f>
        <v>25.670110348974877</v>
      </c>
      <c r="U13" s="38">
        <v>0</v>
      </c>
      <c r="V13" s="41">
        <f t="shared" si="10"/>
        <v>0</v>
      </c>
      <c r="W13" s="41">
        <v>886.24699999999996</v>
      </c>
      <c r="X13" s="41" t="e">
        <f t="shared" si="11"/>
        <v>#DIV/0!</v>
      </c>
      <c r="Y13" s="41" t="e">
        <f t="shared" si="3"/>
        <v>#DIV/0!</v>
      </c>
      <c r="Z13" s="38">
        <v>16400</v>
      </c>
      <c r="AA13" s="41">
        <f t="shared" si="12"/>
        <v>9566.6666666666679</v>
      </c>
      <c r="AB13" s="41">
        <v>8435.5949999999993</v>
      </c>
      <c r="AC13" s="41">
        <f t="shared" si="4"/>
        <v>88.176951219512176</v>
      </c>
      <c r="AD13" s="41">
        <f t="shared" si="13"/>
        <v>51.436554878048781</v>
      </c>
      <c r="AE13" s="38">
        <v>177149.6</v>
      </c>
      <c r="AF13" s="41">
        <f t="shared" si="14"/>
        <v>103337.26666666666</v>
      </c>
      <c r="AG13" s="41">
        <v>40362.55389999949</v>
      </c>
      <c r="AH13" s="41">
        <f>+AG13/AF13*100</f>
        <v>39.059049268446714</v>
      </c>
      <c r="AI13" s="41">
        <f>AG13/AE13*100</f>
        <v>22.78444540659391</v>
      </c>
      <c r="AJ13" s="38">
        <v>549894</v>
      </c>
      <c r="AK13" s="41">
        <f t="shared" si="15"/>
        <v>320771.5</v>
      </c>
      <c r="AL13" s="41">
        <v>240764.09210000001</v>
      </c>
      <c r="AM13" s="41">
        <f>+AL13/AK13*100</f>
        <v>75.057819070584515</v>
      </c>
      <c r="AN13" s="41">
        <f>AL13/AJ13*100</f>
        <v>43.7837277911743</v>
      </c>
      <c r="AO13" s="38">
        <v>18250</v>
      </c>
      <c r="AP13" s="41">
        <f t="shared" si="16"/>
        <v>10645.833333333332</v>
      </c>
      <c r="AQ13" s="41">
        <v>14674.364</v>
      </c>
      <c r="AR13" s="41">
        <f>+AQ13/AP13*100</f>
        <v>137.84138395303327</v>
      </c>
      <c r="AS13" s="41">
        <f>AQ13/AO13*100</f>
        <v>80.407473972602745</v>
      </c>
      <c r="AT13" s="38">
        <v>15200</v>
      </c>
      <c r="AU13" s="41">
        <f t="shared" si="17"/>
        <v>8866.6666666666679</v>
      </c>
      <c r="AV13" s="41">
        <v>11939.7</v>
      </c>
      <c r="AW13" s="41">
        <f>+AV13/AU13*100</f>
        <v>134.65827067669173</v>
      </c>
      <c r="AX13" s="41">
        <f>AV13/AT13*100</f>
        <v>78.550657894736844</v>
      </c>
      <c r="AY13" s="38">
        <v>0</v>
      </c>
      <c r="AZ13" s="41">
        <f t="shared" si="18"/>
        <v>0</v>
      </c>
      <c r="BA13" s="41">
        <v>0</v>
      </c>
      <c r="BB13" s="38">
        <v>0</v>
      </c>
      <c r="BC13" s="41">
        <f t="shared" si="19"/>
        <v>0</v>
      </c>
      <c r="BD13" s="41">
        <v>0</v>
      </c>
      <c r="BE13" s="38">
        <v>3223773.4</v>
      </c>
      <c r="BF13" s="41">
        <f t="shared" si="20"/>
        <v>1880534.4833333334</v>
      </c>
      <c r="BG13" s="41">
        <v>1880534.416</v>
      </c>
      <c r="BH13" s="38">
        <v>3486.1</v>
      </c>
      <c r="BI13" s="41">
        <f t="shared" si="21"/>
        <v>2033.5583333333334</v>
      </c>
      <c r="BJ13" s="41">
        <v>3303.14</v>
      </c>
      <c r="BK13" s="38">
        <v>0</v>
      </c>
      <c r="BL13" s="41">
        <f t="shared" si="22"/>
        <v>0</v>
      </c>
      <c r="BM13" s="41">
        <v>0</v>
      </c>
      <c r="BN13" s="38">
        <v>0</v>
      </c>
      <c r="BO13" s="41">
        <f t="shared" si="23"/>
        <v>0</v>
      </c>
      <c r="BP13" s="41">
        <v>0</v>
      </c>
      <c r="BQ13" s="38">
        <f t="shared" si="5"/>
        <v>50185</v>
      </c>
      <c r="BR13" s="41">
        <f t="shared" si="5"/>
        <v>29274.583333333336</v>
      </c>
      <c r="BS13" s="41">
        <f t="shared" si="5"/>
        <v>23432.440000000002</v>
      </c>
      <c r="BT13" s="41">
        <f t="shared" si="24"/>
        <v>80.043632844190782</v>
      </c>
      <c r="BU13" s="41">
        <f>BS13/BQ13*100</f>
        <v>46.692119159111293</v>
      </c>
      <c r="BV13" s="38">
        <v>37255</v>
      </c>
      <c r="BW13" s="41">
        <f t="shared" si="25"/>
        <v>21732.083333333336</v>
      </c>
      <c r="BX13" s="41">
        <v>13747.805</v>
      </c>
      <c r="BY13" s="38">
        <v>5190</v>
      </c>
      <c r="BZ13" s="41">
        <f t="shared" si="26"/>
        <v>3027.5</v>
      </c>
      <c r="CA13" s="41">
        <v>558.35</v>
      </c>
      <c r="CB13" s="38">
        <v>0</v>
      </c>
      <c r="CC13" s="41">
        <f t="shared" si="27"/>
        <v>0</v>
      </c>
      <c r="CD13" s="41">
        <v>0</v>
      </c>
      <c r="CE13" s="38">
        <v>7740</v>
      </c>
      <c r="CF13" s="41">
        <f t="shared" si="28"/>
        <v>4515</v>
      </c>
      <c r="CG13" s="41">
        <v>9126.2849999999999</v>
      </c>
      <c r="CH13" s="38">
        <v>0</v>
      </c>
      <c r="CI13" s="41">
        <f t="shared" si="29"/>
        <v>0</v>
      </c>
      <c r="CJ13" s="41">
        <v>0</v>
      </c>
      <c r="CK13" s="38">
        <v>4454.3999999999996</v>
      </c>
      <c r="CL13" s="41">
        <f t="shared" si="30"/>
        <v>2598.4</v>
      </c>
      <c r="CM13" s="41">
        <v>1781.76</v>
      </c>
      <c r="CN13" s="38">
        <v>0</v>
      </c>
      <c r="CO13" s="41">
        <f t="shared" si="31"/>
        <v>0</v>
      </c>
      <c r="CP13" s="41">
        <v>2695.4969999999998</v>
      </c>
      <c r="CQ13" s="38">
        <v>188050.5</v>
      </c>
      <c r="CR13" s="41">
        <f t="shared" si="32"/>
        <v>109696.125</v>
      </c>
      <c r="CS13" s="41">
        <v>73771.513200000001</v>
      </c>
      <c r="CT13" s="38">
        <v>114000</v>
      </c>
      <c r="CU13" s="41">
        <f t="shared" si="33"/>
        <v>66500</v>
      </c>
      <c r="CV13" s="41">
        <v>31968.082200000001</v>
      </c>
      <c r="CW13" s="41">
        <f t="shared" si="34"/>
        <v>48.07230406015038</v>
      </c>
      <c r="CX13" s="36">
        <v>8000</v>
      </c>
      <c r="CY13" s="35">
        <f t="shared" si="35"/>
        <v>4666.6666666666661</v>
      </c>
      <c r="CZ13" s="35">
        <v>30970.522000000001</v>
      </c>
      <c r="DA13" s="36">
        <v>1500</v>
      </c>
      <c r="DB13" s="35">
        <f t="shared" si="36"/>
        <v>875</v>
      </c>
      <c r="DC13" s="35">
        <v>2781.2950000000001</v>
      </c>
      <c r="DD13" s="36">
        <v>0</v>
      </c>
      <c r="DE13" s="35">
        <f t="shared" si="37"/>
        <v>0</v>
      </c>
      <c r="DF13" s="35">
        <v>0</v>
      </c>
      <c r="DG13" s="36">
        <v>0</v>
      </c>
      <c r="DH13" s="35">
        <f t="shared" si="38"/>
        <v>0</v>
      </c>
      <c r="DI13" s="35">
        <v>6016.3050000000003</v>
      </c>
      <c r="DJ13" s="35">
        <v>0</v>
      </c>
      <c r="DK13" s="36">
        <f t="shared" si="6"/>
        <v>4256343</v>
      </c>
      <c r="DL13" s="35">
        <f t="shared" si="6"/>
        <v>2482866.7499999995</v>
      </c>
      <c r="DM13" s="35">
        <f t="shared" si="6"/>
        <v>2342349.4402000001</v>
      </c>
      <c r="DN13" s="35">
        <v>2342349.4402000001</v>
      </c>
      <c r="DO13" s="35">
        <f t="shared" si="39"/>
        <v>0</v>
      </c>
      <c r="DP13" s="36">
        <v>0</v>
      </c>
      <c r="DQ13" s="35">
        <f t="shared" si="40"/>
        <v>0</v>
      </c>
      <c r="DR13" s="35">
        <v>0</v>
      </c>
      <c r="DS13" s="36">
        <v>386774.0344</v>
      </c>
      <c r="DT13" s="35">
        <f t="shared" si="41"/>
        <v>225618.18673333334</v>
      </c>
      <c r="DU13" s="35">
        <v>195544.59299999999</v>
      </c>
      <c r="DV13" s="36">
        <v>0</v>
      </c>
      <c r="DW13" s="35">
        <f t="shared" si="42"/>
        <v>0</v>
      </c>
      <c r="DX13" s="35">
        <v>0</v>
      </c>
      <c r="DY13" s="36">
        <v>0</v>
      </c>
      <c r="DZ13" s="35">
        <f t="shared" si="43"/>
        <v>0</v>
      </c>
      <c r="EA13" s="35">
        <v>0</v>
      </c>
      <c r="EB13" s="36">
        <v>0</v>
      </c>
      <c r="EC13" s="35">
        <f t="shared" si="44"/>
        <v>0</v>
      </c>
      <c r="ED13" s="35">
        <v>0</v>
      </c>
      <c r="EE13" s="36">
        <v>1168900</v>
      </c>
      <c r="EF13" s="35">
        <f t="shared" si="45"/>
        <v>681858.33333333326</v>
      </c>
      <c r="EG13" s="35">
        <v>0</v>
      </c>
      <c r="EH13" s="35">
        <v>0</v>
      </c>
      <c r="EI13" s="36">
        <f t="shared" si="7"/>
        <v>1555674.0344</v>
      </c>
      <c r="EJ13" s="35">
        <f t="shared" si="7"/>
        <v>907476.52006666665</v>
      </c>
      <c r="EK13" s="35">
        <f>DR13+DU13+DX13+EA13+ED13+EG13+EH13</f>
        <v>195544.59299999999</v>
      </c>
      <c r="EL13" s="42"/>
      <c r="EM13" s="42"/>
      <c r="EN13" s="42"/>
      <c r="EO13" s="42"/>
      <c r="EP13" s="42"/>
      <c r="EQ13" s="42"/>
      <c r="ER13" s="42"/>
      <c r="ES13" s="42"/>
      <c r="ET13" s="42"/>
      <c r="EU13" s="42"/>
      <c r="EV13" s="42"/>
      <c r="EW13" s="42"/>
      <c r="EX13" s="42"/>
      <c r="EY13" s="42"/>
      <c r="EZ13" s="42"/>
      <c r="FA13" s="42"/>
      <c r="FB13" s="42"/>
      <c r="FC13" s="42"/>
      <c r="FD13" s="42"/>
      <c r="FE13" s="42"/>
      <c r="FF13" s="42"/>
      <c r="FG13" s="42"/>
      <c r="FH13" s="42"/>
      <c r="FI13" s="42"/>
      <c r="FJ13" s="42"/>
      <c r="FK13" s="42"/>
      <c r="FL13" s="42"/>
      <c r="FM13" s="42"/>
      <c r="FN13" s="42"/>
      <c r="FO13" s="42"/>
      <c r="FP13" s="42"/>
      <c r="FQ13" s="42"/>
      <c r="FR13" s="42"/>
      <c r="FS13" s="42"/>
      <c r="FT13" s="42"/>
      <c r="FU13" s="42"/>
      <c r="FV13" s="42"/>
      <c r="FW13" s="42"/>
      <c r="FX13" s="42"/>
      <c r="FY13" s="42"/>
      <c r="FZ13" s="42"/>
      <c r="GA13" s="42"/>
      <c r="GB13" s="42"/>
      <c r="GC13" s="42"/>
      <c r="GD13" s="42"/>
      <c r="GE13" s="42"/>
      <c r="GF13" s="42"/>
      <c r="GG13" s="42"/>
      <c r="GH13" s="42"/>
      <c r="GI13" s="42"/>
      <c r="GJ13" s="42"/>
      <c r="GK13" s="42"/>
      <c r="GL13" s="42"/>
      <c r="GM13" s="42"/>
      <c r="GN13" s="42"/>
      <c r="GO13" s="42"/>
      <c r="GP13" s="42"/>
      <c r="GQ13" s="42"/>
      <c r="GR13" s="42"/>
      <c r="GS13" s="42"/>
      <c r="GT13" s="42"/>
      <c r="GU13" s="42"/>
      <c r="GV13" s="42"/>
      <c r="GW13" s="42"/>
      <c r="GX13" s="42"/>
      <c r="GY13" s="42"/>
      <c r="GZ13" s="42"/>
      <c r="HA13" s="42"/>
      <c r="HB13" s="42"/>
      <c r="HC13" s="42"/>
      <c r="HD13" s="42"/>
      <c r="HE13" s="42"/>
      <c r="HF13" s="42"/>
      <c r="HG13" s="42"/>
      <c r="HH13" s="42"/>
      <c r="HI13" s="42"/>
      <c r="HJ13" s="42"/>
      <c r="HK13" s="42"/>
      <c r="HL13" s="42"/>
      <c r="HM13" s="42"/>
      <c r="HN13" s="42"/>
      <c r="HO13" s="42"/>
      <c r="HP13" s="42"/>
      <c r="HQ13" s="42"/>
      <c r="HR13" s="42"/>
      <c r="HS13" s="42"/>
      <c r="HT13" s="42"/>
      <c r="HU13" s="42"/>
      <c r="HV13" s="42"/>
      <c r="HW13" s="42"/>
      <c r="HX13" s="43"/>
      <c r="HY13" s="43"/>
      <c r="HZ13" s="43"/>
      <c r="IA13" s="43"/>
      <c r="IB13" s="43"/>
      <c r="IC13" s="43"/>
      <c r="ID13" s="43"/>
      <c r="IE13" s="43"/>
      <c r="IF13" s="43"/>
      <c r="IG13" s="43"/>
      <c r="IH13" s="43"/>
      <c r="II13" s="43"/>
      <c r="IJ13" s="43"/>
      <c r="IK13" s="43"/>
      <c r="IL13" s="43"/>
      <c r="IM13" s="43"/>
      <c r="IN13" s="43"/>
      <c r="IO13" s="43"/>
      <c r="IP13" s="43"/>
      <c r="IQ13" s="43"/>
      <c r="IR13" s="43"/>
      <c r="IS13" s="43"/>
      <c r="IT13" s="43"/>
      <c r="IU13" s="43"/>
      <c r="IV13" s="43"/>
      <c r="IW13" s="43"/>
    </row>
    <row r="14" spans="1:257" s="44" customFormat="1" ht="34.5" customHeight="1" x14ac:dyDescent="0.3">
      <c r="A14" s="33">
        <v>5</v>
      </c>
      <c r="B14" s="34" t="s">
        <v>62</v>
      </c>
      <c r="C14" s="35">
        <v>20600.002</v>
      </c>
      <c r="D14" s="35">
        <v>53037.111900000004</v>
      </c>
      <c r="E14" s="36">
        <f t="shared" si="0"/>
        <v>2734000</v>
      </c>
      <c r="F14" s="37">
        <f t="shared" si="0"/>
        <v>1594833.3333333335</v>
      </c>
      <c r="G14" s="37">
        <f t="shared" si="0"/>
        <v>1507457.7531999999</v>
      </c>
      <c r="H14" s="37">
        <f t="shared" si="8"/>
        <v>94.521334718361359</v>
      </c>
      <c r="I14" s="37">
        <f>G14/E14*100</f>
        <v>55.137445252377468</v>
      </c>
      <c r="J14" s="38">
        <f t="shared" si="1"/>
        <v>559286.1</v>
      </c>
      <c r="K14" s="39">
        <f t="shared" si="1"/>
        <v>326250.22500000003</v>
      </c>
      <c r="L14" s="39">
        <f t="shared" si="1"/>
        <v>276080.52120000002</v>
      </c>
      <c r="M14" s="39">
        <f>+L14-K14</f>
        <v>-50169.703800000018</v>
      </c>
      <c r="N14" s="39">
        <f>+L14/K14*100</f>
        <v>84.622323616788307</v>
      </c>
      <c r="O14" s="39">
        <f>L14/J14*100</f>
        <v>49.363022109793185</v>
      </c>
      <c r="P14" s="38">
        <f t="shared" si="2"/>
        <v>133100</v>
      </c>
      <c r="Q14" s="39">
        <f t="shared" si="2"/>
        <v>77641.666666666672</v>
      </c>
      <c r="R14" s="39">
        <f t="shared" si="2"/>
        <v>51261.355400000051</v>
      </c>
      <c r="S14" s="39">
        <f t="shared" si="9"/>
        <v>66.022997187936099</v>
      </c>
      <c r="T14" s="40">
        <f>R14/P14*100</f>
        <v>38.513415026296052</v>
      </c>
      <c r="U14" s="38">
        <v>3600</v>
      </c>
      <c r="V14" s="41">
        <f t="shared" si="10"/>
        <v>2100</v>
      </c>
      <c r="W14" s="41">
        <v>10023.652</v>
      </c>
      <c r="X14" s="41">
        <f t="shared" si="11"/>
        <v>477.31676190476196</v>
      </c>
      <c r="Y14" s="41">
        <f t="shared" si="3"/>
        <v>278.43477777777775</v>
      </c>
      <c r="Z14" s="38">
        <v>17000</v>
      </c>
      <c r="AA14" s="41">
        <f t="shared" si="12"/>
        <v>9916.6666666666679</v>
      </c>
      <c r="AB14" s="41">
        <v>4287.3609999999999</v>
      </c>
      <c r="AC14" s="41">
        <f t="shared" si="4"/>
        <v>43.233892436974784</v>
      </c>
      <c r="AD14" s="41">
        <f t="shared" si="13"/>
        <v>25.219770588235292</v>
      </c>
      <c r="AE14" s="38">
        <v>112500</v>
      </c>
      <c r="AF14" s="41">
        <f t="shared" si="14"/>
        <v>65625</v>
      </c>
      <c r="AG14" s="41">
        <v>36950.342400000052</v>
      </c>
      <c r="AH14" s="41">
        <f>+AG14/AF14*100</f>
        <v>56.305283657142937</v>
      </c>
      <c r="AI14" s="41">
        <f>AG14/AE14*100</f>
        <v>32.844748800000048</v>
      </c>
      <c r="AJ14" s="38">
        <v>308688.09999999998</v>
      </c>
      <c r="AK14" s="41">
        <f t="shared" si="15"/>
        <v>180068.05833333332</v>
      </c>
      <c r="AL14" s="41">
        <v>140239.872</v>
      </c>
      <c r="AM14" s="41">
        <f>+AL14/AK14*100</f>
        <v>77.881592825527505</v>
      </c>
      <c r="AN14" s="41">
        <f>AL14/AJ14*100</f>
        <v>45.430929148224372</v>
      </c>
      <c r="AO14" s="38">
        <v>9700</v>
      </c>
      <c r="AP14" s="41">
        <f t="shared" si="16"/>
        <v>5658.3333333333339</v>
      </c>
      <c r="AQ14" s="41">
        <v>7493.0349999999999</v>
      </c>
      <c r="AR14" s="41">
        <f>+AQ14/AP14*100</f>
        <v>132.42477172312221</v>
      </c>
      <c r="AS14" s="41">
        <f>AQ14/AO14*100</f>
        <v>77.247783505154629</v>
      </c>
      <c r="AT14" s="38">
        <v>13000</v>
      </c>
      <c r="AU14" s="41">
        <f t="shared" si="17"/>
        <v>7583.333333333333</v>
      </c>
      <c r="AV14" s="41">
        <v>9115.7999999999993</v>
      </c>
      <c r="AW14" s="41">
        <f>+AV14/AU14*100</f>
        <v>120.20835164835164</v>
      </c>
      <c r="AX14" s="41">
        <f>AV14/AT14*100</f>
        <v>70.121538461538464</v>
      </c>
      <c r="AY14" s="38">
        <v>0</v>
      </c>
      <c r="AZ14" s="41">
        <f t="shared" si="18"/>
        <v>0</v>
      </c>
      <c r="BA14" s="41">
        <v>0</v>
      </c>
      <c r="BB14" s="38">
        <v>0</v>
      </c>
      <c r="BC14" s="41">
        <f t="shared" si="19"/>
        <v>0</v>
      </c>
      <c r="BD14" s="41">
        <v>0</v>
      </c>
      <c r="BE14" s="38">
        <v>1355089.9</v>
      </c>
      <c r="BF14" s="41">
        <f t="shared" si="20"/>
        <v>790469.10833333328</v>
      </c>
      <c r="BG14" s="41">
        <v>794355.70200000005</v>
      </c>
      <c r="BH14" s="38">
        <v>2396.8000000000002</v>
      </c>
      <c r="BI14" s="41">
        <f t="shared" si="21"/>
        <v>1398.1333333333334</v>
      </c>
      <c r="BJ14" s="41">
        <v>1400.1</v>
      </c>
      <c r="BK14" s="38">
        <v>0</v>
      </c>
      <c r="BL14" s="41">
        <f t="shared" si="22"/>
        <v>0</v>
      </c>
      <c r="BM14" s="41">
        <v>0</v>
      </c>
      <c r="BN14" s="38">
        <v>0</v>
      </c>
      <c r="BO14" s="41">
        <f t="shared" si="23"/>
        <v>0</v>
      </c>
      <c r="BP14" s="41">
        <v>0</v>
      </c>
      <c r="BQ14" s="38">
        <f t="shared" si="5"/>
        <v>24758</v>
      </c>
      <c r="BR14" s="41">
        <f t="shared" si="5"/>
        <v>14442.166666666668</v>
      </c>
      <c r="BS14" s="41">
        <f t="shared" si="5"/>
        <v>12299.0465</v>
      </c>
      <c r="BT14" s="41">
        <f t="shared" si="24"/>
        <v>85.16067418323658</v>
      </c>
      <c r="BU14" s="41">
        <f>BS14/BQ14*100</f>
        <v>49.677059940221348</v>
      </c>
      <c r="BV14" s="38">
        <v>11305</v>
      </c>
      <c r="BW14" s="41">
        <f t="shared" si="25"/>
        <v>6594.5833333333339</v>
      </c>
      <c r="BX14" s="41">
        <v>4443.7539999999999</v>
      </c>
      <c r="BY14" s="38">
        <v>5653</v>
      </c>
      <c r="BZ14" s="41">
        <f t="shared" si="26"/>
        <v>3297.583333333333</v>
      </c>
      <c r="CA14" s="41">
        <v>4000</v>
      </c>
      <c r="CB14" s="38">
        <v>3200</v>
      </c>
      <c r="CC14" s="41">
        <f t="shared" si="27"/>
        <v>1866.6666666666667</v>
      </c>
      <c r="CD14" s="41">
        <v>1441.749</v>
      </c>
      <c r="CE14" s="38">
        <v>4600</v>
      </c>
      <c r="CF14" s="41">
        <f t="shared" si="28"/>
        <v>2683.333333333333</v>
      </c>
      <c r="CG14" s="41">
        <v>2413.5435000000002</v>
      </c>
      <c r="CH14" s="38">
        <v>0</v>
      </c>
      <c r="CI14" s="41">
        <f t="shared" si="29"/>
        <v>0</v>
      </c>
      <c r="CJ14" s="41">
        <v>0</v>
      </c>
      <c r="CK14" s="38">
        <v>2227.1999999999998</v>
      </c>
      <c r="CL14" s="41">
        <f t="shared" si="30"/>
        <v>1299.2</v>
      </c>
      <c r="CM14" s="41">
        <v>1113.73</v>
      </c>
      <c r="CN14" s="38">
        <v>0</v>
      </c>
      <c r="CO14" s="41">
        <f t="shared" si="31"/>
        <v>0</v>
      </c>
      <c r="CP14" s="41">
        <v>0</v>
      </c>
      <c r="CQ14" s="38">
        <v>66800</v>
      </c>
      <c r="CR14" s="41">
        <f t="shared" si="32"/>
        <v>38966.666666666672</v>
      </c>
      <c r="CS14" s="41">
        <v>26065.006000000001</v>
      </c>
      <c r="CT14" s="38">
        <v>59000</v>
      </c>
      <c r="CU14" s="41">
        <f t="shared" si="33"/>
        <v>34416.666666666672</v>
      </c>
      <c r="CV14" s="41">
        <v>19146.846000000001</v>
      </c>
      <c r="CW14" s="41">
        <f t="shared" si="34"/>
        <v>55.632482324455204</v>
      </c>
      <c r="CX14" s="36">
        <v>3000</v>
      </c>
      <c r="CY14" s="35">
        <f t="shared" si="35"/>
        <v>1750</v>
      </c>
      <c r="CZ14" s="35">
        <v>25570.706300000002</v>
      </c>
      <c r="DA14" s="36">
        <v>0</v>
      </c>
      <c r="DB14" s="35">
        <f t="shared" si="36"/>
        <v>0</v>
      </c>
      <c r="DC14" s="35">
        <v>241.4</v>
      </c>
      <c r="DD14" s="36">
        <v>0</v>
      </c>
      <c r="DE14" s="35">
        <f t="shared" si="37"/>
        <v>0</v>
      </c>
      <c r="DF14" s="35">
        <v>0</v>
      </c>
      <c r="DG14" s="36">
        <v>240</v>
      </c>
      <c r="DH14" s="35">
        <f t="shared" si="38"/>
        <v>140</v>
      </c>
      <c r="DI14" s="35">
        <v>3794.3</v>
      </c>
      <c r="DJ14" s="35">
        <v>0</v>
      </c>
      <c r="DK14" s="36">
        <f t="shared" si="6"/>
        <v>1919000</v>
      </c>
      <c r="DL14" s="35">
        <f t="shared" si="6"/>
        <v>1119416.6666666667</v>
      </c>
      <c r="DM14" s="35">
        <f t="shared" si="6"/>
        <v>1072950.0532</v>
      </c>
      <c r="DN14" s="35">
        <v>1072950.0532</v>
      </c>
      <c r="DO14" s="35">
        <f t="shared" si="39"/>
        <v>0</v>
      </c>
      <c r="DP14" s="36">
        <v>0</v>
      </c>
      <c r="DQ14" s="35">
        <f t="shared" si="40"/>
        <v>0</v>
      </c>
      <c r="DR14" s="35">
        <v>2000</v>
      </c>
      <c r="DS14" s="36">
        <v>815000</v>
      </c>
      <c r="DT14" s="35">
        <f t="shared" si="41"/>
        <v>475416.66666666669</v>
      </c>
      <c r="DU14" s="35">
        <v>432507.7</v>
      </c>
      <c r="DV14" s="36">
        <v>0</v>
      </c>
      <c r="DW14" s="35">
        <f t="shared" si="42"/>
        <v>0</v>
      </c>
      <c r="DX14" s="35">
        <v>0</v>
      </c>
      <c r="DY14" s="36">
        <v>0</v>
      </c>
      <c r="DZ14" s="35">
        <f t="shared" si="43"/>
        <v>0</v>
      </c>
      <c r="EA14" s="35">
        <v>0</v>
      </c>
      <c r="EB14" s="36">
        <v>0</v>
      </c>
      <c r="EC14" s="35">
        <f t="shared" si="44"/>
        <v>0</v>
      </c>
      <c r="ED14" s="35">
        <v>0</v>
      </c>
      <c r="EE14" s="36">
        <v>545000</v>
      </c>
      <c r="EF14" s="35">
        <f t="shared" si="45"/>
        <v>317916.66666666663</v>
      </c>
      <c r="EG14" s="35">
        <v>222600</v>
      </c>
      <c r="EH14" s="35">
        <v>0</v>
      </c>
      <c r="EI14" s="36">
        <f t="shared" si="7"/>
        <v>1360000</v>
      </c>
      <c r="EJ14" s="35">
        <f t="shared" si="7"/>
        <v>793333.33333333326</v>
      </c>
      <c r="EK14" s="35">
        <f>DR14+DU14+DX14+EA14+ED14+EG14+EH14</f>
        <v>657107.69999999995</v>
      </c>
      <c r="EL14" s="42"/>
      <c r="EM14" s="42"/>
      <c r="EN14" s="42"/>
      <c r="EO14" s="42"/>
      <c r="EP14" s="42"/>
      <c r="EQ14" s="42"/>
      <c r="ER14" s="42"/>
      <c r="ES14" s="42"/>
      <c r="ET14" s="42"/>
      <c r="EU14" s="42"/>
      <c r="EV14" s="42"/>
      <c r="EW14" s="42"/>
      <c r="EX14" s="42"/>
      <c r="EY14" s="42"/>
      <c r="EZ14" s="42"/>
      <c r="FA14" s="42"/>
      <c r="FB14" s="42"/>
      <c r="FC14" s="42"/>
      <c r="FD14" s="42"/>
      <c r="FE14" s="42"/>
      <c r="FF14" s="42"/>
      <c r="FG14" s="42"/>
      <c r="FH14" s="42"/>
      <c r="FI14" s="42"/>
      <c r="FJ14" s="42"/>
      <c r="FK14" s="42"/>
      <c r="FL14" s="42"/>
      <c r="FM14" s="42"/>
      <c r="FN14" s="42"/>
      <c r="FO14" s="42"/>
      <c r="FP14" s="42"/>
      <c r="FQ14" s="42"/>
      <c r="FR14" s="42"/>
      <c r="FS14" s="42"/>
      <c r="FT14" s="42"/>
      <c r="FU14" s="42"/>
      <c r="FV14" s="42"/>
      <c r="FW14" s="42"/>
      <c r="FX14" s="42"/>
      <c r="FY14" s="42"/>
      <c r="FZ14" s="42"/>
      <c r="GA14" s="42"/>
      <c r="GB14" s="42"/>
      <c r="GC14" s="42"/>
      <c r="GD14" s="42"/>
      <c r="GE14" s="42"/>
      <c r="GF14" s="42"/>
      <c r="GG14" s="42"/>
      <c r="GH14" s="42"/>
      <c r="GI14" s="42"/>
      <c r="GJ14" s="42"/>
      <c r="GK14" s="42"/>
      <c r="GL14" s="42"/>
      <c r="GM14" s="42"/>
      <c r="GN14" s="42"/>
      <c r="GO14" s="42"/>
      <c r="GP14" s="42"/>
      <c r="GQ14" s="42"/>
      <c r="GR14" s="42"/>
      <c r="GS14" s="42"/>
      <c r="GT14" s="42"/>
      <c r="GU14" s="42"/>
      <c r="GV14" s="42"/>
      <c r="GW14" s="42"/>
      <c r="GX14" s="42"/>
      <c r="GY14" s="42"/>
      <c r="GZ14" s="42"/>
      <c r="HA14" s="42"/>
      <c r="HB14" s="42"/>
      <c r="HC14" s="42"/>
      <c r="HD14" s="42"/>
      <c r="HE14" s="42"/>
      <c r="HF14" s="42"/>
      <c r="HG14" s="42"/>
      <c r="HH14" s="42"/>
      <c r="HI14" s="42"/>
      <c r="HJ14" s="42"/>
      <c r="HK14" s="42"/>
      <c r="HL14" s="42"/>
      <c r="HM14" s="42"/>
      <c r="HN14" s="42"/>
      <c r="HO14" s="42"/>
      <c r="HP14" s="42"/>
      <c r="HQ14" s="42"/>
      <c r="HR14" s="42"/>
      <c r="HS14" s="42"/>
      <c r="HT14" s="42"/>
      <c r="HU14" s="42"/>
      <c r="HV14" s="42"/>
      <c r="HW14" s="42"/>
      <c r="HX14" s="43"/>
      <c r="HY14" s="43"/>
      <c r="HZ14" s="43"/>
      <c r="IA14" s="43"/>
      <c r="IB14" s="43"/>
      <c r="IC14" s="43"/>
      <c r="ID14" s="43"/>
      <c r="IE14" s="43"/>
      <c r="IF14" s="43"/>
      <c r="IG14" s="43"/>
      <c r="IH14" s="43"/>
      <c r="II14" s="43"/>
      <c r="IJ14" s="43"/>
      <c r="IK14" s="43"/>
      <c r="IL14" s="43"/>
      <c r="IM14" s="43"/>
      <c r="IN14" s="43"/>
      <c r="IO14" s="43"/>
      <c r="IP14" s="43"/>
      <c r="IQ14" s="43"/>
      <c r="IR14" s="43"/>
      <c r="IS14" s="43"/>
      <c r="IT14" s="43"/>
      <c r="IU14" s="43"/>
      <c r="IV14" s="43"/>
      <c r="IW14" s="43"/>
    </row>
    <row r="15" spans="1:257" s="44" customFormat="1" ht="33" customHeight="1" x14ac:dyDescent="0.3">
      <c r="A15" s="33"/>
      <c r="B15" s="45"/>
      <c r="C15" s="46"/>
      <c r="D15" s="47"/>
      <c r="E15" s="35"/>
      <c r="F15" s="35"/>
      <c r="G15" s="37"/>
      <c r="H15" s="37"/>
      <c r="I15" s="37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40"/>
      <c r="U15" s="48"/>
      <c r="V15" s="48"/>
      <c r="W15" s="39"/>
      <c r="X15" s="41"/>
      <c r="Y15" s="41"/>
      <c r="Z15" s="49"/>
      <c r="AA15" s="39"/>
      <c r="AB15" s="39"/>
      <c r="AC15" s="41"/>
      <c r="AD15" s="41"/>
      <c r="AE15" s="40"/>
      <c r="AF15" s="39"/>
      <c r="AG15" s="40"/>
      <c r="AH15" s="41"/>
      <c r="AI15" s="40"/>
      <c r="AJ15" s="48"/>
      <c r="AK15" s="39"/>
      <c r="AL15" s="39"/>
      <c r="AM15" s="41"/>
      <c r="AN15" s="40"/>
      <c r="AO15" s="48"/>
      <c r="AP15" s="39"/>
      <c r="AQ15" s="39"/>
      <c r="AR15" s="41"/>
      <c r="AS15" s="40"/>
      <c r="AT15" s="50"/>
      <c r="AU15" s="39"/>
      <c r="AV15" s="39"/>
      <c r="AW15" s="41"/>
      <c r="AX15" s="40"/>
      <c r="AY15" s="51"/>
      <c r="AZ15" s="39"/>
      <c r="BA15" s="40"/>
      <c r="BB15" s="40"/>
      <c r="BC15" s="39"/>
      <c r="BD15" s="40"/>
      <c r="BE15" s="40"/>
      <c r="BF15" s="39"/>
      <c r="BG15" s="40"/>
      <c r="BH15" s="48"/>
      <c r="BI15" s="39"/>
      <c r="BJ15" s="40"/>
      <c r="BK15" s="40"/>
      <c r="BL15" s="39"/>
      <c r="BM15" s="40"/>
      <c r="BN15" s="40"/>
      <c r="BO15" s="39"/>
      <c r="BP15" s="40"/>
      <c r="BQ15" s="39"/>
      <c r="BR15" s="39"/>
      <c r="BS15" s="39"/>
      <c r="BT15" s="41"/>
      <c r="BU15" s="40"/>
      <c r="BV15" s="48"/>
      <c r="BW15" s="39"/>
      <c r="BX15" s="39"/>
      <c r="BY15" s="40"/>
      <c r="BZ15" s="39"/>
      <c r="CA15" s="39"/>
      <c r="CB15" s="40"/>
      <c r="CC15" s="39"/>
      <c r="CD15" s="40"/>
      <c r="CE15" s="48"/>
      <c r="CF15" s="39"/>
      <c r="CG15" s="40"/>
      <c r="CH15" s="40"/>
      <c r="CI15" s="39"/>
      <c r="CJ15" s="40"/>
      <c r="CK15" s="40"/>
      <c r="CL15" s="39"/>
      <c r="CM15" s="40"/>
      <c r="CN15" s="48"/>
      <c r="CO15" s="39"/>
      <c r="CP15" s="40"/>
      <c r="CQ15" s="48"/>
      <c r="CR15" s="39"/>
      <c r="CS15" s="40"/>
      <c r="CT15" s="52"/>
      <c r="CU15" s="39"/>
      <c r="CV15" s="40"/>
      <c r="CW15" s="41"/>
      <c r="CX15" s="53"/>
      <c r="CY15" s="37"/>
      <c r="CZ15" s="54"/>
      <c r="DA15" s="54"/>
      <c r="DB15" s="37"/>
      <c r="DC15" s="54"/>
      <c r="DD15" s="54"/>
      <c r="DE15" s="37"/>
      <c r="DF15" s="54"/>
      <c r="DG15" s="54"/>
      <c r="DH15" s="37"/>
      <c r="DI15" s="37"/>
      <c r="DJ15" s="37"/>
      <c r="DK15" s="37"/>
      <c r="DL15" s="37"/>
      <c r="DM15" s="37"/>
      <c r="DN15" s="37"/>
      <c r="DO15" s="35">
        <f t="shared" si="39"/>
        <v>0</v>
      </c>
      <c r="DP15" s="54"/>
      <c r="DQ15" s="37"/>
      <c r="DR15" s="54"/>
      <c r="DS15" s="54"/>
      <c r="DT15" s="37"/>
      <c r="DU15" s="54"/>
      <c r="DV15" s="54"/>
      <c r="DW15" s="37"/>
      <c r="DX15" s="54"/>
      <c r="DY15" s="54"/>
      <c r="DZ15" s="37"/>
      <c r="EA15" s="54"/>
      <c r="EB15" s="54"/>
      <c r="EC15" s="37"/>
      <c r="ED15" s="54"/>
      <c r="EE15" s="55"/>
      <c r="EF15" s="37"/>
      <c r="EG15" s="37"/>
      <c r="EH15" s="37"/>
      <c r="EI15" s="37"/>
      <c r="EJ15" s="37"/>
      <c r="EK15" s="37"/>
      <c r="EL15" s="42"/>
      <c r="EM15" s="42"/>
      <c r="EN15" s="42"/>
      <c r="EO15" s="42"/>
      <c r="EP15" s="42"/>
      <c r="EQ15" s="42"/>
      <c r="ER15" s="42"/>
      <c r="ES15" s="42"/>
      <c r="ET15" s="42"/>
      <c r="EU15" s="42"/>
      <c r="EV15" s="42"/>
      <c r="EW15" s="42"/>
      <c r="EX15" s="42"/>
      <c r="EY15" s="42"/>
      <c r="EZ15" s="42"/>
      <c r="FA15" s="42"/>
      <c r="FB15" s="42"/>
      <c r="FC15" s="42"/>
      <c r="FD15" s="42"/>
      <c r="FE15" s="42"/>
      <c r="FF15" s="42"/>
      <c r="FG15" s="42"/>
      <c r="FH15" s="42"/>
      <c r="FI15" s="42"/>
      <c r="FJ15" s="42"/>
      <c r="FK15" s="42"/>
      <c r="FL15" s="42"/>
      <c r="FM15" s="42"/>
      <c r="FN15" s="42"/>
      <c r="FO15" s="42"/>
      <c r="FP15" s="42"/>
      <c r="FQ15" s="42"/>
      <c r="FR15" s="42"/>
      <c r="FS15" s="42"/>
      <c r="FT15" s="42"/>
      <c r="FU15" s="42"/>
      <c r="FV15" s="42"/>
      <c r="FW15" s="42"/>
      <c r="FX15" s="42"/>
      <c r="FY15" s="42"/>
      <c r="FZ15" s="42"/>
      <c r="GA15" s="42"/>
      <c r="GB15" s="42"/>
      <c r="GC15" s="42"/>
      <c r="GD15" s="42"/>
      <c r="GE15" s="42"/>
      <c r="GF15" s="42"/>
      <c r="GG15" s="42"/>
      <c r="GH15" s="42"/>
      <c r="GI15" s="42"/>
      <c r="GJ15" s="42"/>
      <c r="GK15" s="42"/>
      <c r="GL15" s="42"/>
      <c r="GM15" s="42"/>
      <c r="GN15" s="42"/>
      <c r="GO15" s="42"/>
      <c r="GP15" s="42"/>
      <c r="GQ15" s="42"/>
      <c r="GR15" s="42"/>
      <c r="GS15" s="42"/>
      <c r="GT15" s="42"/>
      <c r="GU15" s="42"/>
      <c r="GV15" s="42"/>
      <c r="GW15" s="42"/>
      <c r="GX15" s="42"/>
      <c r="GY15" s="42"/>
      <c r="GZ15" s="42"/>
      <c r="HA15" s="42"/>
      <c r="HB15" s="42"/>
      <c r="HC15" s="42"/>
      <c r="HD15" s="42"/>
      <c r="HE15" s="42"/>
      <c r="HF15" s="42"/>
      <c r="HG15" s="42"/>
      <c r="HH15" s="42"/>
      <c r="HI15" s="42"/>
      <c r="HJ15" s="42"/>
      <c r="HK15" s="42"/>
      <c r="HL15" s="42"/>
      <c r="HM15" s="42"/>
      <c r="HN15" s="42"/>
      <c r="HO15" s="42"/>
      <c r="HP15" s="42"/>
      <c r="HQ15" s="42"/>
      <c r="HR15" s="42"/>
      <c r="HS15" s="42"/>
      <c r="HT15" s="42"/>
      <c r="HU15" s="42"/>
      <c r="HV15" s="42"/>
      <c r="HW15" s="42"/>
      <c r="HX15" s="43"/>
      <c r="HY15" s="43"/>
      <c r="HZ15" s="43"/>
      <c r="IA15" s="43"/>
      <c r="IB15" s="43"/>
      <c r="IC15" s="43"/>
      <c r="ID15" s="43"/>
      <c r="IE15" s="43"/>
      <c r="IF15" s="43"/>
      <c r="IG15" s="43"/>
      <c r="IH15" s="43"/>
      <c r="II15" s="43"/>
      <c r="IJ15" s="43"/>
      <c r="IK15" s="43"/>
      <c r="IL15" s="43"/>
      <c r="IM15" s="43"/>
      <c r="IN15" s="43"/>
      <c r="IO15" s="43"/>
      <c r="IP15" s="43"/>
      <c r="IQ15" s="43"/>
      <c r="IR15" s="43"/>
      <c r="IS15" s="43"/>
      <c r="IT15" s="43"/>
      <c r="IU15" s="43"/>
      <c r="IV15" s="43"/>
      <c r="IW15" s="43"/>
    </row>
    <row r="16" spans="1:257" s="44" customFormat="1" ht="39" customHeight="1" x14ac:dyDescent="0.3">
      <c r="A16" s="33"/>
      <c r="B16" s="56" t="s">
        <v>63</v>
      </c>
      <c r="C16" s="39">
        <f>SUM(C10:C15)</f>
        <v>37152.007599999997</v>
      </c>
      <c r="D16" s="39">
        <f>SUM(D10:D15)</f>
        <v>1681415.3676999998</v>
      </c>
      <c r="E16" s="39">
        <f>SUM(E10:E15)</f>
        <v>17152080.273400001</v>
      </c>
      <c r="F16" s="39">
        <f>SUM(F10:F15)</f>
        <v>10005380.159483334</v>
      </c>
      <c r="G16" s="39">
        <f>SUM(G10:G15)</f>
        <v>8561155.3384000007</v>
      </c>
      <c r="H16" s="39">
        <f t="shared" si="8"/>
        <v>85.565517770811908</v>
      </c>
      <c r="I16" s="39">
        <f>G16/E16*100</f>
        <v>49.913218699640275</v>
      </c>
      <c r="J16" s="39">
        <f>SUM(J10:J15)</f>
        <v>3190774.1999999997</v>
      </c>
      <c r="K16" s="39">
        <f>SUM(K10:K15)</f>
        <v>1861284.9500000002</v>
      </c>
      <c r="L16" s="39">
        <f>SUM(L10:L15)</f>
        <v>1516488.0293999997</v>
      </c>
      <c r="M16" s="39">
        <f>+L16-K16</f>
        <v>-344796.92060000054</v>
      </c>
      <c r="N16" s="39">
        <f>+L16/K16*100</f>
        <v>81.475328611022164</v>
      </c>
      <c r="O16" s="39">
        <f>L16/J16*100</f>
        <v>47.527275023096266</v>
      </c>
      <c r="P16" s="39">
        <f>SUM(P10:P15)</f>
        <v>612831.59999999986</v>
      </c>
      <c r="Q16" s="39">
        <f>SUM(Q10:Q15)</f>
        <v>357485.09999999992</v>
      </c>
      <c r="R16" s="39">
        <f>SUM(R10:R15)</f>
        <v>223321.02659999981</v>
      </c>
      <c r="S16" s="39">
        <f t="shared" si="9"/>
        <v>62.470023673713918</v>
      </c>
      <c r="T16" s="39">
        <f>R16/P16*100</f>
        <v>36.440847142999786</v>
      </c>
      <c r="U16" s="39">
        <f>SUM(U10:U15)</f>
        <v>36235.699999999997</v>
      </c>
      <c r="V16" s="39">
        <f>SUM(V10:V15)</f>
        <v>21137.491666666665</v>
      </c>
      <c r="W16" s="39">
        <f>SUM(W10:W15)</f>
        <v>16568.792600000001</v>
      </c>
      <c r="X16" s="39">
        <f t="shared" si="11"/>
        <v>78.385803108930858</v>
      </c>
      <c r="Y16" s="39">
        <f t="shared" si="3"/>
        <v>45.725051813543004</v>
      </c>
      <c r="Z16" s="39">
        <f>SUM(Z10:Z15)</f>
        <v>80013.399999999994</v>
      </c>
      <c r="AA16" s="39">
        <f>SUM(AA10:AA15)</f>
        <v>46674.483333333337</v>
      </c>
      <c r="AB16" s="39">
        <f>SUM(AB10:AB15)</f>
        <v>51326.824999999997</v>
      </c>
      <c r="AC16" s="39">
        <f t="shared" si="4"/>
        <v>109.96763399273478</v>
      </c>
      <c r="AD16" s="41">
        <f t="shared" si="13"/>
        <v>64.147786495761963</v>
      </c>
      <c r="AE16" s="39">
        <f>SUM(AE10:AE15)</f>
        <v>496582.49999999977</v>
      </c>
      <c r="AF16" s="39">
        <f>SUM(AF10:AF15)</f>
        <v>289673.12499999988</v>
      </c>
      <c r="AG16" s="39">
        <f>SUM(AG10:AG15)</f>
        <v>155425.40899999981</v>
      </c>
      <c r="AH16" s="39">
        <f>+AG16/AF16*100</f>
        <v>53.6554466348923</v>
      </c>
      <c r="AI16" s="39">
        <f>AG16/AE16*100</f>
        <v>31.299010537020511</v>
      </c>
      <c r="AJ16" s="39">
        <f>SUM(AJ10:AJ15)</f>
        <v>1500389.1</v>
      </c>
      <c r="AK16" s="39">
        <f>SUM(AK10:AK15)</f>
        <v>875226.97500000009</v>
      </c>
      <c r="AL16" s="39">
        <f>SUM(AL10:AL15)</f>
        <v>681280.53539999994</v>
      </c>
      <c r="AM16" s="39">
        <f>+AL16/AK16*100</f>
        <v>77.84044080679756</v>
      </c>
      <c r="AN16" s="39">
        <f>AL16/AJ16*100</f>
        <v>45.406923803965242</v>
      </c>
      <c r="AO16" s="39">
        <f>SUM(AO10:AO15)</f>
        <v>47922.400000000001</v>
      </c>
      <c r="AP16" s="39">
        <f>SUM(AP10:AP15)</f>
        <v>27954.73333333333</v>
      </c>
      <c r="AQ16" s="39">
        <f>SUM(AQ10:AQ15)</f>
        <v>36208.430500000002</v>
      </c>
      <c r="AR16" s="39">
        <f>+AQ16/AP16*100</f>
        <v>129.52522232370907</v>
      </c>
      <c r="AS16" s="39">
        <f>AQ16/AO16*100</f>
        <v>75.556379688830276</v>
      </c>
      <c r="AT16" s="39">
        <f>SUM(AT10:AT15)</f>
        <v>50400</v>
      </c>
      <c r="AU16" s="39">
        <f>SUM(AU10:AU15)</f>
        <v>29400</v>
      </c>
      <c r="AV16" s="39">
        <f>SUM(AV10:AV15)</f>
        <v>37055.550000000003</v>
      </c>
      <c r="AW16" s="39">
        <f>+AV16/AU16*100</f>
        <v>126.03928571428573</v>
      </c>
      <c r="AX16" s="39">
        <f>AV16/AT16*100</f>
        <v>73.522916666666674</v>
      </c>
      <c r="AY16" s="39">
        <f t="shared" ref="AY16:BS16" si="46">SUM(AY10:AY15)</f>
        <v>0</v>
      </c>
      <c r="AZ16" s="39">
        <f t="shared" si="46"/>
        <v>0</v>
      </c>
      <c r="BA16" s="39">
        <f t="shared" si="46"/>
        <v>0</v>
      </c>
      <c r="BB16" s="39">
        <f t="shared" si="46"/>
        <v>0</v>
      </c>
      <c r="BC16" s="39">
        <f t="shared" si="46"/>
        <v>0</v>
      </c>
      <c r="BD16" s="39">
        <f t="shared" si="46"/>
        <v>0</v>
      </c>
      <c r="BE16" s="39">
        <f t="shared" si="46"/>
        <v>9159127</v>
      </c>
      <c r="BF16" s="39">
        <f t="shared" si="46"/>
        <v>5342824.083333333</v>
      </c>
      <c r="BG16" s="39">
        <f t="shared" si="46"/>
        <v>5346710.5180000011</v>
      </c>
      <c r="BH16" s="39">
        <f t="shared" si="46"/>
        <v>21050.699999999997</v>
      </c>
      <c r="BI16" s="39">
        <f t="shared" si="46"/>
        <v>12279.574999999999</v>
      </c>
      <c r="BJ16" s="39">
        <f t="shared" si="46"/>
        <v>13232.44</v>
      </c>
      <c r="BK16" s="39">
        <f t="shared" si="46"/>
        <v>0</v>
      </c>
      <c r="BL16" s="39">
        <f t="shared" si="46"/>
        <v>0</v>
      </c>
      <c r="BM16" s="39">
        <f t="shared" si="46"/>
        <v>0</v>
      </c>
      <c r="BN16" s="39">
        <f t="shared" si="46"/>
        <v>0</v>
      </c>
      <c r="BO16" s="39">
        <f t="shared" si="46"/>
        <v>0</v>
      </c>
      <c r="BP16" s="39">
        <f t="shared" si="46"/>
        <v>0</v>
      </c>
      <c r="BQ16" s="39">
        <f t="shared" si="46"/>
        <v>369867.3</v>
      </c>
      <c r="BR16" s="39">
        <f t="shared" si="46"/>
        <v>215755.92499999999</v>
      </c>
      <c r="BS16" s="39">
        <f t="shared" si="46"/>
        <v>137165.6251</v>
      </c>
      <c r="BT16" s="39">
        <f t="shared" si="24"/>
        <v>63.574441860634892</v>
      </c>
      <c r="BU16" s="39">
        <f>BS16/BQ16*100</f>
        <v>37.085091085370351</v>
      </c>
      <c r="BV16" s="39">
        <f t="shared" ref="BV16:CV16" si="47">SUM(BV10:BV15)</f>
        <v>262897</v>
      </c>
      <c r="BW16" s="39">
        <f t="shared" si="47"/>
        <v>153356.58333333334</v>
      </c>
      <c r="BX16" s="39">
        <f t="shared" si="47"/>
        <v>76392.492899999997</v>
      </c>
      <c r="BY16" s="39">
        <f t="shared" si="47"/>
        <v>56147.5</v>
      </c>
      <c r="BZ16" s="39">
        <f t="shared" si="47"/>
        <v>32752.708333333332</v>
      </c>
      <c r="CA16" s="39">
        <f t="shared" si="47"/>
        <v>24906.127999999997</v>
      </c>
      <c r="CB16" s="39">
        <f t="shared" si="47"/>
        <v>5200</v>
      </c>
      <c r="CC16" s="39">
        <f t="shared" si="47"/>
        <v>3033.333333333333</v>
      </c>
      <c r="CD16" s="39">
        <f t="shared" si="47"/>
        <v>2661.6329999999998</v>
      </c>
      <c r="CE16" s="39">
        <f t="shared" si="47"/>
        <v>45622.8</v>
      </c>
      <c r="CF16" s="39">
        <f t="shared" si="47"/>
        <v>26613.3</v>
      </c>
      <c r="CG16" s="39">
        <f t="shared" si="47"/>
        <v>33205.371200000001</v>
      </c>
      <c r="CH16" s="39">
        <f t="shared" si="47"/>
        <v>0</v>
      </c>
      <c r="CI16" s="39">
        <f t="shared" si="47"/>
        <v>0</v>
      </c>
      <c r="CJ16" s="39">
        <f t="shared" si="47"/>
        <v>0</v>
      </c>
      <c r="CK16" s="39">
        <f t="shared" si="47"/>
        <v>15362.199999999997</v>
      </c>
      <c r="CL16" s="39">
        <f t="shared" si="47"/>
        <v>8961.2833333333347</v>
      </c>
      <c r="CM16" s="39">
        <f t="shared" si="47"/>
        <v>6813.17</v>
      </c>
      <c r="CN16" s="39">
        <f t="shared" si="47"/>
        <v>0</v>
      </c>
      <c r="CO16" s="39">
        <f t="shared" si="47"/>
        <v>0</v>
      </c>
      <c r="CP16" s="39">
        <f t="shared" si="47"/>
        <v>2695.4969999999998</v>
      </c>
      <c r="CQ16" s="39">
        <f t="shared" si="47"/>
        <v>547014.80000000005</v>
      </c>
      <c r="CR16" s="39">
        <f t="shared" si="47"/>
        <v>319091.96666666667</v>
      </c>
      <c r="CS16" s="39">
        <f t="shared" si="47"/>
        <v>248763.04570000002</v>
      </c>
      <c r="CT16" s="39">
        <f t="shared" si="47"/>
        <v>290453.3</v>
      </c>
      <c r="CU16" s="39">
        <f t="shared" si="47"/>
        <v>169431.09166666667</v>
      </c>
      <c r="CV16" s="39">
        <f t="shared" si="47"/>
        <v>101278.5537</v>
      </c>
      <c r="CW16" s="39">
        <f t="shared" si="34"/>
        <v>59.77566024260306</v>
      </c>
      <c r="CX16" s="39">
        <f t="shared" ref="CX16:EK16" si="48">SUM(CX10:CX15)</f>
        <v>19000</v>
      </c>
      <c r="CY16" s="39">
        <f t="shared" si="48"/>
        <v>11083.333333333332</v>
      </c>
      <c r="CZ16" s="39">
        <f t="shared" si="48"/>
        <v>69937.56730000001</v>
      </c>
      <c r="DA16" s="39">
        <f t="shared" si="48"/>
        <v>5600</v>
      </c>
      <c r="DB16" s="39">
        <f t="shared" si="48"/>
        <v>3266.666666666667</v>
      </c>
      <c r="DC16" s="39">
        <f t="shared" si="48"/>
        <v>3522.6950000000002</v>
      </c>
      <c r="DD16" s="39">
        <f t="shared" si="48"/>
        <v>21870</v>
      </c>
      <c r="DE16" s="39">
        <f t="shared" si="48"/>
        <v>12757.500000000002</v>
      </c>
      <c r="DF16" s="39">
        <f t="shared" si="48"/>
        <v>1870</v>
      </c>
      <c r="DG16" s="39">
        <f t="shared" si="48"/>
        <v>37749</v>
      </c>
      <c r="DH16" s="39">
        <f t="shared" si="48"/>
        <v>22020.25</v>
      </c>
      <c r="DI16" s="39">
        <f t="shared" si="48"/>
        <v>76538.056800000006</v>
      </c>
      <c r="DJ16" s="39">
        <f t="shared" si="48"/>
        <v>0</v>
      </c>
      <c r="DK16" s="39">
        <f t="shared" si="48"/>
        <v>12408184.1</v>
      </c>
      <c r="DL16" s="39">
        <f t="shared" si="48"/>
        <v>7238107.3916666657</v>
      </c>
      <c r="DM16" s="39">
        <f t="shared" si="48"/>
        <v>6885114.1573999999</v>
      </c>
      <c r="DN16" s="39">
        <f t="shared" si="48"/>
        <v>6885114.1573999999</v>
      </c>
      <c r="DO16" s="39">
        <f t="shared" si="48"/>
        <v>0</v>
      </c>
      <c r="DP16" s="39">
        <f t="shared" si="48"/>
        <v>50000</v>
      </c>
      <c r="DQ16" s="39">
        <f t="shared" si="48"/>
        <v>29166.666666666668</v>
      </c>
      <c r="DR16" s="39">
        <f t="shared" si="48"/>
        <v>2000</v>
      </c>
      <c r="DS16" s="39">
        <f t="shared" si="48"/>
        <v>4690446.1734000007</v>
      </c>
      <c r="DT16" s="39">
        <f t="shared" si="48"/>
        <v>2736093.60115</v>
      </c>
      <c r="DU16" s="39">
        <f t="shared" si="48"/>
        <v>1672097.1810000001</v>
      </c>
      <c r="DV16" s="39">
        <f t="shared" si="48"/>
        <v>0</v>
      </c>
      <c r="DW16" s="39">
        <f t="shared" si="48"/>
        <v>0</v>
      </c>
      <c r="DX16" s="39">
        <f t="shared" si="48"/>
        <v>0</v>
      </c>
      <c r="DY16" s="39">
        <f t="shared" si="48"/>
        <v>3450</v>
      </c>
      <c r="DZ16" s="39">
        <f t="shared" si="48"/>
        <v>2012.5</v>
      </c>
      <c r="EA16" s="39">
        <f t="shared" si="48"/>
        <v>1944</v>
      </c>
      <c r="EB16" s="39">
        <f t="shared" si="48"/>
        <v>0</v>
      </c>
      <c r="EC16" s="39">
        <f t="shared" si="48"/>
        <v>0</v>
      </c>
      <c r="ED16" s="39">
        <f t="shared" si="48"/>
        <v>0</v>
      </c>
      <c r="EE16" s="39">
        <f t="shared" si="48"/>
        <v>3398667.1580999997</v>
      </c>
      <c r="EF16" s="39">
        <f t="shared" si="48"/>
        <v>1982555.8422249998</v>
      </c>
      <c r="EG16" s="39">
        <f t="shared" si="48"/>
        <v>439605</v>
      </c>
      <c r="EH16" s="39">
        <f t="shared" si="48"/>
        <v>0</v>
      </c>
      <c r="EI16" s="39">
        <f t="shared" si="48"/>
        <v>8142563.3315000003</v>
      </c>
      <c r="EJ16" s="39">
        <f t="shared" si="48"/>
        <v>4749828.6100416668</v>
      </c>
      <c r="EK16" s="39">
        <f t="shared" si="48"/>
        <v>2115646.1809999999</v>
      </c>
      <c r="EL16" s="57"/>
      <c r="EM16" s="42"/>
      <c r="EN16" s="42"/>
      <c r="EO16" s="42"/>
      <c r="EP16" s="42"/>
      <c r="EQ16" s="42"/>
      <c r="ER16" s="58"/>
      <c r="ES16" s="58"/>
      <c r="ET16" s="58"/>
      <c r="EU16" s="58"/>
      <c r="EV16" s="58"/>
      <c r="EW16" s="58"/>
      <c r="EX16" s="58"/>
      <c r="EY16" s="58"/>
      <c r="EZ16" s="58"/>
      <c r="FA16" s="58"/>
      <c r="FB16" s="58"/>
      <c r="FC16" s="58"/>
      <c r="FD16" s="58"/>
      <c r="FE16" s="58"/>
      <c r="FF16" s="58"/>
      <c r="FG16" s="58"/>
      <c r="FH16" s="58"/>
      <c r="FI16" s="58"/>
      <c r="FJ16" s="58"/>
      <c r="FK16" s="58"/>
      <c r="FL16" s="58"/>
      <c r="FM16" s="58"/>
      <c r="FN16" s="58"/>
      <c r="FO16" s="58"/>
      <c r="FP16" s="58"/>
      <c r="FQ16" s="58"/>
      <c r="FR16" s="58"/>
      <c r="FS16" s="58"/>
      <c r="FT16" s="58"/>
      <c r="FU16" s="58"/>
      <c r="FV16" s="58"/>
      <c r="FW16" s="58"/>
      <c r="FX16" s="58"/>
      <c r="FY16" s="58"/>
      <c r="FZ16" s="58"/>
      <c r="GA16" s="58"/>
      <c r="GB16" s="58"/>
      <c r="GC16" s="58"/>
      <c r="GD16" s="58"/>
      <c r="GE16" s="58"/>
      <c r="GF16" s="58"/>
      <c r="GG16" s="58"/>
      <c r="GH16" s="58"/>
      <c r="GI16" s="58"/>
      <c r="GJ16" s="58"/>
      <c r="GK16" s="58"/>
      <c r="GL16" s="58"/>
      <c r="GM16" s="58"/>
      <c r="GN16" s="58"/>
      <c r="GO16" s="58"/>
      <c r="GP16" s="58"/>
      <c r="GQ16" s="58"/>
      <c r="GR16" s="58"/>
      <c r="GS16" s="58"/>
      <c r="GT16" s="58"/>
      <c r="GU16" s="58"/>
      <c r="GV16" s="58"/>
      <c r="GW16" s="58"/>
      <c r="GX16" s="58"/>
      <c r="GY16" s="58"/>
      <c r="GZ16" s="58"/>
      <c r="HA16" s="58"/>
      <c r="HB16" s="58"/>
      <c r="HC16" s="58"/>
      <c r="HD16" s="58"/>
      <c r="HE16" s="58"/>
      <c r="HF16" s="58"/>
      <c r="HG16" s="58"/>
      <c r="HH16" s="58"/>
      <c r="HI16" s="58"/>
      <c r="HJ16" s="58"/>
      <c r="HK16" s="58"/>
      <c r="HL16" s="58"/>
      <c r="HM16" s="58"/>
      <c r="HN16" s="58"/>
      <c r="HO16" s="58"/>
      <c r="HP16" s="58"/>
      <c r="HQ16" s="58"/>
      <c r="HR16" s="58"/>
      <c r="HS16" s="58"/>
      <c r="HT16" s="58"/>
      <c r="HU16" s="58"/>
      <c r="HV16" s="58"/>
      <c r="HW16" s="58"/>
      <c r="HX16" s="59"/>
      <c r="HY16" s="59"/>
      <c r="HZ16" s="59"/>
      <c r="IA16" s="59"/>
      <c r="IB16" s="59"/>
      <c r="IC16" s="59"/>
      <c r="ID16" s="59"/>
      <c r="IE16" s="59"/>
      <c r="IF16" s="59"/>
      <c r="IG16" s="59"/>
      <c r="IH16" s="59"/>
      <c r="II16" s="59"/>
      <c r="IJ16" s="59"/>
      <c r="IK16" s="59"/>
      <c r="IL16" s="59"/>
      <c r="IM16" s="59"/>
      <c r="IN16" s="59"/>
      <c r="IO16" s="59"/>
      <c r="IP16" s="59"/>
      <c r="IQ16" s="59"/>
      <c r="IR16" s="59"/>
      <c r="IS16" s="59"/>
      <c r="IT16" s="59"/>
      <c r="IU16" s="59"/>
      <c r="IV16" s="59"/>
      <c r="IW16" s="59"/>
    </row>
    <row r="17" spans="1:257" s="1" customFormat="1" x14ac:dyDescent="0.3">
      <c r="A17" s="8"/>
      <c r="B17" s="9"/>
      <c r="C17" s="10"/>
      <c r="D17" s="10"/>
      <c r="E17" s="10"/>
      <c r="F17" s="10"/>
      <c r="G17" s="10"/>
      <c r="H17" s="10"/>
      <c r="I17" s="12"/>
      <c r="J17" s="10"/>
      <c r="K17" s="10"/>
      <c r="L17" s="10"/>
      <c r="M17" s="10"/>
      <c r="N17" s="10"/>
      <c r="O17" s="12"/>
      <c r="P17" s="10"/>
      <c r="Q17" s="10"/>
      <c r="R17" s="10"/>
      <c r="S17" s="10"/>
      <c r="T17" s="13"/>
      <c r="U17" s="10"/>
      <c r="V17" s="10"/>
      <c r="W17" s="10"/>
      <c r="X17" s="10"/>
      <c r="Y17" s="13"/>
      <c r="Z17" s="10"/>
      <c r="AA17" s="10"/>
      <c r="AB17" s="10"/>
      <c r="AC17" s="10"/>
      <c r="AD17" s="13"/>
      <c r="AE17" s="10"/>
      <c r="AF17" s="10"/>
      <c r="AG17" s="10"/>
      <c r="AH17" s="12"/>
      <c r="AI17" s="13"/>
      <c r="AJ17" s="10"/>
      <c r="AK17" s="10"/>
      <c r="AL17" s="10"/>
      <c r="AM17" s="10"/>
      <c r="AN17" s="13"/>
      <c r="AO17" s="10"/>
      <c r="AP17" s="10"/>
      <c r="AQ17" s="10"/>
      <c r="AR17" s="10"/>
      <c r="AS17" s="13"/>
      <c r="AT17" s="10"/>
      <c r="AU17" s="10"/>
      <c r="AV17" s="10"/>
      <c r="AW17" s="10"/>
      <c r="AX17" s="13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3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20"/>
      <c r="EN17" s="20"/>
      <c r="EO17" s="20"/>
      <c r="EP17" s="20"/>
      <c r="EQ17" s="20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  <c r="IV17" s="21"/>
      <c r="IW17" s="21"/>
    </row>
    <row r="18" spans="1:257" s="1" customFormat="1" x14ac:dyDescent="0.3"/>
    <row r="19" spans="1:257" s="1" customFormat="1" x14ac:dyDescent="0.3"/>
    <row r="20" spans="1:257" s="1" customFormat="1" x14ac:dyDescent="0.3"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64"/>
      <c r="CF20" s="64"/>
      <c r="CG20" s="64"/>
      <c r="CH20" s="64"/>
      <c r="CI20" s="64"/>
      <c r="CJ20" s="64"/>
      <c r="CK20" s="64"/>
      <c r="CL20" s="64"/>
      <c r="CM20" s="64"/>
      <c r="CN20" s="64"/>
      <c r="CO20" s="64"/>
      <c r="CP20" s="64"/>
      <c r="CQ20" s="64"/>
      <c r="CR20" s="64"/>
      <c r="CS20" s="64"/>
      <c r="CT20" s="64"/>
      <c r="CU20" s="64"/>
      <c r="CV20" s="64"/>
      <c r="CW20" s="64"/>
      <c r="CX20" s="64"/>
      <c r="CY20" s="64"/>
      <c r="CZ20" s="64"/>
      <c r="DA20" s="64"/>
      <c r="DB20" s="64"/>
      <c r="DC20" s="64"/>
      <c r="DD20" s="64"/>
      <c r="DE20" s="64"/>
      <c r="DF20" s="64"/>
      <c r="DG20" s="64"/>
      <c r="DH20" s="64"/>
      <c r="DI20" s="64"/>
      <c r="DJ20" s="64"/>
      <c r="DK20" s="64"/>
      <c r="DL20" s="64"/>
      <c r="DM20" s="64"/>
      <c r="DN20" s="64"/>
      <c r="DO20" s="64"/>
      <c r="DP20" s="64"/>
      <c r="DQ20" s="64"/>
      <c r="DR20" s="64"/>
      <c r="DS20" s="64"/>
      <c r="DT20" s="64"/>
      <c r="DU20" s="64"/>
      <c r="DV20" s="64"/>
      <c r="DW20" s="64"/>
      <c r="DX20" s="64"/>
      <c r="DY20" s="64"/>
      <c r="DZ20" s="64"/>
      <c r="EA20" s="64"/>
      <c r="EB20" s="64"/>
      <c r="EC20" s="64"/>
      <c r="ED20" s="64"/>
      <c r="EE20" s="64"/>
      <c r="EF20" s="64"/>
      <c r="EG20" s="64"/>
      <c r="EH20" s="64"/>
      <c r="EI20" s="64"/>
      <c r="EJ20" s="64"/>
      <c r="EK20" s="64"/>
    </row>
    <row r="21" spans="1:257" s="1" customFormat="1" x14ac:dyDescent="0.3">
      <c r="CZ21" s="64"/>
    </row>
    <row r="22" spans="1:257" s="1" customFormat="1" x14ac:dyDescent="0.3"/>
    <row r="23" spans="1:257" s="1" customFormat="1" x14ac:dyDescent="0.3"/>
    <row r="24" spans="1:257" s="1" customFormat="1" x14ac:dyDescent="0.3"/>
    <row r="25" spans="1:257" s="1" customFormat="1" x14ac:dyDescent="0.3"/>
    <row r="26" spans="1:257" s="1" customFormat="1" x14ac:dyDescent="0.3"/>
    <row r="27" spans="1:257" s="1" customFormat="1" x14ac:dyDescent="0.3"/>
    <row r="28" spans="1:257" s="1" customFormat="1" x14ac:dyDescent="0.3"/>
    <row r="29" spans="1:257" s="1" customFormat="1" x14ac:dyDescent="0.3"/>
    <row r="30" spans="1:257" s="1" customFormat="1" x14ac:dyDescent="0.3"/>
    <row r="31" spans="1:257" s="1" customFormat="1" x14ac:dyDescent="0.3"/>
    <row r="32" spans="1:257" s="1" customFormat="1" x14ac:dyDescent="0.3"/>
    <row r="33" s="1" customFormat="1" x14ac:dyDescent="0.3"/>
    <row r="34" s="1" customFormat="1" x14ac:dyDescent="0.3"/>
    <row r="35" s="1" customFormat="1" x14ac:dyDescent="0.3"/>
    <row r="36" s="1" customFormat="1" x14ac:dyDescent="0.3"/>
    <row r="37" s="1" customFormat="1" x14ac:dyDescent="0.3"/>
    <row r="38" s="1" customFormat="1" x14ac:dyDescent="0.3"/>
    <row r="39" s="1" customFormat="1" x14ac:dyDescent="0.3"/>
    <row r="40" s="1" customFormat="1" x14ac:dyDescent="0.3"/>
    <row r="41" s="1" customFormat="1" x14ac:dyDescent="0.3"/>
    <row r="42" s="1" customFormat="1" x14ac:dyDescent="0.3"/>
    <row r="43" s="1" customFormat="1" x14ac:dyDescent="0.3"/>
    <row r="44" s="1" customFormat="1" x14ac:dyDescent="0.3"/>
    <row r="45" s="1" customFormat="1" x14ac:dyDescent="0.3"/>
    <row r="46" s="1" customFormat="1" x14ac:dyDescent="0.3"/>
    <row r="47" s="1" customFormat="1" x14ac:dyDescent="0.3"/>
    <row r="48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  <row r="101" s="1" customFormat="1" x14ac:dyDescent="0.3"/>
    <row r="102" s="1" customFormat="1" x14ac:dyDescent="0.3"/>
    <row r="103" s="1" customFormat="1" x14ac:dyDescent="0.3"/>
    <row r="104" s="1" customFormat="1" x14ac:dyDescent="0.3"/>
    <row r="105" s="1" customFormat="1" x14ac:dyDescent="0.3"/>
    <row r="106" s="1" customFormat="1" x14ac:dyDescent="0.3"/>
    <row r="107" s="1" customFormat="1" x14ac:dyDescent="0.3"/>
    <row r="108" s="1" customFormat="1" x14ac:dyDescent="0.3"/>
    <row r="109" s="1" customFormat="1" x14ac:dyDescent="0.3"/>
    <row r="110" s="1" customFormat="1" x14ac:dyDescent="0.3"/>
    <row r="111" s="1" customFormat="1" x14ac:dyDescent="0.3"/>
    <row r="112" s="1" customFormat="1" x14ac:dyDescent="0.3"/>
    <row r="113" s="1" customFormat="1" x14ac:dyDescent="0.3"/>
    <row r="114" s="1" customFormat="1" x14ac:dyDescent="0.3"/>
    <row r="115" s="1" customFormat="1" x14ac:dyDescent="0.3"/>
    <row r="116" s="1" customFormat="1" x14ac:dyDescent="0.3"/>
    <row r="117" s="1" customFormat="1" x14ac:dyDescent="0.3"/>
    <row r="118" s="1" customFormat="1" x14ac:dyDescent="0.3"/>
    <row r="119" s="1" customFormat="1" x14ac:dyDescent="0.3"/>
    <row r="120" s="1" customFormat="1" x14ac:dyDescent="0.3"/>
  </sheetData>
  <protectedRanges>
    <protectedRange sqref="AB12:AB14" name="Range4_1_1_1_2_1_1_2_1_1_1_1_1_1_1_1_1_1_1_1_1_1_1_1_1_1_1_1"/>
    <protectedRange sqref="AL12:AL14" name="Range4_2_1_1_2_1_1_2_1_1_1_1_1_1_1_1_1_1_1_1_1_1_1_1_1_1_1_1"/>
    <protectedRange sqref="AV12:AV14" name="Range4_4_1_1_2_1_1_2_1_1_1_1_1_1_1_1_1_1_1_1_1_1_1_1_1_1_1_1"/>
    <protectedRange sqref="BX13" name="Range5_1_1_1_2_1_1_2_1_1_1_1_1_1_1_1_1_1_1_1_1_1_1_1_1_1_1_1_1"/>
    <protectedRange sqref="BX14 CA13:CA14" name="Range5_2_1_1_2_1_1_2_1_1_1_1_1_1_1_1_1_1_1_1_1_1_1_1_1_1_1_1"/>
    <protectedRange sqref="BX10" name="Range5_1_1_1_2_1_1_1_1_1_1_1_1_1_1_1_1_1_1_1_1_1_1_1_1_1_1"/>
    <protectedRange sqref="CA10" name="Range5_2_1_1_2_1_1_1_1_1_1_1_1_1_1_1_1_1_1_1_1_1_1_1_1_1_1"/>
    <protectedRange sqref="DJ10" name="Range5_3_1_1_1_1_1_1_1_1_1_1"/>
    <protectedRange sqref="DJ12" name="Range5_8_1_1_1_1_1_1_1_1_1_1_1"/>
    <protectedRange sqref="DJ13" name="Range5_11_1_1_1_1_1_1_1_1_1_1"/>
    <protectedRange sqref="DJ14" name="Range5_12_1_1_1_1_1_1_1_1_1_1_1"/>
    <protectedRange sqref="AL10" name="Range4_2_1_1_2_1_1_1_1_1_1_1_1_1_1"/>
    <protectedRange sqref="C10:D14" name="Range1_1"/>
    <protectedRange sqref="B10:B14" name="Range1_1_1_1"/>
    <protectedRange sqref="AJ10:AJ14" name="Range4_1_1"/>
    <protectedRange sqref="AO10:AO14" name="Range4_1_2"/>
    <protectedRange sqref="AQ10:AQ14" name="Range4_1_3"/>
    <protectedRange sqref="BA10:BA14" name="Range4_1_4"/>
    <protectedRange sqref="BE10:BE14" name="Range4_1_5"/>
    <protectedRange sqref="BM10:BM14 BJ10:BK14" name="Range4_1_6"/>
    <protectedRange sqref="BN10:BN14" name="Range4_1_7"/>
    <protectedRange sqref="BP10:BP14" name="Range4_1_8"/>
    <protectedRange sqref="CD10:CD14" name="Range5_1"/>
    <protectedRange sqref="CE10:CE14" name="Range5_1_1"/>
    <protectedRange sqref="CG10:CG14" name="Range5_1_2"/>
    <protectedRange sqref="CH10:CH14" name="Range5_1_3"/>
    <protectedRange sqref="CJ10:CJ14" name="Range5_1_4"/>
    <protectedRange sqref="CK10:CK14" name="Range5_1_5"/>
    <protectedRange sqref="CM10:CM14" name="Range5_1_6"/>
    <protectedRange sqref="CN10:CN14" name="Range5_1_7"/>
    <protectedRange sqref="CP10:CP14" name="Range5_1_8"/>
    <protectedRange sqref="CQ10:CQ14" name="Range5_1_9"/>
    <protectedRange sqref="CS10:CS14" name="Range5_1_10"/>
    <protectedRange sqref="CT10:CT14" name="Range5_1_11"/>
    <protectedRange sqref="CV10:CV14" name="Range5_1_12"/>
    <protectedRange sqref="CZ10:CZ14" name="Range5_1_13"/>
    <protectedRange sqref="DA10:DA14" name="Range5_1_14"/>
    <protectedRange sqref="DC10:DC14" name="Range5_1_15"/>
    <protectedRange sqref="DD10:DD14" name="Range5_1_16"/>
    <protectedRange sqref="DF10:DF14" name="Range5_1_17"/>
    <protectedRange sqref="DG10:DG14" name="Range5_1_18"/>
    <protectedRange sqref="DI10:DI14" name="Range5_1_19"/>
    <protectedRange sqref="DP11:DP14" name="Range5_1_20"/>
    <protectedRange sqref="DR10:DR14 DU10:DU14" name="Range6_1"/>
    <protectedRange sqref="DS10:DS14" name="Range6_1_1"/>
    <protectedRange sqref="DY10:DY14" name="Range5_1_23"/>
    <protectedRange sqref="EA10:EA14" name="Range5_1_24"/>
    <protectedRange sqref="EE10:EE14" name="Range6_1_3"/>
    <protectedRange sqref="EG10:EG14" name="Range6_1_4"/>
  </protectedRanges>
  <mergeCells count="190">
    <mergeCell ref="EJ7:EJ8"/>
    <mergeCell ref="EK7:EK8"/>
    <mergeCell ref="ED7:ED8"/>
    <mergeCell ref="EE7:EE8"/>
    <mergeCell ref="EF7:EF8"/>
    <mergeCell ref="EG7:EG8"/>
    <mergeCell ref="EH7:EH8"/>
    <mergeCell ref="EI7:EI8"/>
    <mergeCell ref="DX7:DX8"/>
    <mergeCell ref="DY7:DY8"/>
    <mergeCell ref="DZ7:DZ8"/>
    <mergeCell ref="EA7:EA8"/>
    <mergeCell ref="EB7:EB8"/>
    <mergeCell ref="EC7:EC8"/>
    <mergeCell ref="DR7:DR8"/>
    <mergeCell ref="DS7:DS8"/>
    <mergeCell ref="DT7:DT8"/>
    <mergeCell ref="DU7:DU8"/>
    <mergeCell ref="DV7:DV8"/>
    <mergeCell ref="DW7:DW8"/>
    <mergeCell ref="DJ7:DJ8"/>
    <mergeCell ref="DK7:DK8"/>
    <mergeCell ref="DL7:DL8"/>
    <mergeCell ref="DM7:DM8"/>
    <mergeCell ref="DP7:DP8"/>
    <mergeCell ref="DQ7:DQ8"/>
    <mergeCell ref="DD7:DD8"/>
    <mergeCell ref="DE7:DE8"/>
    <mergeCell ref="DF7:DF8"/>
    <mergeCell ref="DG7:DG8"/>
    <mergeCell ref="DH7:DH8"/>
    <mergeCell ref="DI7:DI8"/>
    <mergeCell ref="CX7:CX8"/>
    <mergeCell ref="CY7:CY8"/>
    <mergeCell ref="CZ7:CZ8"/>
    <mergeCell ref="DA7:DA8"/>
    <mergeCell ref="DB7:DB8"/>
    <mergeCell ref="DC7:DC8"/>
    <mergeCell ref="CR7:CR8"/>
    <mergeCell ref="CS7:CS8"/>
    <mergeCell ref="CT7:CT8"/>
    <mergeCell ref="CU7:CU8"/>
    <mergeCell ref="CV7:CV8"/>
    <mergeCell ref="CW7:CW8"/>
    <mergeCell ref="CL7:CL8"/>
    <mergeCell ref="CM7:CM8"/>
    <mergeCell ref="CN7:CN8"/>
    <mergeCell ref="CO7:CO8"/>
    <mergeCell ref="CP7:CP8"/>
    <mergeCell ref="CQ7:CQ8"/>
    <mergeCell ref="CF7:CF8"/>
    <mergeCell ref="CG7:CG8"/>
    <mergeCell ref="CH7:CH8"/>
    <mergeCell ref="CI7:CI8"/>
    <mergeCell ref="CJ7:CJ8"/>
    <mergeCell ref="CK7:CK8"/>
    <mergeCell ref="BZ7:BZ8"/>
    <mergeCell ref="CA7:CA8"/>
    <mergeCell ref="CB7:CB8"/>
    <mergeCell ref="CC7:CC8"/>
    <mergeCell ref="CD7:CD8"/>
    <mergeCell ref="CE7:CE8"/>
    <mergeCell ref="BT7:BT8"/>
    <mergeCell ref="BU7:BU8"/>
    <mergeCell ref="BV7:BV8"/>
    <mergeCell ref="BW7:BW8"/>
    <mergeCell ref="BX7:BX8"/>
    <mergeCell ref="BY7:BY8"/>
    <mergeCell ref="BN7:BN8"/>
    <mergeCell ref="BO7:BO8"/>
    <mergeCell ref="BP7:BP8"/>
    <mergeCell ref="BQ7:BQ8"/>
    <mergeCell ref="BR7:BR8"/>
    <mergeCell ref="BS7:BS8"/>
    <mergeCell ref="BH7:BH8"/>
    <mergeCell ref="BI7:BI8"/>
    <mergeCell ref="BJ7:BJ8"/>
    <mergeCell ref="BK7:BK8"/>
    <mergeCell ref="BL7:BL8"/>
    <mergeCell ref="BM7:BM8"/>
    <mergeCell ref="BB7:BB8"/>
    <mergeCell ref="BC7:BC8"/>
    <mergeCell ref="BD7:BD8"/>
    <mergeCell ref="BE7:BE8"/>
    <mergeCell ref="BF7:BF8"/>
    <mergeCell ref="BG7:BG8"/>
    <mergeCell ref="AV7:AV8"/>
    <mergeCell ref="AW7:AW8"/>
    <mergeCell ref="AX7:AX8"/>
    <mergeCell ref="AY7:AY8"/>
    <mergeCell ref="AZ7:AZ8"/>
    <mergeCell ref="BA7:BA8"/>
    <mergeCell ref="AO7:AO8"/>
    <mergeCell ref="AP7:AP8"/>
    <mergeCell ref="AQ7:AQ8"/>
    <mergeCell ref="AR7:AR8"/>
    <mergeCell ref="AT7:AT8"/>
    <mergeCell ref="AU7:AU8"/>
    <mergeCell ref="AJ7:AJ8"/>
    <mergeCell ref="AK7:AK8"/>
    <mergeCell ref="AL7:AL8"/>
    <mergeCell ref="AM7:AM8"/>
    <mergeCell ref="AN7:AN8"/>
    <mergeCell ref="AC7:AC8"/>
    <mergeCell ref="AD7:AD8"/>
    <mergeCell ref="AE7:AE8"/>
    <mergeCell ref="AF7:AF8"/>
    <mergeCell ref="AG7:AG8"/>
    <mergeCell ref="AH7:AH8"/>
    <mergeCell ref="AA7:AA8"/>
    <mergeCell ref="AB7:AB8"/>
    <mergeCell ref="Q7:Q8"/>
    <mergeCell ref="R7:R8"/>
    <mergeCell ref="S7:S8"/>
    <mergeCell ref="T7:T8"/>
    <mergeCell ref="U7:U8"/>
    <mergeCell ref="V7:V8"/>
    <mergeCell ref="AI7:AI8"/>
    <mergeCell ref="BV6:BX6"/>
    <mergeCell ref="DV5:DX6"/>
    <mergeCell ref="DY5:EG5"/>
    <mergeCell ref="P6:T6"/>
    <mergeCell ref="U6:Y6"/>
    <mergeCell ref="Z6:AD6"/>
    <mergeCell ref="K7:K8"/>
    <mergeCell ref="L7:L8"/>
    <mergeCell ref="M7:M8"/>
    <mergeCell ref="N7:N8"/>
    <mergeCell ref="O7:O8"/>
    <mergeCell ref="P7:P8"/>
    <mergeCell ref="DS6:DU6"/>
    <mergeCell ref="DY6:EA6"/>
    <mergeCell ref="EB6:ED6"/>
    <mergeCell ref="AE6:AI6"/>
    <mergeCell ref="AJ6:AN6"/>
    <mergeCell ref="AO6:AS6"/>
    <mergeCell ref="AT6:AX6"/>
    <mergeCell ref="AY6:BA6"/>
    <mergeCell ref="W7:W8"/>
    <mergeCell ref="X7:X8"/>
    <mergeCell ref="Y7:Y8"/>
    <mergeCell ref="Z7:Z8"/>
    <mergeCell ref="DG5:DI6"/>
    <mergeCell ref="DP5:DU5"/>
    <mergeCell ref="CQ6:CS6"/>
    <mergeCell ref="CT6:CW6"/>
    <mergeCell ref="CX6:CZ6"/>
    <mergeCell ref="DP6:DR6"/>
    <mergeCell ref="EE6:EG6"/>
    <mergeCell ref="E7:E8"/>
    <mergeCell ref="F7:F8"/>
    <mergeCell ref="G7:G8"/>
    <mergeCell ref="H7:H8"/>
    <mergeCell ref="I7:I8"/>
    <mergeCell ref="J7:J8"/>
    <mergeCell ref="BY6:CA6"/>
    <mergeCell ref="CB6:CD6"/>
    <mergeCell ref="CE6:CG6"/>
    <mergeCell ref="CH6:CJ6"/>
    <mergeCell ref="CK6:CM6"/>
    <mergeCell ref="CN6:CP6"/>
    <mergeCell ref="BB6:BD6"/>
    <mergeCell ref="BE6:BG6"/>
    <mergeCell ref="BH6:BJ6"/>
    <mergeCell ref="BK6:BM6"/>
    <mergeCell ref="BQ6:BU6"/>
    <mergeCell ref="A1:EK1"/>
    <mergeCell ref="A2:EK2"/>
    <mergeCell ref="L3:P3"/>
    <mergeCell ref="CU3:CV3"/>
    <mergeCell ref="A4:A8"/>
    <mergeCell ref="B4:B8"/>
    <mergeCell ref="C4:C8"/>
    <mergeCell ref="D4:D8"/>
    <mergeCell ref="E4:I6"/>
    <mergeCell ref="J4:O6"/>
    <mergeCell ref="P4:DI4"/>
    <mergeCell ref="DJ4:DJ6"/>
    <mergeCell ref="DK4:DM6"/>
    <mergeCell ref="DP4:EG4"/>
    <mergeCell ref="EH4:EH6"/>
    <mergeCell ref="EI4:EK6"/>
    <mergeCell ref="P5:BA5"/>
    <mergeCell ref="BB5:BM5"/>
    <mergeCell ref="BN5:BP6"/>
    <mergeCell ref="BQ5:CG5"/>
    <mergeCell ref="CH5:CP5"/>
    <mergeCell ref="CQ5:CZ5"/>
    <mergeCell ref="DA5:DC6"/>
    <mergeCell ref="DD5:DF6"/>
  </mergeCells>
  <pageMargins left="0" right="0" top="0.15748031496062992" bottom="0.35433070866141736" header="0.31496062992125984" footer="0.31496062992125984"/>
  <pageSetup paperSize="9" scale="3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20"/>
  <sheetViews>
    <sheetView tabSelected="1" zoomScale="70" zoomScaleNormal="70" zoomScaleSheetLayoutView="40" workbookViewId="0">
      <pane xSplit="2" ySplit="9" topLeftCell="C10" activePane="bottomRight" state="frozen"/>
      <selection pane="topRight"/>
      <selection pane="bottomLeft"/>
      <selection pane="bottomRight" activeCell="H11" sqref="H11"/>
    </sheetView>
  </sheetViews>
  <sheetFormatPr defaultColWidth="17.28515625" defaultRowHeight="17.25" x14ac:dyDescent="0.3"/>
  <cols>
    <col min="1" max="1" width="5.28515625" style="2" customWidth="1"/>
    <col min="2" max="2" width="18.28515625" style="3" customWidth="1"/>
    <col min="3" max="3" width="13.140625" style="2" customWidth="1"/>
    <col min="4" max="4" width="14.7109375" style="2" customWidth="1"/>
    <col min="5" max="5" width="15.7109375" style="2" customWidth="1"/>
    <col min="6" max="6" width="16.7109375" style="2" customWidth="1"/>
    <col min="7" max="7" width="14.85546875" style="2" customWidth="1"/>
    <col min="8" max="8" width="11.5703125" style="2" customWidth="1"/>
    <col min="9" max="9" width="11.85546875" style="2" customWidth="1"/>
    <col min="10" max="10" width="16.5703125" style="2" customWidth="1"/>
    <col min="11" max="11" width="16.28515625" style="2" customWidth="1"/>
    <col min="12" max="12" width="17" style="2" customWidth="1"/>
    <col min="13" max="13" width="16" style="2" customWidth="1"/>
    <col min="14" max="14" width="9.7109375" style="2" customWidth="1"/>
    <col min="15" max="15" width="11" style="2" customWidth="1"/>
    <col min="16" max="17" width="14.85546875" style="2" customWidth="1"/>
    <col min="18" max="18" width="14.28515625" style="2" customWidth="1"/>
    <col min="19" max="19" width="10.5703125" style="2" customWidth="1"/>
    <col min="20" max="20" width="11.85546875" style="2" customWidth="1"/>
    <col min="21" max="33" width="14.85546875" style="2" customWidth="1"/>
    <col min="34" max="34" width="8.42578125" style="2" customWidth="1"/>
    <col min="35" max="35" width="14.85546875" style="2" customWidth="1"/>
    <col min="36" max="36" width="16.140625" style="2" customWidth="1"/>
    <col min="37" max="37" width="14" style="2" customWidth="1"/>
    <col min="38" max="38" width="15.5703125" style="2" customWidth="1"/>
    <col min="39" max="39" width="10.140625" style="2" customWidth="1"/>
    <col min="40" max="40" width="14.85546875" style="2" customWidth="1"/>
    <col min="41" max="41" width="13" style="2" customWidth="1"/>
    <col min="42" max="42" width="12.85546875" style="2" customWidth="1"/>
    <col min="43" max="43" width="12.42578125" style="2" customWidth="1"/>
    <col min="44" max="44" width="10.42578125" style="2" customWidth="1"/>
    <col min="45" max="56" width="14.85546875" style="2" customWidth="1"/>
    <col min="57" max="57" width="16.140625" style="2" customWidth="1"/>
    <col min="58" max="70" width="14.85546875" style="2" customWidth="1"/>
    <col min="71" max="71" width="13.5703125" style="2" customWidth="1"/>
    <col min="72" max="72" width="8.28515625" style="2" customWidth="1"/>
    <col min="73" max="94" width="14.85546875" style="2" customWidth="1"/>
    <col min="95" max="95" width="14.28515625" style="2" customWidth="1"/>
    <col min="96" max="96" width="14.85546875" style="2" customWidth="1"/>
    <col min="97" max="97" width="13" style="2" customWidth="1"/>
    <col min="98" max="98" width="14.85546875" style="2" customWidth="1"/>
    <col min="99" max="99" width="14" style="2" customWidth="1"/>
    <col min="100" max="100" width="13.7109375" style="2" customWidth="1"/>
    <col min="101" max="101" width="8.28515625" style="2" customWidth="1"/>
    <col min="102" max="114" width="14.85546875" style="2" customWidth="1"/>
    <col min="115" max="115" width="15.85546875" style="2" customWidth="1"/>
    <col min="116" max="116" width="14.85546875" style="2" customWidth="1"/>
    <col min="117" max="117" width="16.42578125" style="2" customWidth="1"/>
    <col min="118" max="120" width="14.85546875" style="2" customWidth="1"/>
    <col min="121" max="121" width="17.140625" style="2" customWidth="1"/>
    <col min="122" max="132" width="14.85546875" style="2" customWidth="1"/>
    <col min="133" max="133" width="16.140625" style="2" customWidth="1"/>
    <col min="134" max="135" width="14.85546875" style="2" customWidth="1"/>
    <col min="136" max="136" width="10.5703125" style="2" customWidth="1"/>
    <col min="137" max="137" width="17" style="2" customWidth="1"/>
    <col min="138" max="139" width="14.85546875" style="2" customWidth="1"/>
    <col min="140" max="229" width="17.28515625" style="4"/>
    <col min="230" max="16384" width="17.28515625" style="2"/>
  </cols>
  <sheetData>
    <row r="1" spans="1:255" s="27" customFormat="1" ht="20.25" x14ac:dyDescent="0.3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  <c r="DH1" s="66"/>
      <c r="DI1" s="66"/>
      <c r="DJ1" s="66"/>
      <c r="DK1" s="66"/>
      <c r="DL1" s="66"/>
      <c r="DM1" s="66"/>
      <c r="DN1" s="66"/>
      <c r="DO1" s="66"/>
      <c r="DP1" s="66"/>
      <c r="DQ1" s="66"/>
      <c r="DR1" s="66"/>
      <c r="DS1" s="66"/>
      <c r="DT1" s="66"/>
      <c r="DU1" s="66"/>
      <c r="DV1" s="66"/>
      <c r="DW1" s="66"/>
      <c r="DX1" s="66"/>
      <c r="DY1" s="66"/>
      <c r="DZ1" s="66"/>
      <c r="EA1" s="66"/>
      <c r="EB1" s="66"/>
      <c r="EC1" s="66"/>
      <c r="ED1" s="66"/>
      <c r="EE1" s="66"/>
      <c r="EF1" s="66"/>
      <c r="EG1" s="66"/>
      <c r="EH1" s="66"/>
      <c r="EI1" s="6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</row>
    <row r="2" spans="1:255" s="27" customFormat="1" ht="17.45" customHeight="1" x14ac:dyDescent="0.35">
      <c r="A2" s="67" t="s">
        <v>66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7"/>
      <c r="EG2" s="67"/>
      <c r="EH2" s="67"/>
      <c r="EI2" s="67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</row>
    <row r="3" spans="1:255" s="27" customFormat="1" ht="20.25" x14ac:dyDescent="0.35">
      <c r="B3" s="28"/>
      <c r="C3" s="29"/>
      <c r="D3" s="29"/>
      <c r="E3" s="29"/>
      <c r="F3" s="29"/>
      <c r="G3" s="29"/>
      <c r="H3" s="29"/>
      <c r="I3" s="29"/>
      <c r="J3" s="29"/>
      <c r="K3" s="29"/>
      <c r="L3" s="68"/>
      <c r="M3" s="68"/>
      <c r="N3" s="68"/>
      <c r="O3" s="68"/>
      <c r="P3" s="68"/>
      <c r="Q3" s="29"/>
      <c r="R3" s="30"/>
      <c r="S3" s="30"/>
      <c r="U3" s="31"/>
      <c r="V3" s="31"/>
      <c r="W3" s="31"/>
      <c r="X3" s="31"/>
      <c r="Y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CU3" s="69" t="s">
        <v>1</v>
      </c>
      <c r="CV3" s="69"/>
      <c r="CW3" s="31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</row>
    <row r="4" spans="1:255" ht="17.45" customHeight="1" x14ac:dyDescent="0.3">
      <c r="A4" s="70" t="s">
        <v>2</v>
      </c>
      <c r="B4" s="73" t="s">
        <v>3</v>
      </c>
      <c r="C4" s="76" t="s">
        <v>4</v>
      </c>
      <c r="D4" s="76" t="s">
        <v>5</v>
      </c>
      <c r="E4" s="79" t="s">
        <v>6</v>
      </c>
      <c r="F4" s="80"/>
      <c r="G4" s="80"/>
      <c r="H4" s="80"/>
      <c r="I4" s="81"/>
      <c r="J4" s="88" t="s">
        <v>7</v>
      </c>
      <c r="K4" s="89"/>
      <c r="L4" s="89"/>
      <c r="M4" s="89"/>
      <c r="N4" s="89"/>
      <c r="O4" s="90"/>
      <c r="P4" s="97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9"/>
      <c r="DJ4" s="100" t="s">
        <v>8</v>
      </c>
      <c r="DK4" s="101" t="s">
        <v>9</v>
      </c>
      <c r="DL4" s="102"/>
      <c r="DM4" s="103"/>
      <c r="DN4" s="110" t="s">
        <v>10</v>
      </c>
      <c r="DO4" s="110"/>
      <c r="DP4" s="110"/>
      <c r="DQ4" s="110"/>
      <c r="DR4" s="110"/>
      <c r="DS4" s="110"/>
      <c r="DT4" s="110"/>
      <c r="DU4" s="110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00" t="s">
        <v>11</v>
      </c>
      <c r="EG4" s="111" t="s">
        <v>12</v>
      </c>
      <c r="EH4" s="112"/>
      <c r="EI4" s="113"/>
      <c r="EJ4" s="15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  <c r="IU4" s="22"/>
    </row>
    <row r="5" spans="1:255" ht="18" customHeight="1" x14ac:dyDescent="0.3">
      <c r="A5" s="71"/>
      <c r="B5" s="74"/>
      <c r="C5" s="77"/>
      <c r="D5" s="77"/>
      <c r="E5" s="82"/>
      <c r="F5" s="83"/>
      <c r="G5" s="83"/>
      <c r="H5" s="83"/>
      <c r="I5" s="84"/>
      <c r="J5" s="91"/>
      <c r="K5" s="92"/>
      <c r="L5" s="92"/>
      <c r="M5" s="92"/>
      <c r="N5" s="92"/>
      <c r="O5" s="93"/>
      <c r="P5" s="120" t="s">
        <v>13</v>
      </c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2"/>
      <c r="BB5" s="123" t="s">
        <v>14</v>
      </c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4" t="s">
        <v>15</v>
      </c>
      <c r="BO5" s="125"/>
      <c r="BP5" s="125"/>
      <c r="BQ5" s="128" t="s">
        <v>16</v>
      </c>
      <c r="BR5" s="129"/>
      <c r="BS5" s="129"/>
      <c r="BT5" s="129"/>
      <c r="BU5" s="129"/>
      <c r="BV5" s="129"/>
      <c r="BW5" s="129"/>
      <c r="BX5" s="129"/>
      <c r="BY5" s="129"/>
      <c r="BZ5" s="129"/>
      <c r="CA5" s="129"/>
      <c r="CB5" s="129"/>
      <c r="CC5" s="129"/>
      <c r="CD5" s="129"/>
      <c r="CE5" s="129"/>
      <c r="CF5" s="129"/>
      <c r="CG5" s="130"/>
      <c r="CH5" s="131" t="s">
        <v>17</v>
      </c>
      <c r="CI5" s="132"/>
      <c r="CJ5" s="132"/>
      <c r="CK5" s="132"/>
      <c r="CL5" s="132"/>
      <c r="CM5" s="132"/>
      <c r="CN5" s="132"/>
      <c r="CO5" s="132"/>
      <c r="CP5" s="133"/>
      <c r="CQ5" s="128" t="s">
        <v>18</v>
      </c>
      <c r="CR5" s="129"/>
      <c r="CS5" s="129"/>
      <c r="CT5" s="129"/>
      <c r="CU5" s="129"/>
      <c r="CV5" s="129"/>
      <c r="CW5" s="129"/>
      <c r="CX5" s="129"/>
      <c r="CY5" s="129"/>
      <c r="CZ5" s="129"/>
      <c r="DA5" s="123" t="s">
        <v>19</v>
      </c>
      <c r="DB5" s="123"/>
      <c r="DC5" s="123"/>
      <c r="DD5" s="124" t="s">
        <v>20</v>
      </c>
      <c r="DE5" s="125"/>
      <c r="DF5" s="134"/>
      <c r="DG5" s="124" t="s">
        <v>21</v>
      </c>
      <c r="DH5" s="125"/>
      <c r="DI5" s="134"/>
      <c r="DJ5" s="100"/>
      <c r="DK5" s="104"/>
      <c r="DL5" s="105"/>
      <c r="DM5" s="106"/>
      <c r="DN5" s="136"/>
      <c r="DO5" s="136"/>
      <c r="DP5" s="137"/>
      <c r="DQ5" s="137"/>
      <c r="DR5" s="137"/>
      <c r="DS5" s="137"/>
      <c r="DT5" s="124" t="s">
        <v>22</v>
      </c>
      <c r="DU5" s="125"/>
      <c r="DV5" s="134"/>
      <c r="DW5" s="158"/>
      <c r="DX5" s="159"/>
      <c r="DY5" s="159"/>
      <c r="DZ5" s="159"/>
      <c r="EA5" s="159"/>
      <c r="EB5" s="159"/>
      <c r="EC5" s="159"/>
      <c r="ED5" s="159"/>
      <c r="EE5" s="159"/>
      <c r="EF5" s="100"/>
      <c r="EG5" s="114"/>
      <c r="EH5" s="115"/>
      <c r="EI5" s="116"/>
      <c r="EJ5" s="15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</row>
    <row r="6" spans="1:255" ht="84" customHeight="1" x14ac:dyDescent="0.3">
      <c r="A6" s="71"/>
      <c r="B6" s="74"/>
      <c r="C6" s="77"/>
      <c r="D6" s="77"/>
      <c r="E6" s="85"/>
      <c r="F6" s="86"/>
      <c r="G6" s="86"/>
      <c r="H6" s="86"/>
      <c r="I6" s="87"/>
      <c r="J6" s="94"/>
      <c r="K6" s="95"/>
      <c r="L6" s="95"/>
      <c r="M6" s="95"/>
      <c r="N6" s="95"/>
      <c r="O6" s="96"/>
      <c r="P6" s="160" t="s">
        <v>23</v>
      </c>
      <c r="Q6" s="161"/>
      <c r="R6" s="161"/>
      <c r="S6" s="161"/>
      <c r="T6" s="162"/>
      <c r="U6" s="163" t="s">
        <v>24</v>
      </c>
      <c r="V6" s="164"/>
      <c r="W6" s="164"/>
      <c r="X6" s="164"/>
      <c r="Y6" s="165"/>
      <c r="Z6" s="163" t="s">
        <v>25</v>
      </c>
      <c r="AA6" s="164"/>
      <c r="AB6" s="164"/>
      <c r="AC6" s="164"/>
      <c r="AD6" s="165"/>
      <c r="AE6" s="163" t="s">
        <v>26</v>
      </c>
      <c r="AF6" s="164"/>
      <c r="AG6" s="164"/>
      <c r="AH6" s="164"/>
      <c r="AI6" s="165"/>
      <c r="AJ6" s="163" t="s">
        <v>27</v>
      </c>
      <c r="AK6" s="164"/>
      <c r="AL6" s="164"/>
      <c r="AM6" s="164"/>
      <c r="AN6" s="165"/>
      <c r="AO6" s="163" t="s">
        <v>28</v>
      </c>
      <c r="AP6" s="164"/>
      <c r="AQ6" s="164"/>
      <c r="AR6" s="164"/>
      <c r="AS6" s="165"/>
      <c r="AT6" s="163" t="s">
        <v>29</v>
      </c>
      <c r="AU6" s="164"/>
      <c r="AV6" s="164"/>
      <c r="AW6" s="164"/>
      <c r="AX6" s="165"/>
      <c r="AY6" s="166" t="s">
        <v>30</v>
      </c>
      <c r="AZ6" s="166"/>
      <c r="BA6" s="166"/>
      <c r="BB6" s="148" t="s">
        <v>31</v>
      </c>
      <c r="BC6" s="149"/>
      <c r="BD6" s="149"/>
      <c r="BE6" s="148" t="s">
        <v>32</v>
      </c>
      <c r="BF6" s="149"/>
      <c r="BG6" s="150"/>
      <c r="BH6" s="151" t="s">
        <v>33</v>
      </c>
      <c r="BI6" s="152"/>
      <c r="BJ6" s="152"/>
      <c r="BK6" s="153" t="s">
        <v>34</v>
      </c>
      <c r="BL6" s="154"/>
      <c r="BM6" s="154"/>
      <c r="BN6" s="126"/>
      <c r="BO6" s="127"/>
      <c r="BP6" s="127"/>
      <c r="BQ6" s="155" t="s">
        <v>35</v>
      </c>
      <c r="BR6" s="156"/>
      <c r="BS6" s="156"/>
      <c r="BT6" s="156"/>
      <c r="BU6" s="157"/>
      <c r="BV6" s="147" t="s">
        <v>36</v>
      </c>
      <c r="BW6" s="147"/>
      <c r="BX6" s="147"/>
      <c r="BY6" s="147" t="s">
        <v>37</v>
      </c>
      <c r="BZ6" s="147"/>
      <c r="CA6" s="147"/>
      <c r="CB6" s="147" t="s">
        <v>38</v>
      </c>
      <c r="CC6" s="147"/>
      <c r="CD6" s="147"/>
      <c r="CE6" s="147" t="s">
        <v>39</v>
      </c>
      <c r="CF6" s="147"/>
      <c r="CG6" s="147"/>
      <c r="CH6" s="147" t="s">
        <v>40</v>
      </c>
      <c r="CI6" s="147"/>
      <c r="CJ6" s="147"/>
      <c r="CK6" s="131" t="s">
        <v>41</v>
      </c>
      <c r="CL6" s="132"/>
      <c r="CM6" s="132"/>
      <c r="CN6" s="147" t="s">
        <v>42</v>
      </c>
      <c r="CO6" s="147"/>
      <c r="CP6" s="147"/>
      <c r="CQ6" s="138" t="s">
        <v>43</v>
      </c>
      <c r="CR6" s="139"/>
      <c r="CS6" s="132"/>
      <c r="CT6" s="131" t="s">
        <v>44</v>
      </c>
      <c r="CU6" s="132"/>
      <c r="CV6" s="132"/>
      <c r="CW6" s="133"/>
      <c r="CX6" s="131" t="s">
        <v>45</v>
      </c>
      <c r="CY6" s="132"/>
      <c r="CZ6" s="132"/>
      <c r="DA6" s="123"/>
      <c r="DB6" s="123"/>
      <c r="DC6" s="123"/>
      <c r="DD6" s="126"/>
      <c r="DE6" s="127"/>
      <c r="DF6" s="135"/>
      <c r="DG6" s="126"/>
      <c r="DH6" s="127"/>
      <c r="DI6" s="135"/>
      <c r="DJ6" s="100"/>
      <c r="DK6" s="107"/>
      <c r="DL6" s="108"/>
      <c r="DM6" s="109"/>
      <c r="DN6" s="124" t="s">
        <v>46</v>
      </c>
      <c r="DO6" s="125"/>
      <c r="DP6" s="134"/>
      <c r="DQ6" s="124" t="s">
        <v>47</v>
      </c>
      <c r="DR6" s="125"/>
      <c r="DS6" s="134"/>
      <c r="DT6" s="126"/>
      <c r="DU6" s="127"/>
      <c r="DV6" s="135"/>
      <c r="DW6" s="124" t="s">
        <v>48</v>
      </c>
      <c r="DX6" s="125"/>
      <c r="DY6" s="134"/>
      <c r="DZ6" s="124" t="s">
        <v>49</v>
      </c>
      <c r="EA6" s="125"/>
      <c r="EB6" s="134"/>
      <c r="EC6" s="140" t="s">
        <v>50</v>
      </c>
      <c r="ED6" s="141"/>
      <c r="EE6" s="141"/>
      <c r="EF6" s="100"/>
      <c r="EG6" s="117"/>
      <c r="EH6" s="118"/>
      <c r="EI6" s="119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</row>
    <row r="7" spans="1:255" ht="17.45" customHeight="1" x14ac:dyDescent="0.3">
      <c r="A7" s="71"/>
      <c r="B7" s="74"/>
      <c r="C7" s="77"/>
      <c r="D7" s="77"/>
      <c r="E7" s="142" t="s">
        <v>51</v>
      </c>
      <c r="F7" s="143" t="s">
        <v>52</v>
      </c>
      <c r="G7" s="144" t="s">
        <v>64</v>
      </c>
      <c r="H7" s="145" t="s">
        <v>53</v>
      </c>
      <c r="I7" s="146" t="s">
        <v>54</v>
      </c>
      <c r="J7" s="142" t="s">
        <v>51</v>
      </c>
      <c r="K7" s="143" t="s">
        <v>52</v>
      </c>
      <c r="L7" s="172" t="s">
        <v>64</v>
      </c>
      <c r="M7" s="145" t="s">
        <v>55</v>
      </c>
      <c r="N7" s="145" t="s">
        <v>53</v>
      </c>
      <c r="O7" s="146" t="s">
        <v>54</v>
      </c>
      <c r="P7" s="142" t="s">
        <v>51</v>
      </c>
      <c r="Q7" s="143" t="s">
        <v>52</v>
      </c>
      <c r="R7" s="144" t="s">
        <v>64</v>
      </c>
      <c r="S7" s="145" t="s">
        <v>53</v>
      </c>
      <c r="T7" s="146" t="s">
        <v>54</v>
      </c>
      <c r="U7" s="142" t="s">
        <v>51</v>
      </c>
      <c r="V7" s="143" t="s">
        <v>52</v>
      </c>
      <c r="W7" s="144" t="s">
        <v>64</v>
      </c>
      <c r="X7" s="145" t="s">
        <v>53</v>
      </c>
      <c r="Y7" s="146" t="s">
        <v>54</v>
      </c>
      <c r="Z7" s="142" t="s">
        <v>51</v>
      </c>
      <c r="AA7" s="143" t="s">
        <v>52</v>
      </c>
      <c r="AB7" s="144" t="s">
        <v>64</v>
      </c>
      <c r="AC7" s="145" t="s">
        <v>53</v>
      </c>
      <c r="AD7" s="146" t="s">
        <v>54</v>
      </c>
      <c r="AE7" s="142" t="s">
        <v>51</v>
      </c>
      <c r="AF7" s="143" t="s">
        <v>52</v>
      </c>
      <c r="AG7" s="144" t="s">
        <v>65</v>
      </c>
      <c r="AH7" s="145" t="s">
        <v>53</v>
      </c>
      <c r="AI7" s="146" t="s">
        <v>54</v>
      </c>
      <c r="AJ7" s="142" t="s">
        <v>51</v>
      </c>
      <c r="AK7" s="143" t="s">
        <v>52</v>
      </c>
      <c r="AL7" s="144" t="s">
        <v>64</v>
      </c>
      <c r="AM7" s="145" t="s">
        <v>53</v>
      </c>
      <c r="AN7" s="144" t="s">
        <v>54</v>
      </c>
      <c r="AO7" s="142" t="s">
        <v>51</v>
      </c>
      <c r="AP7" s="143" t="s">
        <v>52</v>
      </c>
      <c r="AQ7" s="144" t="s">
        <v>64</v>
      </c>
      <c r="AR7" s="145" t="s">
        <v>53</v>
      </c>
      <c r="AS7" s="14"/>
      <c r="AT7" s="142" t="s">
        <v>51</v>
      </c>
      <c r="AU7" s="143" t="s">
        <v>52</v>
      </c>
      <c r="AV7" s="144" t="s">
        <v>64</v>
      </c>
      <c r="AW7" s="167" t="s">
        <v>53</v>
      </c>
      <c r="AX7" s="144" t="s">
        <v>54</v>
      </c>
      <c r="AY7" s="142" t="s">
        <v>51</v>
      </c>
      <c r="AZ7" s="143" t="s">
        <v>52</v>
      </c>
      <c r="BA7" s="144" t="s">
        <v>64</v>
      </c>
      <c r="BB7" s="142" t="s">
        <v>51</v>
      </c>
      <c r="BC7" s="143" t="s">
        <v>52</v>
      </c>
      <c r="BD7" s="144" t="s">
        <v>64</v>
      </c>
      <c r="BE7" s="142" t="s">
        <v>51</v>
      </c>
      <c r="BF7" s="143" t="s">
        <v>52</v>
      </c>
      <c r="BG7" s="144" t="s">
        <v>64</v>
      </c>
      <c r="BH7" s="142" t="s">
        <v>51</v>
      </c>
      <c r="BI7" s="143" t="s">
        <v>52</v>
      </c>
      <c r="BJ7" s="144" t="s">
        <v>64</v>
      </c>
      <c r="BK7" s="142" t="s">
        <v>51</v>
      </c>
      <c r="BL7" s="143" t="s">
        <v>52</v>
      </c>
      <c r="BM7" s="144" t="s">
        <v>64</v>
      </c>
      <c r="BN7" s="142" t="s">
        <v>51</v>
      </c>
      <c r="BO7" s="143" t="s">
        <v>52</v>
      </c>
      <c r="BP7" s="144" t="s">
        <v>64</v>
      </c>
      <c r="BQ7" s="142" t="s">
        <v>51</v>
      </c>
      <c r="BR7" s="143" t="s">
        <v>52</v>
      </c>
      <c r="BS7" s="144" t="s">
        <v>64</v>
      </c>
      <c r="BT7" s="145" t="s">
        <v>53</v>
      </c>
      <c r="BU7" s="144" t="s">
        <v>54</v>
      </c>
      <c r="BV7" s="142" t="s">
        <v>51</v>
      </c>
      <c r="BW7" s="143" t="s">
        <v>52</v>
      </c>
      <c r="BX7" s="144" t="s">
        <v>64</v>
      </c>
      <c r="BY7" s="142" t="s">
        <v>51</v>
      </c>
      <c r="BZ7" s="143" t="s">
        <v>52</v>
      </c>
      <c r="CA7" s="144" t="s">
        <v>64</v>
      </c>
      <c r="CB7" s="142" t="s">
        <v>51</v>
      </c>
      <c r="CC7" s="143" t="s">
        <v>52</v>
      </c>
      <c r="CD7" s="144" t="s">
        <v>64</v>
      </c>
      <c r="CE7" s="142" t="s">
        <v>51</v>
      </c>
      <c r="CF7" s="143" t="s">
        <v>52</v>
      </c>
      <c r="CG7" s="168" t="s">
        <v>64</v>
      </c>
      <c r="CH7" s="142" t="s">
        <v>51</v>
      </c>
      <c r="CI7" s="143" t="s">
        <v>52</v>
      </c>
      <c r="CJ7" s="168" t="s">
        <v>64</v>
      </c>
      <c r="CK7" s="142" t="s">
        <v>51</v>
      </c>
      <c r="CL7" s="143" t="s">
        <v>52</v>
      </c>
      <c r="CM7" s="168" t="s">
        <v>64</v>
      </c>
      <c r="CN7" s="142" t="s">
        <v>51</v>
      </c>
      <c r="CO7" s="143" t="s">
        <v>52</v>
      </c>
      <c r="CP7" s="168" t="s">
        <v>64</v>
      </c>
      <c r="CQ7" s="142" t="s">
        <v>51</v>
      </c>
      <c r="CR7" s="143" t="s">
        <v>52</v>
      </c>
      <c r="CS7" s="168" t="s">
        <v>64</v>
      </c>
      <c r="CT7" s="142" t="s">
        <v>51</v>
      </c>
      <c r="CU7" s="143" t="s">
        <v>52</v>
      </c>
      <c r="CV7" s="168" t="s">
        <v>64</v>
      </c>
      <c r="CW7" s="145" t="s">
        <v>53</v>
      </c>
      <c r="CX7" s="142" t="s">
        <v>51</v>
      </c>
      <c r="CY7" s="143" t="s">
        <v>52</v>
      </c>
      <c r="CZ7" s="168" t="s">
        <v>64</v>
      </c>
      <c r="DA7" s="142" t="s">
        <v>51</v>
      </c>
      <c r="DB7" s="143" t="s">
        <v>52</v>
      </c>
      <c r="DC7" s="168" t="s">
        <v>64</v>
      </c>
      <c r="DD7" s="142" t="s">
        <v>51</v>
      </c>
      <c r="DE7" s="143" t="s">
        <v>52</v>
      </c>
      <c r="DF7" s="168" t="s">
        <v>64</v>
      </c>
      <c r="DG7" s="142" t="s">
        <v>51</v>
      </c>
      <c r="DH7" s="143" t="s">
        <v>52</v>
      </c>
      <c r="DI7" s="168" t="s">
        <v>64</v>
      </c>
      <c r="DJ7" s="171" t="s">
        <v>56</v>
      </c>
      <c r="DK7" s="142" t="s">
        <v>51</v>
      </c>
      <c r="DL7" s="143" t="s">
        <v>52</v>
      </c>
      <c r="DM7" s="168" t="s">
        <v>64</v>
      </c>
      <c r="DN7" s="142" t="s">
        <v>51</v>
      </c>
      <c r="DO7" s="143" t="s">
        <v>52</v>
      </c>
      <c r="DP7" s="169" t="s">
        <v>64</v>
      </c>
      <c r="DQ7" s="142" t="s">
        <v>51</v>
      </c>
      <c r="DR7" s="143" t="s">
        <v>52</v>
      </c>
      <c r="DS7" s="168" t="s">
        <v>64</v>
      </c>
      <c r="DT7" s="142" t="s">
        <v>51</v>
      </c>
      <c r="DU7" s="143" t="s">
        <v>52</v>
      </c>
      <c r="DV7" s="168" t="s">
        <v>64</v>
      </c>
      <c r="DW7" s="142" t="s">
        <v>51</v>
      </c>
      <c r="DX7" s="143" t="s">
        <v>52</v>
      </c>
      <c r="DY7" s="168" t="s">
        <v>64</v>
      </c>
      <c r="DZ7" s="142" t="s">
        <v>51</v>
      </c>
      <c r="EA7" s="143" t="s">
        <v>52</v>
      </c>
      <c r="EB7" s="168" t="s">
        <v>64</v>
      </c>
      <c r="EC7" s="142" t="s">
        <v>51</v>
      </c>
      <c r="ED7" s="143" t="s">
        <v>52</v>
      </c>
      <c r="EE7" s="168" t="s">
        <v>64</v>
      </c>
      <c r="EF7" s="100" t="s">
        <v>56</v>
      </c>
      <c r="EG7" s="142" t="s">
        <v>51</v>
      </c>
      <c r="EH7" s="143" t="s">
        <v>52</v>
      </c>
      <c r="EI7" s="168" t="s">
        <v>64</v>
      </c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</row>
    <row r="8" spans="1:255" ht="96.75" customHeight="1" x14ac:dyDescent="0.3">
      <c r="A8" s="72"/>
      <c r="B8" s="75"/>
      <c r="C8" s="78"/>
      <c r="D8" s="78"/>
      <c r="E8" s="142"/>
      <c r="F8" s="143"/>
      <c r="G8" s="144"/>
      <c r="H8" s="145"/>
      <c r="I8" s="146"/>
      <c r="J8" s="142"/>
      <c r="K8" s="143"/>
      <c r="L8" s="173"/>
      <c r="M8" s="145"/>
      <c r="N8" s="145"/>
      <c r="O8" s="146"/>
      <c r="P8" s="142"/>
      <c r="Q8" s="143"/>
      <c r="R8" s="144"/>
      <c r="S8" s="145"/>
      <c r="T8" s="146"/>
      <c r="U8" s="142"/>
      <c r="V8" s="143"/>
      <c r="W8" s="144"/>
      <c r="X8" s="145"/>
      <c r="Y8" s="146"/>
      <c r="Z8" s="142"/>
      <c r="AA8" s="143"/>
      <c r="AB8" s="144"/>
      <c r="AC8" s="145"/>
      <c r="AD8" s="146"/>
      <c r="AE8" s="142"/>
      <c r="AF8" s="143"/>
      <c r="AG8" s="144"/>
      <c r="AH8" s="145"/>
      <c r="AI8" s="146"/>
      <c r="AJ8" s="142"/>
      <c r="AK8" s="143"/>
      <c r="AL8" s="144"/>
      <c r="AM8" s="145"/>
      <c r="AN8" s="144"/>
      <c r="AO8" s="142"/>
      <c r="AP8" s="143"/>
      <c r="AQ8" s="144"/>
      <c r="AR8" s="145"/>
      <c r="AS8" s="65" t="s">
        <v>54</v>
      </c>
      <c r="AT8" s="142"/>
      <c r="AU8" s="143"/>
      <c r="AV8" s="144"/>
      <c r="AW8" s="167"/>
      <c r="AX8" s="144"/>
      <c r="AY8" s="142"/>
      <c r="AZ8" s="143"/>
      <c r="BA8" s="144"/>
      <c r="BB8" s="142"/>
      <c r="BC8" s="143"/>
      <c r="BD8" s="144"/>
      <c r="BE8" s="142"/>
      <c r="BF8" s="143"/>
      <c r="BG8" s="144"/>
      <c r="BH8" s="142"/>
      <c r="BI8" s="143"/>
      <c r="BJ8" s="144"/>
      <c r="BK8" s="142"/>
      <c r="BL8" s="143"/>
      <c r="BM8" s="144"/>
      <c r="BN8" s="142"/>
      <c r="BO8" s="143"/>
      <c r="BP8" s="144"/>
      <c r="BQ8" s="142"/>
      <c r="BR8" s="143"/>
      <c r="BS8" s="144"/>
      <c r="BT8" s="145"/>
      <c r="BU8" s="144"/>
      <c r="BV8" s="142"/>
      <c r="BW8" s="143"/>
      <c r="BX8" s="144"/>
      <c r="BY8" s="142"/>
      <c r="BZ8" s="143"/>
      <c r="CA8" s="144"/>
      <c r="CB8" s="142"/>
      <c r="CC8" s="143"/>
      <c r="CD8" s="144"/>
      <c r="CE8" s="142"/>
      <c r="CF8" s="143"/>
      <c r="CG8" s="168"/>
      <c r="CH8" s="142"/>
      <c r="CI8" s="143"/>
      <c r="CJ8" s="168"/>
      <c r="CK8" s="142"/>
      <c r="CL8" s="143"/>
      <c r="CM8" s="168"/>
      <c r="CN8" s="142"/>
      <c r="CO8" s="143"/>
      <c r="CP8" s="168"/>
      <c r="CQ8" s="142"/>
      <c r="CR8" s="143"/>
      <c r="CS8" s="144"/>
      <c r="CT8" s="142"/>
      <c r="CU8" s="143"/>
      <c r="CV8" s="144"/>
      <c r="CW8" s="145"/>
      <c r="CX8" s="142"/>
      <c r="CY8" s="143"/>
      <c r="CZ8" s="168"/>
      <c r="DA8" s="142"/>
      <c r="DB8" s="143"/>
      <c r="DC8" s="168"/>
      <c r="DD8" s="142"/>
      <c r="DE8" s="143"/>
      <c r="DF8" s="168"/>
      <c r="DG8" s="142"/>
      <c r="DH8" s="143"/>
      <c r="DI8" s="168"/>
      <c r="DJ8" s="171"/>
      <c r="DK8" s="142"/>
      <c r="DL8" s="143"/>
      <c r="DM8" s="168"/>
      <c r="DN8" s="142"/>
      <c r="DO8" s="143"/>
      <c r="DP8" s="170"/>
      <c r="DQ8" s="142"/>
      <c r="DR8" s="143"/>
      <c r="DS8" s="168"/>
      <c r="DT8" s="142"/>
      <c r="DU8" s="143"/>
      <c r="DV8" s="168"/>
      <c r="DW8" s="142"/>
      <c r="DX8" s="143"/>
      <c r="DY8" s="168"/>
      <c r="DZ8" s="142"/>
      <c r="EA8" s="143"/>
      <c r="EB8" s="168"/>
      <c r="EC8" s="142"/>
      <c r="ED8" s="143"/>
      <c r="EE8" s="168"/>
      <c r="EF8" s="100"/>
      <c r="EG8" s="142"/>
      <c r="EH8" s="143"/>
      <c r="EI8" s="16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  <c r="IS8" s="24"/>
      <c r="IT8" s="24"/>
      <c r="IU8" s="24"/>
    </row>
    <row r="9" spans="1:255" x14ac:dyDescent="0.3">
      <c r="A9" s="5"/>
      <c r="B9" s="6">
        <v>1</v>
      </c>
      <c r="C9" s="7">
        <v>2</v>
      </c>
      <c r="D9" s="5">
        <v>3</v>
      </c>
      <c r="E9" s="7">
        <v>4</v>
      </c>
      <c r="F9" s="5">
        <v>5</v>
      </c>
      <c r="G9" s="7">
        <v>6</v>
      </c>
      <c r="H9" s="5">
        <v>7</v>
      </c>
      <c r="I9" s="7">
        <v>8</v>
      </c>
      <c r="J9" s="5">
        <v>2</v>
      </c>
      <c r="K9" s="7">
        <v>3</v>
      </c>
      <c r="L9" s="5">
        <v>4</v>
      </c>
      <c r="M9" s="11" t="s">
        <v>57</v>
      </c>
      <c r="N9" s="7">
        <v>6</v>
      </c>
      <c r="O9" s="5">
        <v>13</v>
      </c>
      <c r="P9" s="7">
        <v>7</v>
      </c>
      <c r="Q9" s="5">
        <v>8</v>
      </c>
      <c r="R9" s="7">
        <v>9</v>
      </c>
      <c r="S9" s="5">
        <v>10</v>
      </c>
      <c r="T9" s="7">
        <v>18</v>
      </c>
      <c r="U9" s="5">
        <v>19</v>
      </c>
      <c r="V9" s="7">
        <v>20</v>
      </c>
      <c r="W9" s="5">
        <v>21</v>
      </c>
      <c r="X9" s="7">
        <v>22</v>
      </c>
      <c r="Y9" s="5">
        <v>23</v>
      </c>
      <c r="Z9" s="7">
        <v>24</v>
      </c>
      <c r="AA9" s="5">
        <v>25</v>
      </c>
      <c r="AB9" s="7">
        <v>26</v>
      </c>
      <c r="AC9" s="5">
        <v>27</v>
      </c>
      <c r="AD9" s="7">
        <v>28</v>
      </c>
      <c r="AE9" s="5">
        <v>29</v>
      </c>
      <c r="AF9" s="7">
        <v>30</v>
      </c>
      <c r="AG9" s="5">
        <v>31</v>
      </c>
      <c r="AH9" s="7">
        <v>32</v>
      </c>
      <c r="AI9" s="5">
        <v>33</v>
      </c>
      <c r="AJ9" s="7">
        <v>11</v>
      </c>
      <c r="AK9" s="5">
        <v>12</v>
      </c>
      <c r="AL9" s="7">
        <v>13</v>
      </c>
      <c r="AM9" s="5">
        <v>14</v>
      </c>
      <c r="AN9" s="7">
        <v>38</v>
      </c>
      <c r="AO9" s="5">
        <v>15</v>
      </c>
      <c r="AP9" s="7">
        <v>16</v>
      </c>
      <c r="AQ9" s="5">
        <v>17</v>
      </c>
      <c r="AR9" s="7">
        <v>18</v>
      </c>
      <c r="AS9" s="5">
        <v>43</v>
      </c>
      <c r="AT9" s="7">
        <v>44</v>
      </c>
      <c r="AU9" s="5">
        <v>45</v>
      </c>
      <c r="AV9" s="7">
        <v>46</v>
      </c>
      <c r="AW9" s="5">
        <v>47</v>
      </c>
      <c r="AX9" s="7">
        <v>48</v>
      </c>
      <c r="AY9" s="5">
        <v>49</v>
      </c>
      <c r="AZ9" s="7">
        <v>50</v>
      </c>
      <c r="BA9" s="5">
        <v>51</v>
      </c>
      <c r="BB9" s="7">
        <v>52</v>
      </c>
      <c r="BC9" s="5">
        <v>53</v>
      </c>
      <c r="BD9" s="7">
        <v>54</v>
      </c>
      <c r="BE9" s="5">
        <v>55</v>
      </c>
      <c r="BF9" s="7">
        <v>56</v>
      </c>
      <c r="BG9" s="5">
        <v>57</v>
      </c>
      <c r="BH9" s="7">
        <v>58</v>
      </c>
      <c r="BI9" s="5">
        <v>59</v>
      </c>
      <c r="BJ9" s="7">
        <v>60</v>
      </c>
      <c r="BK9" s="5">
        <v>61</v>
      </c>
      <c r="BL9" s="7">
        <v>62</v>
      </c>
      <c r="BM9" s="5">
        <v>63</v>
      </c>
      <c r="BN9" s="7">
        <v>64</v>
      </c>
      <c r="BO9" s="5">
        <v>65</v>
      </c>
      <c r="BP9" s="7">
        <v>66</v>
      </c>
      <c r="BQ9" s="5">
        <v>19</v>
      </c>
      <c r="BR9" s="7">
        <v>20</v>
      </c>
      <c r="BS9" s="5">
        <v>21</v>
      </c>
      <c r="BT9" s="7">
        <v>22</v>
      </c>
      <c r="BU9" s="5">
        <v>71</v>
      </c>
      <c r="BV9" s="7">
        <v>72</v>
      </c>
      <c r="BW9" s="5">
        <v>73</v>
      </c>
      <c r="BX9" s="7">
        <v>74</v>
      </c>
      <c r="BY9" s="5">
        <v>75</v>
      </c>
      <c r="BZ9" s="7">
        <v>76</v>
      </c>
      <c r="CA9" s="5">
        <v>77</v>
      </c>
      <c r="CB9" s="7">
        <v>78</v>
      </c>
      <c r="CC9" s="5">
        <v>79</v>
      </c>
      <c r="CD9" s="7">
        <v>80</v>
      </c>
      <c r="CE9" s="5">
        <v>81</v>
      </c>
      <c r="CF9" s="7">
        <v>82</v>
      </c>
      <c r="CG9" s="5">
        <v>83</v>
      </c>
      <c r="CH9" s="7">
        <v>84</v>
      </c>
      <c r="CI9" s="5">
        <v>85</v>
      </c>
      <c r="CJ9" s="7">
        <v>86</v>
      </c>
      <c r="CK9" s="5">
        <v>87</v>
      </c>
      <c r="CL9" s="7">
        <v>88</v>
      </c>
      <c r="CM9" s="5">
        <v>89</v>
      </c>
      <c r="CN9" s="7">
        <v>90</v>
      </c>
      <c r="CO9" s="5">
        <v>91</v>
      </c>
      <c r="CP9" s="7">
        <v>92</v>
      </c>
      <c r="CQ9" s="5">
        <v>23</v>
      </c>
      <c r="CR9" s="7">
        <v>24</v>
      </c>
      <c r="CS9" s="5">
        <v>25</v>
      </c>
      <c r="CT9" s="7">
        <v>26</v>
      </c>
      <c r="CU9" s="5">
        <v>27</v>
      </c>
      <c r="CV9" s="7">
        <v>28</v>
      </c>
      <c r="CW9" s="7">
        <v>22</v>
      </c>
      <c r="CX9" s="5">
        <v>99</v>
      </c>
      <c r="CY9" s="7">
        <v>100</v>
      </c>
      <c r="CZ9" s="5">
        <v>101</v>
      </c>
      <c r="DA9" s="7">
        <v>102</v>
      </c>
      <c r="DB9" s="5">
        <v>103</v>
      </c>
      <c r="DC9" s="7">
        <v>104</v>
      </c>
      <c r="DD9" s="5">
        <v>105</v>
      </c>
      <c r="DE9" s="7">
        <v>106</v>
      </c>
      <c r="DF9" s="5">
        <v>107</v>
      </c>
      <c r="DG9" s="7">
        <v>108</v>
      </c>
      <c r="DH9" s="5">
        <v>109</v>
      </c>
      <c r="DI9" s="7">
        <v>110</v>
      </c>
      <c r="DJ9" s="5">
        <v>111</v>
      </c>
      <c r="DK9" s="7">
        <v>112</v>
      </c>
      <c r="DL9" s="5">
        <v>113</v>
      </c>
      <c r="DM9" s="7">
        <v>114</v>
      </c>
      <c r="DN9" s="5">
        <v>115</v>
      </c>
      <c r="DO9" s="7">
        <v>116</v>
      </c>
      <c r="DP9" s="5">
        <v>117</v>
      </c>
      <c r="DQ9" s="7">
        <v>118</v>
      </c>
      <c r="DR9" s="5">
        <v>119</v>
      </c>
      <c r="DS9" s="7">
        <v>120</v>
      </c>
      <c r="DT9" s="5">
        <v>121</v>
      </c>
      <c r="DU9" s="7">
        <v>122</v>
      </c>
      <c r="DV9" s="5">
        <v>123</v>
      </c>
      <c r="DW9" s="7">
        <v>124</v>
      </c>
      <c r="DX9" s="5">
        <v>125</v>
      </c>
      <c r="DY9" s="7">
        <v>126</v>
      </c>
      <c r="DZ9" s="5">
        <v>127</v>
      </c>
      <c r="EA9" s="7">
        <v>128</v>
      </c>
      <c r="EB9" s="5">
        <v>129</v>
      </c>
      <c r="EC9" s="7">
        <v>130</v>
      </c>
      <c r="ED9" s="5">
        <v>131</v>
      </c>
      <c r="EE9" s="7">
        <v>132</v>
      </c>
      <c r="EF9" s="5">
        <v>133</v>
      </c>
      <c r="EG9" s="7">
        <v>134</v>
      </c>
      <c r="EH9" s="5">
        <v>135</v>
      </c>
      <c r="EI9" s="7">
        <v>136</v>
      </c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  <c r="IS9" s="25"/>
      <c r="IT9" s="25"/>
      <c r="IU9" s="25"/>
    </row>
    <row r="10" spans="1:255" s="44" customFormat="1" ht="34.5" customHeight="1" x14ac:dyDescent="0.3">
      <c r="A10" s="33">
        <v>1</v>
      </c>
      <c r="B10" s="34" t="s">
        <v>58</v>
      </c>
      <c r="C10" s="35">
        <v>6607.2722999999996</v>
      </c>
      <c r="D10" s="35">
        <v>135593.58069999999</v>
      </c>
      <c r="E10" s="36">
        <f>DK10+EG10-EC10</f>
        <v>5907427.2000000002</v>
      </c>
      <c r="F10" s="37">
        <f>DL10+EH10-ED10</f>
        <v>4430570.4000000004</v>
      </c>
      <c r="G10" s="37">
        <f>DM10+EI10-EE10</f>
        <v>2293674.6683999998</v>
      </c>
      <c r="H10" s="37">
        <f>+G10/F10*100</f>
        <v>51.769286148799253</v>
      </c>
      <c r="I10" s="37">
        <f>G10/E10*100</f>
        <v>38.826964611599443</v>
      </c>
      <c r="J10" s="38">
        <f t="shared" ref="J10:L14" si="0">U10+Z10+AJ10+AO10+AT10+AY10+BN10+BV10+BY10+CB10+CE10+CH10+CN10+CQ10+CX10+DA10+DG10+AE10</f>
        <v>525972.29999999981</v>
      </c>
      <c r="K10" s="39">
        <f t="shared" si="0"/>
        <v>394479.22499999986</v>
      </c>
      <c r="L10" s="39">
        <f t="shared" si="0"/>
        <v>249033.27440000008</v>
      </c>
      <c r="M10" s="39">
        <f>+L10-K10</f>
        <v>-145445.95059999978</v>
      </c>
      <c r="N10" s="39">
        <f>+L10/K10*100</f>
        <v>63.129629804966328</v>
      </c>
      <c r="O10" s="39">
        <f>L10/J10*100</f>
        <v>47.347222353724746</v>
      </c>
      <c r="P10" s="38">
        <f t="shared" ref="P10:R14" si="1">U10+Z10+AE10</f>
        <v>91434.599999999802</v>
      </c>
      <c r="Q10" s="39">
        <f t="shared" si="1"/>
        <v>68575.949999999852</v>
      </c>
      <c r="R10" s="39">
        <f t="shared" si="1"/>
        <v>34820.528400000097</v>
      </c>
      <c r="S10" s="39">
        <f>+R10/Q10*100</f>
        <v>50.776589168651945</v>
      </c>
      <c r="T10" s="40">
        <f>R10/P10*100</f>
        <v>38.082441876488957</v>
      </c>
      <c r="U10" s="38">
        <v>17038.8</v>
      </c>
      <c r="V10" s="41">
        <f>+U10/12*9</f>
        <v>12779.099999999999</v>
      </c>
      <c r="W10" s="41">
        <v>790.71699999999998</v>
      </c>
      <c r="X10" s="41">
        <f>+W10/V10*100</f>
        <v>6.1875797200115823</v>
      </c>
      <c r="Y10" s="41">
        <f t="shared" ref="Y10:Y16" si="2">W10/U10*100</f>
        <v>4.6406847900086863</v>
      </c>
      <c r="Z10" s="38">
        <v>2783.5</v>
      </c>
      <c r="AA10" s="41">
        <f>+Z10/12*9</f>
        <v>2087.625</v>
      </c>
      <c r="AB10" s="41">
        <v>9612.1470000000008</v>
      </c>
      <c r="AC10" s="41">
        <f t="shared" ref="AC10:AC16" si="3">+AB10/AA10*100</f>
        <v>460.43456080474226</v>
      </c>
      <c r="AD10" s="41">
        <f>+AB10/Z10*100</f>
        <v>345.32592060355671</v>
      </c>
      <c r="AE10" s="38">
        <v>71612.299999999799</v>
      </c>
      <c r="AF10" s="41">
        <f>+AE10/12*9</f>
        <v>53709.224999999853</v>
      </c>
      <c r="AG10" s="41">
        <v>24417.664400000096</v>
      </c>
      <c r="AH10" s="41">
        <f>+AG10/AF10*100</f>
        <v>45.462701053683354</v>
      </c>
      <c r="AI10" s="41">
        <f>AG10/AE10*100</f>
        <v>34.097025790262521</v>
      </c>
      <c r="AJ10" s="38">
        <v>190281.4</v>
      </c>
      <c r="AK10" s="41">
        <f>+AJ10/12*9</f>
        <v>142711.04999999999</v>
      </c>
      <c r="AL10" s="41">
        <v>98510.778999999995</v>
      </c>
      <c r="AM10" s="41">
        <f>+AL10/AK10*100</f>
        <v>69.028136924225564</v>
      </c>
      <c r="AN10" s="41">
        <f>AL10/AJ10*100</f>
        <v>51.771102693169169</v>
      </c>
      <c r="AO10" s="38">
        <v>6474</v>
      </c>
      <c r="AP10" s="41">
        <f>+AO10/12*9</f>
        <v>4855.5</v>
      </c>
      <c r="AQ10" s="41">
        <v>3459.95</v>
      </c>
      <c r="AR10" s="41">
        <f>+AQ10/AP10*100</f>
        <v>71.25836680053547</v>
      </c>
      <c r="AS10" s="41">
        <f>AQ10/AO10*100</f>
        <v>53.443775100401602</v>
      </c>
      <c r="AT10" s="38">
        <v>7600</v>
      </c>
      <c r="AU10" s="41">
        <f>+AT10/12*9</f>
        <v>5700</v>
      </c>
      <c r="AV10" s="41">
        <v>5466.5</v>
      </c>
      <c r="AW10" s="41">
        <f>+AV10/AU10*100</f>
        <v>95.903508771929822</v>
      </c>
      <c r="AX10" s="41">
        <f>AV10/AT10*100</f>
        <v>71.92763157894737</v>
      </c>
      <c r="AY10" s="38">
        <v>0</v>
      </c>
      <c r="AZ10" s="41">
        <f>+AY10/12*9</f>
        <v>0</v>
      </c>
      <c r="BA10" s="41">
        <v>0</v>
      </c>
      <c r="BB10" s="38">
        <v>0</v>
      </c>
      <c r="BC10" s="41">
        <f>+BB10/12*9</f>
        <v>0</v>
      </c>
      <c r="BD10" s="41">
        <v>0</v>
      </c>
      <c r="BE10" s="38">
        <v>2049380.6</v>
      </c>
      <c r="BF10" s="41">
        <f>+BE10/12*9</f>
        <v>1537035.4500000002</v>
      </c>
      <c r="BG10" s="41">
        <v>1195472.1000000001</v>
      </c>
      <c r="BH10" s="38">
        <v>3703.9</v>
      </c>
      <c r="BI10" s="41">
        <f>+BH10/12*9</f>
        <v>2777.9250000000002</v>
      </c>
      <c r="BJ10" s="41">
        <v>2164.1999999999998</v>
      </c>
      <c r="BK10" s="38">
        <v>0</v>
      </c>
      <c r="BL10" s="41">
        <f>+BK10/12*9</f>
        <v>0</v>
      </c>
      <c r="BM10" s="41">
        <v>0</v>
      </c>
      <c r="BN10" s="38">
        <v>0</v>
      </c>
      <c r="BO10" s="41">
        <f>+BN10/12*9</f>
        <v>0</v>
      </c>
      <c r="BP10" s="41">
        <v>0</v>
      </c>
      <c r="BQ10" s="38">
        <f t="shared" ref="BQ10:BS14" si="4">BV10+BY10+CB10+CE10</f>
        <v>170166.9</v>
      </c>
      <c r="BR10" s="41">
        <f t="shared" si="4"/>
        <v>127625.175</v>
      </c>
      <c r="BS10" s="41">
        <f>BX10+CA10+CD10+CG10</f>
        <v>73698.518599999996</v>
      </c>
      <c r="BT10" s="41">
        <f>+BS10/BR10*100</f>
        <v>57.74606663614761</v>
      </c>
      <c r="BU10" s="41">
        <f>BS10/BQ10*100</f>
        <v>43.309549977110706</v>
      </c>
      <c r="BV10" s="38">
        <v>108156.5</v>
      </c>
      <c r="BW10" s="41">
        <f>+BV10/12*9</f>
        <v>81117.375</v>
      </c>
      <c r="BX10" s="41">
        <v>40938.777900000001</v>
      </c>
      <c r="BY10" s="38">
        <v>36486.400000000001</v>
      </c>
      <c r="BZ10" s="41">
        <f>+BY10/12*9</f>
        <v>27364.799999999999</v>
      </c>
      <c r="CA10" s="41">
        <v>18978.277999999998</v>
      </c>
      <c r="CB10" s="38">
        <v>0</v>
      </c>
      <c r="CC10" s="41">
        <f>+CB10/12*9</f>
        <v>0</v>
      </c>
      <c r="CD10" s="41">
        <v>0</v>
      </c>
      <c r="CE10" s="38">
        <v>25524</v>
      </c>
      <c r="CF10" s="41">
        <f>+CE10/12*9</f>
        <v>19143</v>
      </c>
      <c r="CG10" s="41">
        <v>13781.4627</v>
      </c>
      <c r="CH10" s="38">
        <v>0</v>
      </c>
      <c r="CI10" s="41">
        <f>+CH10/12*9</f>
        <v>0</v>
      </c>
      <c r="CJ10" s="41">
        <v>0</v>
      </c>
      <c r="CK10" s="38">
        <v>2227.1999999999998</v>
      </c>
      <c r="CL10" s="41">
        <f>+CK10/12*9</f>
        <v>1670.3999999999999</v>
      </c>
      <c r="CM10" s="41">
        <v>890.88</v>
      </c>
      <c r="CN10" s="38">
        <v>0</v>
      </c>
      <c r="CO10" s="41">
        <f>+CN10/12*9</f>
        <v>0</v>
      </c>
      <c r="CP10" s="41">
        <v>0</v>
      </c>
      <c r="CQ10" s="38">
        <v>50015.4</v>
      </c>
      <c r="CR10" s="41">
        <f>+CQ10/12*9</f>
        <v>37511.549999999996</v>
      </c>
      <c r="CS10" s="41">
        <v>19824.015500000001</v>
      </c>
      <c r="CT10" s="38">
        <v>28165.4</v>
      </c>
      <c r="CU10" s="41">
        <f>+CT10/12*9</f>
        <v>21124.050000000003</v>
      </c>
      <c r="CV10" s="41">
        <v>7530.6954999999998</v>
      </c>
      <c r="CW10" s="41">
        <f>+CV10/CU10*100</f>
        <v>35.649865911129723</v>
      </c>
      <c r="CX10" s="36">
        <v>0</v>
      </c>
      <c r="CY10" s="41">
        <f>+CX10/12*9</f>
        <v>0</v>
      </c>
      <c r="CZ10" s="35">
        <v>4665.0140000000001</v>
      </c>
      <c r="DA10" s="36">
        <v>0</v>
      </c>
      <c r="DB10" s="41">
        <f>+DA10/12*9</f>
        <v>0</v>
      </c>
      <c r="DC10" s="35">
        <v>0</v>
      </c>
      <c r="DD10" s="36">
        <v>0</v>
      </c>
      <c r="DE10" s="41">
        <f>+DD10/12*9</f>
        <v>0</v>
      </c>
      <c r="DF10" s="35">
        <v>0</v>
      </c>
      <c r="DG10" s="36">
        <v>10000</v>
      </c>
      <c r="DH10" s="41">
        <f>+DG10/12*9</f>
        <v>7500</v>
      </c>
      <c r="DI10" s="35">
        <v>8587.9688999999998</v>
      </c>
      <c r="DJ10" s="35">
        <v>0</v>
      </c>
      <c r="DK10" s="36">
        <f t="shared" ref="DK10:DM14" si="5">U10+Z10+AJ10+AO10+AT10+AY10+BB10+BE10+BH10+BK10+BN10+BV10+BY10+CB10+CE10+CH10+CK10+CN10+CQ10+CX10+DA10+DD10+DG10+AE10</f>
        <v>2581284</v>
      </c>
      <c r="DL10" s="35">
        <f t="shared" si="5"/>
        <v>1935963</v>
      </c>
      <c r="DM10" s="35">
        <f t="shared" si="5"/>
        <v>1447560.4543999999</v>
      </c>
      <c r="DN10" s="36">
        <v>50000</v>
      </c>
      <c r="DO10" s="41">
        <f>+DN10/12*9</f>
        <v>37500</v>
      </c>
      <c r="DP10" s="35">
        <v>0</v>
      </c>
      <c r="DQ10" s="36">
        <v>3276143.2</v>
      </c>
      <c r="DR10" s="41">
        <f>+DQ10/12*9</f>
        <v>2457107.4000000004</v>
      </c>
      <c r="DS10" s="35">
        <v>846114.21400000004</v>
      </c>
      <c r="DT10" s="36">
        <v>0</v>
      </c>
      <c r="DU10" s="41">
        <f>+DT10/12*9</f>
        <v>0</v>
      </c>
      <c r="DV10" s="35">
        <v>0</v>
      </c>
      <c r="DW10" s="36">
        <v>0</v>
      </c>
      <c r="DX10" s="41">
        <f>+DW10/12*9</f>
        <v>0</v>
      </c>
      <c r="DY10" s="35">
        <v>0</v>
      </c>
      <c r="DZ10" s="36">
        <v>0</v>
      </c>
      <c r="EA10" s="41">
        <f>+DZ10/12*9</f>
        <v>0</v>
      </c>
      <c r="EB10" s="35">
        <v>0</v>
      </c>
      <c r="EC10" s="36">
        <v>752585.2</v>
      </c>
      <c r="ED10" s="41">
        <f>+EC10/12*9</f>
        <v>564438.89999999991</v>
      </c>
      <c r="EE10" s="35">
        <v>90000</v>
      </c>
      <c r="EF10" s="35">
        <v>0</v>
      </c>
      <c r="EG10" s="36">
        <f t="shared" ref="EG10:EH14" si="6">DN10+DQ10+DT10+DW10+DZ10+EC10</f>
        <v>4078728.4000000004</v>
      </c>
      <c r="EH10" s="35">
        <f t="shared" si="6"/>
        <v>3059046.3000000003</v>
      </c>
      <c r="EI10" s="35">
        <f>DP10+DS10+DV10+DY10+EB10+EE10+EF10</f>
        <v>936114.21400000004</v>
      </c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  <c r="FL10" s="42"/>
      <c r="FM10" s="42"/>
      <c r="FN10" s="42"/>
      <c r="FO10" s="42"/>
      <c r="FP10" s="42"/>
      <c r="FQ10" s="42"/>
      <c r="FR10" s="42"/>
      <c r="FS10" s="42"/>
      <c r="FT10" s="42"/>
      <c r="FU10" s="42"/>
      <c r="FV10" s="42"/>
      <c r="FW10" s="42"/>
      <c r="FX10" s="42"/>
      <c r="FY10" s="42"/>
      <c r="FZ10" s="42"/>
      <c r="GA10" s="42"/>
      <c r="GB10" s="42"/>
      <c r="GC10" s="42"/>
      <c r="GD10" s="42"/>
      <c r="GE10" s="42"/>
      <c r="GF10" s="42"/>
      <c r="GG10" s="42"/>
      <c r="GH10" s="42"/>
      <c r="GI10" s="42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3"/>
      <c r="HW10" s="43"/>
      <c r="HX10" s="43"/>
      <c r="HY10" s="43"/>
      <c r="HZ10" s="43"/>
      <c r="IA10" s="43"/>
      <c r="IB10" s="43"/>
      <c r="IC10" s="43"/>
      <c r="ID10" s="43"/>
      <c r="IE10" s="43"/>
      <c r="IF10" s="43"/>
      <c r="IG10" s="43"/>
      <c r="IH10" s="43"/>
      <c r="II10" s="43"/>
      <c r="IJ10" s="43"/>
      <c r="IK10" s="43"/>
      <c r="IL10" s="43"/>
      <c r="IM10" s="43"/>
      <c r="IN10" s="43"/>
      <c r="IO10" s="43"/>
      <c r="IP10" s="43"/>
      <c r="IQ10" s="43"/>
      <c r="IR10" s="43"/>
      <c r="IS10" s="43"/>
      <c r="IT10" s="43"/>
      <c r="IU10" s="43"/>
    </row>
    <row r="11" spans="1:255" s="44" customFormat="1" ht="34.5" customHeight="1" x14ac:dyDescent="0.3">
      <c r="A11" s="33">
        <v>2</v>
      </c>
      <c r="B11" s="34" t="s">
        <v>59</v>
      </c>
      <c r="C11" s="35">
        <v>754.17439999999999</v>
      </c>
      <c r="D11" s="35">
        <v>223769.28570000001</v>
      </c>
      <c r="E11" s="36">
        <f>DK11+EG11-EC11</f>
        <v>2841005.7439999999</v>
      </c>
      <c r="F11" s="37">
        <f>DL11+EH11-ED11</f>
        <v>2130754.3079999997</v>
      </c>
      <c r="G11" s="37">
        <f>DM11+EI11-EE11</f>
        <v>1666343.4112</v>
      </c>
      <c r="H11" s="37">
        <f t="shared" ref="H11:H16" si="7">+G11/F11*100</f>
        <v>78.204390104652092</v>
      </c>
      <c r="I11" s="37">
        <f>G11/E11*100</f>
        <v>58.653292578489072</v>
      </c>
      <c r="J11" s="38">
        <f t="shared" si="0"/>
        <v>823671.29999999993</v>
      </c>
      <c r="K11" s="39">
        <f t="shared" si="0"/>
        <v>617753.47499999986</v>
      </c>
      <c r="L11" s="39">
        <f t="shared" si="0"/>
        <v>422133.23720000015</v>
      </c>
      <c r="M11" s="39">
        <f>+L11-K11</f>
        <v>-195620.23779999971</v>
      </c>
      <c r="N11" s="39">
        <f>+L11/K11*100</f>
        <v>68.333607868413893</v>
      </c>
      <c r="O11" s="39">
        <f>L11/J11*100</f>
        <v>51.250205901310409</v>
      </c>
      <c r="P11" s="38">
        <f t="shared" si="1"/>
        <v>153870.40000000002</v>
      </c>
      <c r="Q11" s="39">
        <f t="shared" si="1"/>
        <v>115402.8</v>
      </c>
      <c r="R11" s="39">
        <f t="shared" si="1"/>
        <v>62530.216900000116</v>
      </c>
      <c r="S11" s="39">
        <f t="shared" ref="S11:S16" si="8">+R11/Q11*100</f>
        <v>54.18431519859147</v>
      </c>
      <c r="T11" s="40">
        <f>R11/P11*100</f>
        <v>40.638236398943597</v>
      </c>
      <c r="U11" s="38">
        <v>15489.9</v>
      </c>
      <c r="V11" s="41">
        <f t="shared" ref="V11:V14" si="9">+U11/12*9</f>
        <v>11617.425000000001</v>
      </c>
      <c r="W11" s="41">
        <v>4860.5806000000002</v>
      </c>
      <c r="X11" s="41">
        <f t="shared" ref="X11:X16" si="10">+W11/V11*100</f>
        <v>41.838708663925097</v>
      </c>
      <c r="Y11" s="41">
        <f t="shared" si="2"/>
        <v>31.379031497943821</v>
      </c>
      <c r="Z11" s="38">
        <v>35169.9</v>
      </c>
      <c r="AA11" s="41">
        <f t="shared" ref="AA11:AA14" si="11">+Z11/12*9</f>
        <v>26377.425000000003</v>
      </c>
      <c r="AB11" s="41">
        <v>23134.878499999999</v>
      </c>
      <c r="AC11" s="41">
        <f t="shared" si="3"/>
        <v>87.707115080414383</v>
      </c>
      <c r="AD11" s="41">
        <f t="shared" ref="AD11:AD16" si="12">+AB11/Z11*100</f>
        <v>65.780336310310801</v>
      </c>
      <c r="AE11" s="38">
        <v>103210.6</v>
      </c>
      <c r="AF11" s="41">
        <f t="shared" ref="AF11:AF14" si="13">+AE11/12*9</f>
        <v>77407.95</v>
      </c>
      <c r="AG11" s="41">
        <v>34534.757800000116</v>
      </c>
      <c r="AH11" s="41">
        <f>+AG11/AF11*100</f>
        <v>44.613967686781677</v>
      </c>
      <c r="AI11" s="41">
        <f>AG11/AE11*100</f>
        <v>33.460475765086258</v>
      </c>
      <c r="AJ11" s="38">
        <v>391343.6</v>
      </c>
      <c r="AK11" s="41">
        <f t="shared" ref="AK11:AK14" si="14">+AJ11/12*9</f>
        <v>293507.69999999995</v>
      </c>
      <c r="AL11" s="41">
        <v>166544.8051</v>
      </c>
      <c r="AM11" s="41">
        <f>+AL11/AK11*100</f>
        <v>56.742908312115837</v>
      </c>
      <c r="AN11" s="41">
        <f>AL11/AJ11*100</f>
        <v>42.557181234086876</v>
      </c>
      <c r="AO11" s="38">
        <v>8600</v>
      </c>
      <c r="AP11" s="41">
        <f t="shared" ref="AP11:AP14" si="15">+AO11/12*9</f>
        <v>6450</v>
      </c>
      <c r="AQ11" s="41">
        <v>5844.1514999999999</v>
      </c>
      <c r="AR11" s="41">
        <f>+AQ11/AP11*100</f>
        <v>90.606999999999999</v>
      </c>
      <c r="AS11" s="41">
        <f>AQ11/AO11*100</f>
        <v>67.955250000000007</v>
      </c>
      <c r="AT11" s="38">
        <v>14000</v>
      </c>
      <c r="AU11" s="41">
        <f t="shared" ref="AU11:AU14" si="16">+AT11/12*9</f>
        <v>10500</v>
      </c>
      <c r="AV11" s="41">
        <v>9668.65</v>
      </c>
      <c r="AW11" s="41">
        <f>+AV11/AU11*100</f>
        <v>92.082380952380944</v>
      </c>
      <c r="AX11" s="41">
        <f>AV11/AT11*100</f>
        <v>69.061785714285719</v>
      </c>
      <c r="AY11" s="38">
        <v>0</v>
      </c>
      <c r="AZ11" s="41">
        <f t="shared" ref="AZ11:AZ14" si="17">+AY11/12*9</f>
        <v>0</v>
      </c>
      <c r="BA11" s="41">
        <v>0</v>
      </c>
      <c r="BB11" s="38">
        <v>0</v>
      </c>
      <c r="BC11" s="41">
        <f t="shared" ref="BC11:BC14" si="18">+BB11/12*9</f>
        <v>0</v>
      </c>
      <c r="BD11" s="41">
        <v>0</v>
      </c>
      <c r="BE11" s="38">
        <v>1819359.7</v>
      </c>
      <c r="BF11" s="41">
        <f t="shared" ref="BF11:BF14" si="19">+BE11/12*9</f>
        <v>1364519.7749999999</v>
      </c>
      <c r="BG11" s="41">
        <v>1061293.1000000001</v>
      </c>
      <c r="BH11" s="38">
        <v>10374.9</v>
      </c>
      <c r="BI11" s="41">
        <f t="shared" ref="BI11:BI14" si="20">+BH11/12*9</f>
        <v>7781.1749999999993</v>
      </c>
      <c r="BJ11" s="41">
        <v>5728.5</v>
      </c>
      <c r="BK11" s="38">
        <v>0</v>
      </c>
      <c r="BL11" s="41">
        <f t="shared" ref="BL11:BL14" si="21">+BK11/12*9</f>
        <v>0</v>
      </c>
      <c r="BM11" s="41">
        <v>0</v>
      </c>
      <c r="BN11" s="38">
        <v>0</v>
      </c>
      <c r="BO11" s="41">
        <f t="shared" ref="BO11:BO14" si="22">+BN11/12*9</f>
        <v>0</v>
      </c>
      <c r="BP11" s="41">
        <v>0</v>
      </c>
      <c r="BQ11" s="38">
        <f t="shared" si="4"/>
        <v>50009.4</v>
      </c>
      <c r="BR11" s="41">
        <f t="shared" si="4"/>
        <v>37507.049999999996</v>
      </c>
      <c r="BS11" s="41">
        <f t="shared" si="4"/>
        <v>14202.896000000001</v>
      </c>
      <c r="BT11" s="41">
        <f t="shared" ref="BT11:BT16" si="23">+BS11/BR11*100</f>
        <v>37.867270286519471</v>
      </c>
      <c r="BU11" s="41">
        <f>BS11/BQ11*100</f>
        <v>28.400452714889603</v>
      </c>
      <c r="BV11" s="38">
        <v>36432.5</v>
      </c>
      <c r="BW11" s="41">
        <f t="shared" ref="BW11:BW14" si="24">+BV11/12*9</f>
        <v>27324.375</v>
      </c>
      <c r="BX11" s="41">
        <v>5851.3119999999999</v>
      </c>
      <c r="BY11" s="38">
        <v>8818.1</v>
      </c>
      <c r="BZ11" s="41">
        <f t="shared" ref="BZ11:BZ14" si="25">+BY11/12*9</f>
        <v>6613.5750000000007</v>
      </c>
      <c r="CA11" s="41">
        <v>1369.5</v>
      </c>
      <c r="CB11" s="38">
        <v>2000</v>
      </c>
      <c r="CC11" s="41">
        <f t="shared" ref="CC11:CC14" si="26">+CB11/12*9</f>
        <v>1500</v>
      </c>
      <c r="CD11" s="41">
        <v>1219.884</v>
      </c>
      <c r="CE11" s="38">
        <v>2758.8</v>
      </c>
      <c r="CF11" s="41">
        <f t="shared" ref="CF11:CF14" si="27">+CE11/12*9</f>
        <v>2069.1</v>
      </c>
      <c r="CG11" s="41">
        <v>5762.2</v>
      </c>
      <c r="CH11" s="38">
        <v>0</v>
      </c>
      <c r="CI11" s="41">
        <f t="shared" ref="CI11:CI14" si="28">+CH11/12*9</f>
        <v>0</v>
      </c>
      <c r="CJ11" s="41">
        <v>0</v>
      </c>
      <c r="CK11" s="38">
        <v>4454.3999999999996</v>
      </c>
      <c r="CL11" s="41">
        <f t="shared" ref="CL11:CL14" si="29">+CK11/12*9</f>
        <v>3340.7999999999997</v>
      </c>
      <c r="CM11" s="41">
        <v>2227.1999999999998</v>
      </c>
      <c r="CN11" s="38">
        <v>0</v>
      </c>
      <c r="CO11" s="41">
        <f t="shared" ref="CO11:CO14" si="30">+CN11/12*9</f>
        <v>0</v>
      </c>
      <c r="CP11" s="41">
        <v>0</v>
      </c>
      <c r="CQ11" s="38">
        <v>194247.9</v>
      </c>
      <c r="CR11" s="41">
        <f t="shared" ref="CR11:CR14" si="31">+CQ11/12*9</f>
        <v>145685.92499999999</v>
      </c>
      <c r="CS11" s="41">
        <v>105423.17200000001</v>
      </c>
      <c r="CT11" s="38">
        <v>70137.899999999994</v>
      </c>
      <c r="CU11" s="41">
        <f t="shared" ref="CU11:CU14" si="32">+CT11/12*9</f>
        <v>52603.424999999996</v>
      </c>
      <c r="CV11" s="41">
        <v>32295.491000000002</v>
      </c>
      <c r="CW11" s="41">
        <f t="shared" ref="CW11:CW16" si="33">+CV11/CU11*100</f>
        <v>61.394274232143644</v>
      </c>
      <c r="CX11" s="36">
        <v>8000</v>
      </c>
      <c r="CY11" s="41">
        <f t="shared" ref="CY11:CY14" si="34">+CX11/12*9</f>
        <v>6000</v>
      </c>
      <c r="CZ11" s="35">
        <v>8567.625</v>
      </c>
      <c r="DA11" s="36">
        <v>1100</v>
      </c>
      <c r="DB11" s="41">
        <f t="shared" ref="DB11:DB14" si="35">+DA11/12*9</f>
        <v>825</v>
      </c>
      <c r="DC11" s="35">
        <v>500</v>
      </c>
      <c r="DD11" s="36">
        <v>1870</v>
      </c>
      <c r="DE11" s="41">
        <f t="shared" ref="DE11:DE14" si="36">+DD11/12*9</f>
        <v>1402.5</v>
      </c>
      <c r="DF11" s="35">
        <v>1870</v>
      </c>
      <c r="DG11" s="36">
        <v>2500</v>
      </c>
      <c r="DH11" s="41">
        <f t="shared" ref="DH11:DH14" si="37">+DG11/12*9</f>
        <v>1875</v>
      </c>
      <c r="DI11" s="35">
        <v>48851.720699999998</v>
      </c>
      <c r="DJ11" s="35">
        <v>0</v>
      </c>
      <c r="DK11" s="36">
        <f t="shared" si="5"/>
        <v>2659730.2999999998</v>
      </c>
      <c r="DL11" s="35">
        <f t="shared" si="5"/>
        <v>1994797.7249999999</v>
      </c>
      <c r="DM11" s="35">
        <f t="shared" si="5"/>
        <v>1493252.0371999999</v>
      </c>
      <c r="DN11" s="36">
        <v>0</v>
      </c>
      <c r="DO11" s="41">
        <f t="shared" ref="DO11:DO14" si="38">+DN11/12*9</f>
        <v>0</v>
      </c>
      <c r="DP11" s="35">
        <v>0</v>
      </c>
      <c r="DQ11" s="36">
        <v>177825.44399999999</v>
      </c>
      <c r="DR11" s="41">
        <f t="shared" ref="DR11:DR14" si="39">+DQ11/12*9</f>
        <v>133369.08299999998</v>
      </c>
      <c r="DS11" s="35">
        <v>171147.37400000001</v>
      </c>
      <c r="DT11" s="36">
        <v>0</v>
      </c>
      <c r="DU11" s="41">
        <f t="shared" ref="DU11:DU14" si="40">+DT11/12*9</f>
        <v>0</v>
      </c>
      <c r="DV11" s="35">
        <v>0</v>
      </c>
      <c r="DW11" s="36">
        <v>3450</v>
      </c>
      <c r="DX11" s="41">
        <f t="shared" ref="DX11:DX14" si="41">+DW11/12*9</f>
        <v>2587.5</v>
      </c>
      <c r="DY11" s="35">
        <v>1944</v>
      </c>
      <c r="DZ11" s="36">
        <v>0</v>
      </c>
      <c r="EA11" s="41">
        <f t="shared" ref="EA11:EA14" si="42">+DZ11/12*9</f>
        <v>0</v>
      </c>
      <c r="EB11" s="35">
        <v>0</v>
      </c>
      <c r="EC11" s="36">
        <v>792300</v>
      </c>
      <c r="ED11" s="41">
        <f t="shared" ref="ED11:ED14" si="43">+EC11/12*9</f>
        <v>594225</v>
      </c>
      <c r="EE11" s="35">
        <v>0</v>
      </c>
      <c r="EF11" s="35">
        <v>0</v>
      </c>
      <c r="EG11" s="36">
        <f t="shared" si="6"/>
        <v>973575.44400000002</v>
      </c>
      <c r="EH11" s="35">
        <f t="shared" si="6"/>
        <v>730181.58299999998</v>
      </c>
      <c r="EI11" s="35">
        <f>DP11+DS11+DV11+DY11+EB11+EE11+EF11</f>
        <v>173091.37400000001</v>
      </c>
      <c r="EJ11" s="42"/>
      <c r="EK11" s="42"/>
      <c r="EL11" s="42"/>
      <c r="EM11" s="42"/>
      <c r="EN11" s="42"/>
      <c r="EO11" s="42"/>
      <c r="EP11" s="42"/>
      <c r="EQ11" s="42"/>
      <c r="ER11" s="42"/>
      <c r="ES11" s="42"/>
      <c r="ET11" s="42"/>
      <c r="EU11" s="42"/>
      <c r="EV11" s="42"/>
      <c r="EW11" s="42"/>
      <c r="EX11" s="42"/>
      <c r="EY11" s="42"/>
      <c r="EZ11" s="42"/>
      <c r="FA11" s="42"/>
      <c r="FB11" s="42"/>
      <c r="FC11" s="42"/>
      <c r="FD11" s="42"/>
      <c r="FE11" s="42"/>
      <c r="FF11" s="42"/>
      <c r="FG11" s="42"/>
      <c r="FH11" s="42"/>
      <c r="FI11" s="42"/>
      <c r="FJ11" s="42"/>
      <c r="FK11" s="42"/>
      <c r="FL11" s="42"/>
      <c r="FM11" s="42"/>
      <c r="FN11" s="42"/>
      <c r="FO11" s="42"/>
      <c r="FP11" s="42"/>
      <c r="FQ11" s="42"/>
      <c r="FR11" s="42"/>
      <c r="FS11" s="42"/>
      <c r="FT11" s="42"/>
      <c r="FU11" s="42"/>
      <c r="FV11" s="42"/>
      <c r="FW11" s="42"/>
      <c r="FX11" s="42"/>
      <c r="FY11" s="42"/>
      <c r="FZ11" s="42"/>
      <c r="GA11" s="42"/>
      <c r="GB11" s="42"/>
      <c r="GC11" s="42"/>
      <c r="GD11" s="42"/>
      <c r="GE11" s="42"/>
      <c r="GF11" s="42"/>
      <c r="GG11" s="42"/>
      <c r="GH11" s="42"/>
      <c r="GI11" s="42"/>
      <c r="GJ11" s="42"/>
      <c r="GK11" s="42"/>
      <c r="GL11" s="42"/>
      <c r="GM11" s="42"/>
      <c r="GN11" s="42"/>
      <c r="GO11" s="42"/>
      <c r="GP11" s="42"/>
      <c r="GQ11" s="42"/>
      <c r="GR11" s="42"/>
      <c r="GS11" s="42"/>
      <c r="GT11" s="42"/>
      <c r="GU11" s="42"/>
      <c r="GV11" s="42"/>
      <c r="GW11" s="42"/>
      <c r="GX11" s="42"/>
      <c r="GY11" s="42"/>
      <c r="GZ11" s="42"/>
      <c r="HA11" s="42"/>
      <c r="HB11" s="42"/>
      <c r="HC11" s="42"/>
      <c r="HD11" s="42"/>
      <c r="HE11" s="42"/>
      <c r="HF11" s="42"/>
      <c r="HG11" s="42"/>
      <c r="HH11" s="42"/>
      <c r="HI11" s="42"/>
      <c r="HJ11" s="42"/>
      <c r="HK11" s="42"/>
      <c r="HL11" s="42"/>
      <c r="HM11" s="42"/>
      <c r="HN11" s="42"/>
      <c r="HO11" s="42"/>
      <c r="HP11" s="42"/>
      <c r="HQ11" s="42"/>
      <c r="HR11" s="42"/>
      <c r="HS11" s="42"/>
      <c r="HT11" s="42"/>
      <c r="HU11" s="42"/>
      <c r="HV11" s="43"/>
      <c r="HW11" s="43"/>
      <c r="HX11" s="43"/>
      <c r="HY11" s="43"/>
      <c r="HZ11" s="43"/>
      <c r="IA11" s="43"/>
      <c r="IB11" s="43"/>
      <c r="IC11" s="43"/>
      <c r="ID11" s="43"/>
      <c r="IE11" s="43"/>
      <c r="IF11" s="43"/>
      <c r="IG11" s="43"/>
      <c r="IH11" s="43"/>
      <c r="II11" s="43"/>
      <c r="IJ11" s="43"/>
      <c r="IK11" s="43"/>
      <c r="IL11" s="43"/>
      <c r="IM11" s="43"/>
      <c r="IN11" s="43"/>
      <c r="IO11" s="43"/>
      <c r="IP11" s="43"/>
      <c r="IQ11" s="43"/>
      <c r="IR11" s="43"/>
      <c r="IS11" s="43"/>
      <c r="IT11" s="43"/>
      <c r="IU11" s="43"/>
    </row>
    <row r="12" spans="1:255" s="44" customFormat="1" ht="34.5" customHeight="1" x14ac:dyDescent="0.3">
      <c r="A12" s="33">
        <v>3</v>
      </c>
      <c r="B12" s="34" t="s">
        <v>60</v>
      </c>
      <c r="C12" s="35">
        <v>8.3092000000000006</v>
      </c>
      <c r="D12" s="35">
        <v>13290.369699999999</v>
      </c>
      <c r="E12" s="36">
        <f>DK12+EG12-EC12</f>
        <v>1026530.2950000002</v>
      </c>
      <c r="F12" s="37">
        <f>DL12+EH12-ED12</f>
        <v>769897.72125000018</v>
      </c>
      <c r="G12" s="37">
        <f>DM12+EI12-EE12</f>
        <v>555785.47240000009</v>
      </c>
      <c r="H12" s="37">
        <f t="shared" si="7"/>
        <v>72.189520381698358</v>
      </c>
      <c r="I12" s="37">
        <f>G12/E12*100</f>
        <v>54.142140286273779</v>
      </c>
      <c r="J12" s="38">
        <f t="shared" si="0"/>
        <v>257215.4</v>
      </c>
      <c r="K12" s="39">
        <f t="shared" si="0"/>
        <v>192911.55</v>
      </c>
      <c r="L12" s="39">
        <f t="shared" si="0"/>
        <v>112510.87240000002</v>
      </c>
      <c r="M12" s="39">
        <f>+L12-K12</f>
        <v>-80400.677599999966</v>
      </c>
      <c r="N12" s="39">
        <f>+L12/K12*100</f>
        <v>58.322517443875199</v>
      </c>
      <c r="O12" s="39">
        <f>L12/J12*100</f>
        <v>43.741888082906399</v>
      </c>
      <c r="P12" s="38">
        <f t="shared" si="1"/>
        <v>40877</v>
      </c>
      <c r="Q12" s="39">
        <f t="shared" si="1"/>
        <v>30657.75</v>
      </c>
      <c r="R12" s="39">
        <f t="shared" si="1"/>
        <v>25024.530000000042</v>
      </c>
      <c r="S12" s="39">
        <f t="shared" si="8"/>
        <v>81.625461751107125</v>
      </c>
      <c r="T12" s="40">
        <f>R12/P12*100</f>
        <v>61.219096313330333</v>
      </c>
      <c r="U12" s="38">
        <v>107</v>
      </c>
      <c r="V12" s="41">
        <f t="shared" si="9"/>
        <v>80.25</v>
      </c>
      <c r="W12" s="41">
        <v>7.5960000000000001</v>
      </c>
      <c r="X12" s="41">
        <f t="shared" si="10"/>
        <v>9.4654205607476634</v>
      </c>
      <c r="Y12" s="41">
        <f t="shared" si="2"/>
        <v>7.0990654205607475</v>
      </c>
      <c r="Z12" s="38">
        <v>8660</v>
      </c>
      <c r="AA12" s="41">
        <f t="shared" si="11"/>
        <v>6495</v>
      </c>
      <c r="AB12" s="41">
        <v>5856.8434999999999</v>
      </c>
      <c r="AC12" s="41">
        <f t="shared" si="3"/>
        <v>90.174649730561967</v>
      </c>
      <c r="AD12" s="41">
        <f t="shared" si="12"/>
        <v>67.630987297921479</v>
      </c>
      <c r="AE12" s="38">
        <v>32110</v>
      </c>
      <c r="AF12" s="41">
        <f t="shared" si="13"/>
        <v>24082.5</v>
      </c>
      <c r="AG12" s="41">
        <v>19160.090500000042</v>
      </c>
      <c r="AH12" s="41">
        <f>+AG12/AF12*100</f>
        <v>79.560222153015843</v>
      </c>
      <c r="AI12" s="41">
        <f>AG12/AE12*100</f>
        <v>59.670166614761889</v>
      </c>
      <c r="AJ12" s="38">
        <v>60182</v>
      </c>
      <c r="AK12" s="41">
        <f t="shared" si="14"/>
        <v>45136.5</v>
      </c>
      <c r="AL12" s="41">
        <v>35220.987200000003</v>
      </c>
      <c r="AM12" s="41">
        <f>+AL12/AK12*100</f>
        <v>78.032162883697225</v>
      </c>
      <c r="AN12" s="41">
        <f>AL12/AJ12*100</f>
        <v>58.524122162772926</v>
      </c>
      <c r="AO12" s="38">
        <v>4898.3999999999996</v>
      </c>
      <c r="AP12" s="41">
        <f t="shared" si="15"/>
        <v>3673.7999999999997</v>
      </c>
      <c r="AQ12" s="41">
        <v>4736.93</v>
      </c>
      <c r="AR12" s="41">
        <f>+AQ12/AP12*100</f>
        <v>128.9381566770102</v>
      </c>
      <c r="AS12" s="41">
        <f>AQ12/AO12*100</f>
        <v>96.703617507757642</v>
      </c>
      <c r="AT12" s="38">
        <v>600</v>
      </c>
      <c r="AU12" s="41">
        <f t="shared" si="16"/>
        <v>450</v>
      </c>
      <c r="AV12" s="41">
        <v>864.9</v>
      </c>
      <c r="AW12" s="41">
        <f>+AV12/AU12*100</f>
        <v>192.2</v>
      </c>
      <c r="AX12" s="41">
        <f>AV12/AT12*100</f>
        <v>144.15</v>
      </c>
      <c r="AY12" s="38">
        <v>0</v>
      </c>
      <c r="AZ12" s="41">
        <f t="shared" si="17"/>
        <v>0</v>
      </c>
      <c r="BA12" s="41">
        <v>0</v>
      </c>
      <c r="BB12" s="38">
        <v>0</v>
      </c>
      <c r="BC12" s="41">
        <f t="shared" si="18"/>
        <v>0</v>
      </c>
      <c r="BD12" s="41">
        <v>0</v>
      </c>
      <c r="BE12" s="38">
        <v>711523.4</v>
      </c>
      <c r="BF12" s="41">
        <f t="shared" si="19"/>
        <v>533642.55000000005</v>
      </c>
      <c r="BG12" s="41">
        <v>415055.2</v>
      </c>
      <c r="BH12" s="38">
        <v>1089</v>
      </c>
      <c r="BI12" s="41">
        <f t="shared" si="20"/>
        <v>816.75</v>
      </c>
      <c r="BJ12" s="41">
        <v>636.5</v>
      </c>
      <c r="BK12" s="38">
        <v>0</v>
      </c>
      <c r="BL12" s="41">
        <f t="shared" si="21"/>
        <v>0</v>
      </c>
      <c r="BM12" s="41">
        <v>0</v>
      </c>
      <c r="BN12" s="38">
        <v>0</v>
      </c>
      <c r="BO12" s="41">
        <f t="shared" si="22"/>
        <v>0</v>
      </c>
      <c r="BP12" s="41">
        <v>0</v>
      </c>
      <c r="BQ12" s="38">
        <f t="shared" si="4"/>
        <v>74748</v>
      </c>
      <c r="BR12" s="41">
        <f t="shared" si="4"/>
        <v>56061</v>
      </c>
      <c r="BS12" s="41">
        <f t="shared" si="4"/>
        <v>13532.723999999998</v>
      </c>
      <c r="BT12" s="41">
        <f t="shared" si="23"/>
        <v>24.139283994220577</v>
      </c>
      <c r="BU12" s="41">
        <f>BS12/BQ12*100</f>
        <v>18.104462995665433</v>
      </c>
      <c r="BV12" s="38">
        <v>69748</v>
      </c>
      <c r="BW12" s="41">
        <f t="shared" si="24"/>
        <v>52311</v>
      </c>
      <c r="BX12" s="41">
        <v>11410.843999999999</v>
      </c>
      <c r="BY12" s="38">
        <v>0</v>
      </c>
      <c r="BZ12" s="41">
        <f t="shared" si="25"/>
        <v>0</v>
      </c>
      <c r="CA12" s="41">
        <v>0</v>
      </c>
      <c r="CB12" s="38">
        <v>0</v>
      </c>
      <c r="CC12" s="41">
        <f t="shared" si="26"/>
        <v>0</v>
      </c>
      <c r="CD12" s="41">
        <v>0</v>
      </c>
      <c r="CE12" s="38">
        <v>5000</v>
      </c>
      <c r="CF12" s="41">
        <f t="shared" si="27"/>
        <v>3750</v>
      </c>
      <c r="CG12" s="41">
        <v>2121.88</v>
      </c>
      <c r="CH12" s="38">
        <v>0</v>
      </c>
      <c r="CI12" s="41">
        <f t="shared" si="28"/>
        <v>0</v>
      </c>
      <c r="CJ12" s="41">
        <v>0</v>
      </c>
      <c r="CK12" s="38">
        <v>1999</v>
      </c>
      <c r="CL12" s="41">
        <f t="shared" si="29"/>
        <v>1499.25</v>
      </c>
      <c r="CM12" s="41">
        <v>799.6</v>
      </c>
      <c r="CN12" s="38">
        <v>0</v>
      </c>
      <c r="CO12" s="41">
        <f t="shared" si="30"/>
        <v>0</v>
      </c>
      <c r="CP12" s="41">
        <v>0</v>
      </c>
      <c r="CQ12" s="38">
        <v>47901</v>
      </c>
      <c r="CR12" s="41">
        <f t="shared" si="31"/>
        <v>35925.75</v>
      </c>
      <c r="CS12" s="41">
        <v>23679.339</v>
      </c>
      <c r="CT12" s="38">
        <v>19150</v>
      </c>
      <c r="CU12" s="41">
        <f t="shared" si="32"/>
        <v>14362.5</v>
      </c>
      <c r="CV12" s="41">
        <v>10337.439</v>
      </c>
      <c r="CW12" s="41">
        <f t="shared" si="33"/>
        <v>71.975206266318537</v>
      </c>
      <c r="CX12" s="36">
        <v>0</v>
      </c>
      <c r="CY12" s="41">
        <f t="shared" si="34"/>
        <v>0</v>
      </c>
      <c r="CZ12" s="35">
        <v>163.69999999999999</v>
      </c>
      <c r="DA12" s="36">
        <v>3000</v>
      </c>
      <c r="DB12" s="41">
        <f t="shared" si="35"/>
        <v>2250</v>
      </c>
      <c r="DC12" s="35">
        <v>0</v>
      </c>
      <c r="DD12" s="36">
        <v>20000</v>
      </c>
      <c r="DE12" s="41">
        <f t="shared" si="36"/>
        <v>15000</v>
      </c>
      <c r="DF12" s="35">
        <v>0</v>
      </c>
      <c r="DG12" s="36">
        <v>25009</v>
      </c>
      <c r="DH12" s="41">
        <f t="shared" si="37"/>
        <v>18756.75</v>
      </c>
      <c r="DI12" s="35">
        <v>9287.7621999999992</v>
      </c>
      <c r="DJ12" s="35">
        <v>0</v>
      </c>
      <c r="DK12" s="36">
        <f t="shared" si="5"/>
        <v>991826.8</v>
      </c>
      <c r="DL12" s="35">
        <f t="shared" si="5"/>
        <v>743870.10000000009</v>
      </c>
      <c r="DM12" s="35">
        <f t="shared" si="5"/>
        <v>529002.17240000004</v>
      </c>
      <c r="DN12" s="36">
        <v>0</v>
      </c>
      <c r="DO12" s="41">
        <f t="shared" si="38"/>
        <v>0</v>
      </c>
      <c r="DP12" s="35">
        <v>0</v>
      </c>
      <c r="DQ12" s="36">
        <v>34703.495000000003</v>
      </c>
      <c r="DR12" s="41">
        <f t="shared" si="39"/>
        <v>26027.62125</v>
      </c>
      <c r="DS12" s="35">
        <v>26783.3</v>
      </c>
      <c r="DT12" s="36">
        <v>0</v>
      </c>
      <c r="DU12" s="41">
        <f t="shared" si="40"/>
        <v>0</v>
      </c>
      <c r="DV12" s="35">
        <v>0</v>
      </c>
      <c r="DW12" s="36">
        <v>0</v>
      </c>
      <c r="DX12" s="41">
        <f t="shared" si="41"/>
        <v>0</v>
      </c>
      <c r="DY12" s="35">
        <v>0</v>
      </c>
      <c r="DZ12" s="36">
        <v>0</v>
      </c>
      <c r="EA12" s="41">
        <f t="shared" si="42"/>
        <v>0</v>
      </c>
      <c r="EB12" s="35">
        <v>0</v>
      </c>
      <c r="EC12" s="36">
        <v>139881.95809999999</v>
      </c>
      <c r="ED12" s="41">
        <f t="shared" si="43"/>
        <v>104911.46857499999</v>
      </c>
      <c r="EE12" s="35">
        <v>127005</v>
      </c>
      <c r="EF12" s="35">
        <v>0</v>
      </c>
      <c r="EG12" s="36">
        <f t="shared" si="6"/>
        <v>174585.45309999998</v>
      </c>
      <c r="EH12" s="35">
        <f t="shared" si="6"/>
        <v>130939.08982499999</v>
      </c>
      <c r="EI12" s="35">
        <f>DP12+DS12+DV12+DY12+EB12+EE12+EF12</f>
        <v>153788.29999999999</v>
      </c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42"/>
      <c r="GF12" s="42"/>
      <c r="GG12" s="42"/>
      <c r="GH12" s="42"/>
      <c r="GI12" s="42"/>
      <c r="GJ12" s="42"/>
      <c r="GK12" s="42"/>
      <c r="GL12" s="42"/>
      <c r="GM12" s="42"/>
      <c r="GN12" s="42"/>
      <c r="GO12" s="42"/>
      <c r="GP12" s="42"/>
      <c r="GQ12" s="42"/>
      <c r="GR12" s="42"/>
      <c r="GS12" s="42"/>
      <c r="GT12" s="42"/>
      <c r="GU12" s="42"/>
      <c r="GV12" s="42"/>
      <c r="GW12" s="42"/>
      <c r="GX12" s="42"/>
      <c r="GY12" s="42"/>
      <c r="GZ12" s="42"/>
      <c r="HA12" s="42"/>
      <c r="HB12" s="42"/>
      <c r="HC12" s="42"/>
      <c r="HD12" s="42"/>
      <c r="HE12" s="42"/>
      <c r="HF12" s="42"/>
      <c r="HG12" s="42"/>
      <c r="HH12" s="42"/>
      <c r="HI12" s="42"/>
      <c r="HJ12" s="42"/>
      <c r="HK12" s="42"/>
      <c r="HL12" s="42"/>
      <c r="HM12" s="42"/>
      <c r="HN12" s="42"/>
      <c r="HO12" s="42"/>
      <c r="HP12" s="42"/>
      <c r="HQ12" s="42"/>
      <c r="HR12" s="42"/>
      <c r="HS12" s="42"/>
      <c r="HT12" s="42"/>
      <c r="HU12" s="42"/>
      <c r="HV12" s="43"/>
      <c r="HW12" s="43"/>
      <c r="HX12" s="43"/>
      <c r="HY12" s="43"/>
      <c r="HZ12" s="43"/>
      <c r="IA12" s="43"/>
      <c r="IB12" s="43"/>
      <c r="IC12" s="43"/>
      <c r="ID12" s="43"/>
      <c r="IE12" s="43"/>
      <c r="IF12" s="43"/>
      <c r="IG12" s="43"/>
      <c r="IH12" s="43"/>
      <c r="II12" s="43"/>
      <c r="IJ12" s="43"/>
      <c r="IK12" s="43"/>
      <c r="IL12" s="43"/>
      <c r="IM12" s="43"/>
      <c r="IN12" s="43"/>
      <c r="IO12" s="43"/>
      <c r="IP12" s="43"/>
      <c r="IQ12" s="43"/>
      <c r="IR12" s="43"/>
      <c r="IS12" s="43"/>
      <c r="IT12" s="43"/>
      <c r="IU12" s="43"/>
    </row>
    <row r="13" spans="1:255" s="44" customFormat="1" ht="34.5" customHeight="1" x14ac:dyDescent="0.3">
      <c r="A13" s="33">
        <v>4</v>
      </c>
      <c r="B13" s="34" t="s">
        <v>61</v>
      </c>
      <c r="C13" s="35">
        <v>9182.2497000000003</v>
      </c>
      <c r="D13" s="35">
        <v>1255725.0197000001</v>
      </c>
      <c r="E13" s="36">
        <f>DK13+EG13-EC13</f>
        <v>4643117.0344000002</v>
      </c>
      <c r="F13" s="37">
        <f>DL13+EH13-ED13</f>
        <v>3482337.7757999999</v>
      </c>
      <c r="G13" s="37">
        <f>DM13+EI13-EE13</f>
        <v>2537894.0331999999</v>
      </c>
      <c r="H13" s="37">
        <f t="shared" si="7"/>
        <v>72.879031173734077</v>
      </c>
      <c r="I13" s="37">
        <f>G13/E13*100</f>
        <v>54.659273380300554</v>
      </c>
      <c r="J13" s="38">
        <f t="shared" si="0"/>
        <v>1024629.1</v>
      </c>
      <c r="K13" s="39">
        <f t="shared" si="0"/>
        <v>768471.82499999995</v>
      </c>
      <c r="L13" s="39">
        <f t="shared" si="0"/>
        <v>456730.12419999938</v>
      </c>
      <c r="M13" s="39">
        <f>+L13-K13</f>
        <v>-311741.70080000057</v>
      </c>
      <c r="N13" s="39">
        <f>+L13/K13*100</f>
        <v>59.433554925712393</v>
      </c>
      <c r="O13" s="39">
        <f>L13/J13*100</f>
        <v>44.575166194284293</v>
      </c>
      <c r="P13" s="38">
        <f t="shared" si="1"/>
        <v>193549.6</v>
      </c>
      <c r="Q13" s="39">
        <f t="shared" si="1"/>
        <v>145162.20000000001</v>
      </c>
      <c r="R13" s="39">
        <f t="shared" si="1"/>
        <v>49684.395899999487</v>
      </c>
      <c r="S13" s="39">
        <f t="shared" si="8"/>
        <v>34.226813798633174</v>
      </c>
      <c r="T13" s="40">
        <f>R13/P13*100</f>
        <v>25.670110348974877</v>
      </c>
      <c r="U13" s="38">
        <v>0</v>
      </c>
      <c r="V13" s="41">
        <f t="shared" si="9"/>
        <v>0</v>
      </c>
      <c r="W13" s="41">
        <v>886.24699999999996</v>
      </c>
      <c r="X13" s="41" t="e">
        <f t="shared" si="10"/>
        <v>#DIV/0!</v>
      </c>
      <c r="Y13" s="41" t="e">
        <f t="shared" si="2"/>
        <v>#DIV/0!</v>
      </c>
      <c r="Z13" s="38">
        <v>16400</v>
      </c>
      <c r="AA13" s="41">
        <f t="shared" si="11"/>
        <v>12300</v>
      </c>
      <c r="AB13" s="41">
        <v>8435.5949999999993</v>
      </c>
      <c r="AC13" s="41">
        <f t="shared" si="3"/>
        <v>68.582073170731704</v>
      </c>
      <c r="AD13" s="41">
        <f t="shared" si="12"/>
        <v>51.436554878048781</v>
      </c>
      <c r="AE13" s="38">
        <v>177149.6</v>
      </c>
      <c r="AF13" s="41">
        <f t="shared" si="13"/>
        <v>132862.20000000001</v>
      </c>
      <c r="AG13" s="41">
        <v>40362.55389999949</v>
      </c>
      <c r="AH13" s="41">
        <f>+AG13/AF13*100</f>
        <v>30.379260542125213</v>
      </c>
      <c r="AI13" s="41">
        <f>AG13/AE13*100</f>
        <v>22.78444540659391</v>
      </c>
      <c r="AJ13" s="38">
        <v>549894</v>
      </c>
      <c r="AK13" s="41">
        <f t="shared" si="14"/>
        <v>412420.5</v>
      </c>
      <c r="AL13" s="41">
        <v>240764.09210000001</v>
      </c>
      <c r="AM13" s="41">
        <f>+AL13/AK13*100</f>
        <v>58.378303721565736</v>
      </c>
      <c r="AN13" s="41">
        <f>AL13/AJ13*100</f>
        <v>43.7837277911743</v>
      </c>
      <c r="AO13" s="38">
        <v>18250</v>
      </c>
      <c r="AP13" s="41">
        <f t="shared" si="15"/>
        <v>13687.5</v>
      </c>
      <c r="AQ13" s="41">
        <v>14674.364</v>
      </c>
      <c r="AR13" s="41">
        <f>+AQ13/AP13*100</f>
        <v>107.20996529680365</v>
      </c>
      <c r="AS13" s="41">
        <f>AQ13/AO13*100</f>
        <v>80.407473972602745</v>
      </c>
      <c r="AT13" s="38">
        <v>15200</v>
      </c>
      <c r="AU13" s="41">
        <f t="shared" si="16"/>
        <v>11400</v>
      </c>
      <c r="AV13" s="41">
        <v>11939.7</v>
      </c>
      <c r="AW13" s="41">
        <f>+AV13/AU13*100</f>
        <v>104.73421052631579</v>
      </c>
      <c r="AX13" s="41">
        <f>AV13/AT13*100</f>
        <v>78.550657894736844</v>
      </c>
      <c r="AY13" s="38">
        <v>0</v>
      </c>
      <c r="AZ13" s="41">
        <f t="shared" si="17"/>
        <v>0</v>
      </c>
      <c r="BA13" s="41">
        <v>0</v>
      </c>
      <c r="BB13" s="38">
        <v>0</v>
      </c>
      <c r="BC13" s="41">
        <f t="shared" si="18"/>
        <v>0</v>
      </c>
      <c r="BD13" s="41">
        <v>0</v>
      </c>
      <c r="BE13" s="38">
        <v>3223773.4</v>
      </c>
      <c r="BF13" s="41">
        <f t="shared" si="19"/>
        <v>2417830.0499999998</v>
      </c>
      <c r="BG13" s="41">
        <v>1880534.416</v>
      </c>
      <c r="BH13" s="38">
        <v>3486.1</v>
      </c>
      <c r="BI13" s="41">
        <f t="shared" si="20"/>
        <v>2614.5749999999998</v>
      </c>
      <c r="BJ13" s="41">
        <v>3303.14</v>
      </c>
      <c r="BK13" s="38">
        <v>0</v>
      </c>
      <c r="BL13" s="41">
        <f t="shared" si="21"/>
        <v>0</v>
      </c>
      <c r="BM13" s="41">
        <v>0</v>
      </c>
      <c r="BN13" s="38">
        <v>0</v>
      </c>
      <c r="BO13" s="41">
        <f t="shared" si="22"/>
        <v>0</v>
      </c>
      <c r="BP13" s="41">
        <v>0</v>
      </c>
      <c r="BQ13" s="38">
        <f t="shared" si="4"/>
        <v>50185</v>
      </c>
      <c r="BR13" s="41">
        <f t="shared" si="4"/>
        <v>37638.75</v>
      </c>
      <c r="BS13" s="41">
        <f t="shared" si="4"/>
        <v>23432.440000000002</v>
      </c>
      <c r="BT13" s="41">
        <f t="shared" si="23"/>
        <v>62.256158878815057</v>
      </c>
      <c r="BU13" s="41">
        <f>BS13/BQ13*100</f>
        <v>46.692119159111293</v>
      </c>
      <c r="BV13" s="38">
        <v>37255</v>
      </c>
      <c r="BW13" s="41">
        <f t="shared" si="24"/>
        <v>27941.25</v>
      </c>
      <c r="BX13" s="41">
        <v>13747.805</v>
      </c>
      <c r="BY13" s="38">
        <v>5190</v>
      </c>
      <c r="BZ13" s="41">
        <f t="shared" si="25"/>
        <v>3892.5</v>
      </c>
      <c r="CA13" s="41">
        <v>558.35</v>
      </c>
      <c r="CB13" s="38">
        <v>0</v>
      </c>
      <c r="CC13" s="41">
        <f t="shared" si="26"/>
        <v>0</v>
      </c>
      <c r="CD13" s="41">
        <v>0</v>
      </c>
      <c r="CE13" s="38">
        <v>7740</v>
      </c>
      <c r="CF13" s="41">
        <f t="shared" si="27"/>
        <v>5805</v>
      </c>
      <c r="CG13" s="41">
        <v>9126.2849999999999</v>
      </c>
      <c r="CH13" s="38">
        <v>0</v>
      </c>
      <c r="CI13" s="41">
        <f t="shared" si="28"/>
        <v>0</v>
      </c>
      <c r="CJ13" s="41">
        <v>0</v>
      </c>
      <c r="CK13" s="38">
        <v>4454.3999999999996</v>
      </c>
      <c r="CL13" s="41">
        <f t="shared" si="29"/>
        <v>3340.7999999999997</v>
      </c>
      <c r="CM13" s="41">
        <v>1781.76</v>
      </c>
      <c r="CN13" s="38">
        <v>0</v>
      </c>
      <c r="CO13" s="41">
        <f t="shared" si="30"/>
        <v>0</v>
      </c>
      <c r="CP13" s="41">
        <v>2695.4969999999998</v>
      </c>
      <c r="CQ13" s="38">
        <v>188050.5</v>
      </c>
      <c r="CR13" s="41">
        <f t="shared" si="31"/>
        <v>141037.875</v>
      </c>
      <c r="CS13" s="41">
        <v>73771.513200000001</v>
      </c>
      <c r="CT13" s="38">
        <v>114000</v>
      </c>
      <c r="CU13" s="41">
        <f t="shared" si="32"/>
        <v>85500</v>
      </c>
      <c r="CV13" s="41">
        <v>31968.082200000001</v>
      </c>
      <c r="CW13" s="41">
        <f t="shared" si="33"/>
        <v>37.389569824561406</v>
      </c>
      <c r="CX13" s="36">
        <v>8000</v>
      </c>
      <c r="CY13" s="41">
        <f t="shared" si="34"/>
        <v>6000</v>
      </c>
      <c r="CZ13" s="35">
        <v>30970.522000000001</v>
      </c>
      <c r="DA13" s="36">
        <v>1500</v>
      </c>
      <c r="DB13" s="41">
        <f t="shared" si="35"/>
        <v>1125</v>
      </c>
      <c r="DC13" s="35">
        <v>2781.2950000000001</v>
      </c>
      <c r="DD13" s="36">
        <v>0</v>
      </c>
      <c r="DE13" s="41">
        <f t="shared" si="36"/>
        <v>0</v>
      </c>
      <c r="DF13" s="35">
        <v>0</v>
      </c>
      <c r="DG13" s="36">
        <v>0</v>
      </c>
      <c r="DH13" s="41">
        <f t="shared" si="37"/>
        <v>0</v>
      </c>
      <c r="DI13" s="35">
        <v>6016.3050000000003</v>
      </c>
      <c r="DJ13" s="35">
        <v>0</v>
      </c>
      <c r="DK13" s="36">
        <f t="shared" si="5"/>
        <v>4256343</v>
      </c>
      <c r="DL13" s="35">
        <f t="shared" si="5"/>
        <v>3192257.25</v>
      </c>
      <c r="DM13" s="35">
        <f t="shared" si="5"/>
        <v>2342349.4402000001</v>
      </c>
      <c r="DN13" s="36">
        <v>0</v>
      </c>
      <c r="DO13" s="41">
        <f t="shared" si="38"/>
        <v>0</v>
      </c>
      <c r="DP13" s="35">
        <v>0</v>
      </c>
      <c r="DQ13" s="36">
        <v>386774.0344</v>
      </c>
      <c r="DR13" s="41">
        <f t="shared" si="39"/>
        <v>290080.5258</v>
      </c>
      <c r="DS13" s="35">
        <v>195544.59299999999</v>
      </c>
      <c r="DT13" s="36">
        <v>0</v>
      </c>
      <c r="DU13" s="41">
        <f t="shared" si="40"/>
        <v>0</v>
      </c>
      <c r="DV13" s="35">
        <v>0</v>
      </c>
      <c r="DW13" s="36">
        <v>0</v>
      </c>
      <c r="DX13" s="41">
        <f t="shared" si="41"/>
        <v>0</v>
      </c>
      <c r="DY13" s="35">
        <v>0</v>
      </c>
      <c r="DZ13" s="36">
        <v>0</v>
      </c>
      <c r="EA13" s="41">
        <f t="shared" si="42"/>
        <v>0</v>
      </c>
      <c r="EB13" s="35">
        <v>0</v>
      </c>
      <c r="EC13" s="36">
        <v>1168900</v>
      </c>
      <c r="ED13" s="41">
        <f t="shared" si="43"/>
        <v>876675</v>
      </c>
      <c r="EE13" s="35">
        <v>0</v>
      </c>
      <c r="EF13" s="35">
        <v>0</v>
      </c>
      <c r="EG13" s="36">
        <f t="shared" si="6"/>
        <v>1555674.0344</v>
      </c>
      <c r="EH13" s="35">
        <f t="shared" si="6"/>
        <v>1166755.5257999999</v>
      </c>
      <c r="EI13" s="35">
        <f>DP13+DS13+DV13+DY13+EB13+EE13+EF13</f>
        <v>195544.59299999999</v>
      </c>
      <c r="EJ13" s="42"/>
      <c r="EK13" s="42"/>
      <c r="EL13" s="42"/>
      <c r="EM13" s="42"/>
      <c r="EN13" s="42"/>
      <c r="EO13" s="42"/>
      <c r="EP13" s="42"/>
      <c r="EQ13" s="42"/>
      <c r="ER13" s="42"/>
      <c r="ES13" s="42"/>
      <c r="ET13" s="42"/>
      <c r="EU13" s="42"/>
      <c r="EV13" s="42"/>
      <c r="EW13" s="42"/>
      <c r="EX13" s="42"/>
      <c r="EY13" s="42"/>
      <c r="EZ13" s="42"/>
      <c r="FA13" s="42"/>
      <c r="FB13" s="42"/>
      <c r="FC13" s="42"/>
      <c r="FD13" s="42"/>
      <c r="FE13" s="42"/>
      <c r="FF13" s="42"/>
      <c r="FG13" s="42"/>
      <c r="FH13" s="42"/>
      <c r="FI13" s="42"/>
      <c r="FJ13" s="42"/>
      <c r="FK13" s="42"/>
      <c r="FL13" s="42"/>
      <c r="FM13" s="42"/>
      <c r="FN13" s="42"/>
      <c r="FO13" s="42"/>
      <c r="FP13" s="42"/>
      <c r="FQ13" s="42"/>
      <c r="FR13" s="42"/>
      <c r="FS13" s="42"/>
      <c r="FT13" s="42"/>
      <c r="FU13" s="42"/>
      <c r="FV13" s="42"/>
      <c r="FW13" s="42"/>
      <c r="FX13" s="42"/>
      <c r="FY13" s="42"/>
      <c r="FZ13" s="42"/>
      <c r="GA13" s="42"/>
      <c r="GB13" s="42"/>
      <c r="GC13" s="42"/>
      <c r="GD13" s="42"/>
      <c r="GE13" s="42"/>
      <c r="GF13" s="42"/>
      <c r="GG13" s="42"/>
      <c r="GH13" s="42"/>
      <c r="GI13" s="42"/>
      <c r="GJ13" s="42"/>
      <c r="GK13" s="42"/>
      <c r="GL13" s="42"/>
      <c r="GM13" s="42"/>
      <c r="GN13" s="42"/>
      <c r="GO13" s="42"/>
      <c r="GP13" s="42"/>
      <c r="GQ13" s="42"/>
      <c r="GR13" s="42"/>
      <c r="GS13" s="42"/>
      <c r="GT13" s="42"/>
      <c r="GU13" s="42"/>
      <c r="GV13" s="42"/>
      <c r="GW13" s="42"/>
      <c r="GX13" s="42"/>
      <c r="GY13" s="42"/>
      <c r="GZ13" s="42"/>
      <c r="HA13" s="42"/>
      <c r="HB13" s="42"/>
      <c r="HC13" s="42"/>
      <c r="HD13" s="42"/>
      <c r="HE13" s="42"/>
      <c r="HF13" s="42"/>
      <c r="HG13" s="42"/>
      <c r="HH13" s="42"/>
      <c r="HI13" s="42"/>
      <c r="HJ13" s="42"/>
      <c r="HK13" s="42"/>
      <c r="HL13" s="42"/>
      <c r="HM13" s="42"/>
      <c r="HN13" s="42"/>
      <c r="HO13" s="42"/>
      <c r="HP13" s="42"/>
      <c r="HQ13" s="42"/>
      <c r="HR13" s="42"/>
      <c r="HS13" s="42"/>
      <c r="HT13" s="42"/>
      <c r="HU13" s="42"/>
      <c r="HV13" s="43"/>
      <c r="HW13" s="43"/>
      <c r="HX13" s="43"/>
      <c r="HY13" s="43"/>
      <c r="HZ13" s="43"/>
      <c r="IA13" s="43"/>
      <c r="IB13" s="43"/>
      <c r="IC13" s="43"/>
      <c r="ID13" s="43"/>
      <c r="IE13" s="43"/>
      <c r="IF13" s="43"/>
      <c r="IG13" s="43"/>
      <c r="IH13" s="43"/>
      <c r="II13" s="43"/>
      <c r="IJ13" s="43"/>
      <c r="IK13" s="43"/>
      <c r="IL13" s="43"/>
      <c r="IM13" s="43"/>
      <c r="IN13" s="43"/>
      <c r="IO13" s="43"/>
      <c r="IP13" s="43"/>
      <c r="IQ13" s="43"/>
      <c r="IR13" s="43"/>
      <c r="IS13" s="43"/>
      <c r="IT13" s="43"/>
      <c r="IU13" s="43"/>
    </row>
    <row r="14" spans="1:255" s="44" customFormat="1" ht="34.5" customHeight="1" x14ac:dyDescent="0.3">
      <c r="A14" s="33">
        <v>5</v>
      </c>
      <c r="B14" s="34" t="s">
        <v>62</v>
      </c>
      <c r="C14" s="35">
        <v>20600.002</v>
      </c>
      <c r="D14" s="35">
        <v>53037.111900000004</v>
      </c>
      <c r="E14" s="36">
        <f>DK14+EG14-EC14</f>
        <v>2734000</v>
      </c>
      <c r="F14" s="37">
        <f>DL14+EH14-ED14</f>
        <v>2050500</v>
      </c>
      <c r="G14" s="37">
        <f>DM14+EI14-EE14</f>
        <v>1507457.7531999999</v>
      </c>
      <c r="H14" s="37">
        <f t="shared" si="7"/>
        <v>73.51659366983661</v>
      </c>
      <c r="I14" s="37">
        <f>G14/E14*100</f>
        <v>55.137445252377468</v>
      </c>
      <c r="J14" s="38">
        <f t="shared" si="0"/>
        <v>559286.1</v>
      </c>
      <c r="K14" s="39">
        <f t="shared" si="0"/>
        <v>419464.57499999995</v>
      </c>
      <c r="L14" s="39">
        <f t="shared" si="0"/>
        <v>276080.52120000002</v>
      </c>
      <c r="M14" s="39">
        <f>+L14-K14</f>
        <v>-143384.05379999994</v>
      </c>
      <c r="N14" s="39">
        <f>+L14/K14*100</f>
        <v>65.817362813057585</v>
      </c>
      <c r="O14" s="39">
        <f>L14/J14*100</f>
        <v>49.363022109793185</v>
      </c>
      <c r="P14" s="38">
        <f t="shared" si="1"/>
        <v>133100</v>
      </c>
      <c r="Q14" s="39">
        <f t="shared" si="1"/>
        <v>99825</v>
      </c>
      <c r="R14" s="39">
        <f t="shared" si="1"/>
        <v>51261.355400000051</v>
      </c>
      <c r="S14" s="39">
        <f t="shared" si="8"/>
        <v>51.351220035061409</v>
      </c>
      <c r="T14" s="40">
        <f>R14/P14*100</f>
        <v>38.513415026296052</v>
      </c>
      <c r="U14" s="38">
        <v>3600</v>
      </c>
      <c r="V14" s="41">
        <f t="shared" si="9"/>
        <v>2700</v>
      </c>
      <c r="W14" s="41">
        <v>10023.652</v>
      </c>
      <c r="X14" s="41">
        <f t="shared" si="10"/>
        <v>371.24637037037036</v>
      </c>
      <c r="Y14" s="41">
        <f t="shared" si="2"/>
        <v>278.43477777777775</v>
      </c>
      <c r="Z14" s="38">
        <v>17000</v>
      </c>
      <c r="AA14" s="41">
        <f t="shared" si="11"/>
        <v>12750</v>
      </c>
      <c r="AB14" s="41">
        <v>4287.3609999999999</v>
      </c>
      <c r="AC14" s="41">
        <f t="shared" si="3"/>
        <v>33.626360784313725</v>
      </c>
      <c r="AD14" s="41">
        <f t="shared" si="12"/>
        <v>25.219770588235292</v>
      </c>
      <c r="AE14" s="38">
        <v>112500</v>
      </c>
      <c r="AF14" s="41">
        <f t="shared" si="13"/>
        <v>84375</v>
      </c>
      <c r="AG14" s="41">
        <v>36950.342400000052</v>
      </c>
      <c r="AH14" s="41">
        <f>+AG14/AF14*100</f>
        <v>43.792998400000059</v>
      </c>
      <c r="AI14" s="41">
        <f>AG14/AE14*100</f>
        <v>32.844748800000048</v>
      </c>
      <c r="AJ14" s="38">
        <v>308688.09999999998</v>
      </c>
      <c r="AK14" s="41">
        <f t="shared" si="14"/>
        <v>231516.07499999998</v>
      </c>
      <c r="AL14" s="41">
        <v>140239.872</v>
      </c>
      <c r="AM14" s="41">
        <f>+AL14/AK14*100</f>
        <v>60.574572197632506</v>
      </c>
      <c r="AN14" s="41">
        <f>AL14/AJ14*100</f>
        <v>45.430929148224372</v>
      </c>
      <c r="AO14" s="38">
        <v>9700</v>
      </c>
      <c r="AP14" s="41">
        <f t="shared" si="15"/>
        <v>7275</v>
      </c>
      <c r="AQ14" s="41">
        <v>7493.0349999999999</v>
      </c>
      <c r="AR14" s="41">
        <f>+AQ14/AP14*100</f>
        <v>102.99704467353952</v>
      </c>
      <c r="AS14" s="41">
        <f>AQ14/AO14*100</f>
        <v>77.247783505154629</v>
      </c>
      <c r="AT14" s="38">
        <v>13000</v>
      </c>
      <c r="AU14" s="41">
        <f t="shared" si="16"/>
        <v>9750</v>
      </c>
      <c r="AV14" s="41">
        <v>9115.7999999999993</v>
      </c>
      <c r="AW14" s="41">
        <f>+AV14/AU14*100</f>
        <v>93.495384615384609</v>
      </c>
      <c r="AX14" s="41">
        <f>AV14/AT14*100</f>
        <v>70.121538461538464</v>
      </c>
      <c r="AY14" s="38">
        <v>0</v>
      </c>
      <c r="AZ14" s="41">
        <f t="shared" si="17"/>
        <v>0</v>
      </c>
      <c r="BA14" s="41">
        <v>0</v>
      </c>
      <c r="BB14" s="38">
        <v>0</v>
      </c>
      <c r="BC14" s="41">
        <f t="shared" si="18"/>
        <v>0</v>
      </c>
      <c r="BD14" s="41">
        <v>0</v>
      </c>
      <c r="BE14" s="38">
        <v>1355089.9</v>
      </c>
      <c r="BF14" s="41">
        <f t="shared" si="19"/>
        <v>1016317.4249999999</v>
      </c>
      <c r="BG14" s="41">
        <v>794355.70200000005</v>
      </c>
      <c r="BH14" s="38">
        <v>2396.8000000000002</v>
      </c>
      <c r="BI14" s="41">
        <f t="shared" si="20"/>
        <v>1797.6000000000001</v>
      </c>
      <c r="BJ14" s="41">
        <v>1400.1</v>
      </c>
      <c r="BK14" s="38">
        <v>0</v>
      </c>
      <c r="BL14" s="41">
        <f t="shared" si="21"/>
        <v>0</v>
      </c>
      <c r="BM14" s="41">
        <v>0</v>
      </c>
      <c r="BN14" s="38">
        <v>0</v>
      </c>
      <c r="BO14" s="41">
        <f t="shared" si="22"/>
        <v>0</v>
      </c>
      <c r="BP14" s="41">
        <v>0</v>
      </c>
      <c r="BQ14" s="38">
        <f t="shared" si="4"/>
        <v>24758</v>
      </c>
      <c r="BR14" s="41">
        <f t="shared" si="4"/>
        <v>18568.5</v>
      </c>
      <c r="BS14" s="41">
        <f t="shared" si="4"/>
        <v>12299.0465</v>
      </c>
      <c r="BT14" s="41">
        <f t="shared" si="23"/>
        <v>66.236079920295126</v>
      </c>
      <c r="BU14" s="41">
        <f>BS14/BQ14*100</f>
        <v>49.677059940221348</v>
      </c>
      <c r="BV14" s="38">
        <v>11305</v>
      </c>
      <c r="BW14" s="41">
        <f t="shared" si="24"/>
        <v>8478.75</v>
      </c>
      <c r="BX14" s="41">
        <v>4443.7539999999999</v>
      </c>
      <c r="BY14" s="38">
        <v>5653</v>
      </c>
      <c r="BZ14" s="41">
        <f t="shared" si="25"/>
        <v>4239.75</v>
      </c>
      <c r="CA14" s="41">
        <v>4000</v>
      </c>
      <c r="CB14" s="38">
        <v>3200</v>
      </c>
      <c r="CC14" s="41">
        <f t="shared" si="26"/>
        <v>2400</v>
      </c>
      <c r="CD14" s="41">
        <v>1441.749</v>
      </c>
      <c r="CE14" s="38">
        <v>4600</v>
      </c>
      <c r="CF14" s="41">
        <f t="shared" si="27"/>
        <v>3450</v>
      </c>
      <c r="CG14" s="41">
        <v>2413.5435000000002</v>
      </c>
      <c r="CH14" s="38">
        <v>0</v>
      </c>
      <c r="CI14" s="41">
        <f t="shared" si="28"/>
        <v>0</v>
      </c>
      <c r="CJ14" s="41">
        <v>0</v>
      </c>
      <c r="CK14" s="38">
        <v>2227.1999999999998</v>
      </c>
      <c r="CL14" s="41">
        <f t="shared" si="29"/>
        <v>1670.3999999999999</v>
      </c>
      <c r="CM14" s="41">
        <v>1113.73</v>
      </c>
      <c r="CN14" s="38">
        <v>0</v>
      </c>
      <c r="CO14" s="41">
        <f t="shared" si="30"/>
        <v>0</v>
      </c>
      <c r="CP14" s="41">
        <v>0</v>
      </c>
      <c r="CQ14" s="38">
        <v>66800</v>
      </c>
      <c r="CR14" s="41">
        <f t="shared" si="31"/>
        <v>50100</v>
      </c>
      <c r="CS14" s="41">
        <v>26065.006000000001</v>
      </c>
      <c r="CT14" s="38">
        <v>59000</v>
      </c>
      <c r="CU14" s="41">
        <f t="shared" si="32"/>
        <v>44250</v>
      </c>
      <c r="CV14" s="41">
        <v>19146.846000000001</v>
      </c>
      <c r="CW14" s="41">
        <f t="shared" si="33"/>
        <v>43.269708474576277</v>
      </c>
      <c r="CX14" s="36">
        <v>3000</v>
      </c>
      <c r="CY14" s="41">
        <f t="shared" si="34"/>
        <v>2250</v>
      </c>
      <c r="CZ14" s="35">
        <v>25570.706300000002</v>
      </c>
      <c r="DA14" s="36">
        <v>0</v>
      </c>
      <c r="DB14" s="41">
        <f t="shared" si="35"/>
        <v>0</v>
      </c>
      <c r="DC14" s="35">
        <v>241.4</v>
      </c>
      <c r="DD14" s="36">
        <v>0</v>
      </c>
      <c r="DE14" s="41">
        <f t="shared" si="36"/>
        <v>0</v>
      </c>
      <c r="DF14" s="35">
        <v>0</v>
      </c>
      <c r="DG14" s="36">
        <v>240</v>
      </c>
      <c r="DH14" s="41">
        <f t="shared" si="37"/>
        <v>180</v>
      </c>
      <c r="DI14" s="35">
        <v>3794.3</v>
      </c>
      <c r="DJ14" s="35">
        <v>0</v>
      </c>
      <c r="DK14" s="36">
        <f t="shared" si="5"/>
        <v>1919000</v>
      </c>
      <c r="DL14" s="35">
        <f t="shared" si="5"/>
        <v>1439250</v>
      </c>
      <c r="DM14" s="35">
        <f t="shared" si="5"/>
        <v>1072950.0532</v>
      </c>
      <c r="DN14" s="36">
        <v>0</v>
      </c>
      <c r="DO14" s="41">
        <f t="shared" si="38"/>
        <v>0</v>
      </c>
      <c r="DP14" s="35">
        <v>2000</v>
      </c>
      <c r="DQ14" s="36">
        <v>815000</v>
      </c>
      <c r="DR14" s="41">
        <f t="shared" si="39"/>
        <v>611250</v>
      </c>
      <c r="DS14" s="35">
        <v>432507.7</v>
      </c>
      <c r="DT14" s="36">
        <v>0</v>
      </c>
      <c r="DU14" s="41">
        <f t="shared" si="40"/>
        <v>0</v>
      </c>
      <c r="DV14" s="35">
        <v>0</v>
      </c>
      <c r="DW14" s="36">
        <v>0</v>
      </c>
      <c r="DX14" s="41">
        <f t="shared" si="41"/>
        <v>0</v>
      </c>
      <c r="DY14" s="35">
        <v>0</v>
      </c>
      <c r="DZ14" s="36">
        <v>0</v>
      </c>
      <c r="EA14" s="41">
        <f t="shared" si="42"/>
        <v>0</v>
      </c>
      <c r="EB14" s="35">
        <v>0</v>
      </c>
      <c r="EC14" s="36">
        <v>545000</v>
      </c>
      <c r="ED14" s="41">
        <f t="shared" si="43"/>
        <v>408750</v>
      </c>
      <c r="EE14" s="35">
        <v>222600</v>
      </c>
      <c r="EF14" s="35">
        <v>0</v>
      </c>
      <c r="EG14" s="36">
        <f t="shared" si="6"/>
        <v>1360000</v>
      </c>
      <c r="EH14" s="35">
        <f t="shared" si="6"/>
        <v>1020000</v>
      </c>
      <c r="EI14" s="35">
        <f>DP14+DS14+DV14+DY14+EB14+EE14+EF14</f>
        <v>657107.69999999995</v>
      </c>
      <c r="EJ14" s="42"/>
      <c r="EK14" s="42"/>
      <c r="EL14" s="42"/>
      <c r="EM14" s="42"/>
      <c r="EN14" s="42"/>
      <c r="EO14" s="42"/>
      <c r="EP14" s="42"/>
      <c r="EQ14" s="42"/>
      <c r="ER14" s="42"/>
      <c r="ES14" s="42"/>
      <c r="ET14" s="42"/>
      <c r="EU14" s="42"/>
      <c r="EV14" s="42"/>
      <c r="EW14" s="42"/>
      <c r="EX14" s="42"/>
      <c r="EY14" s="42"/>
      <c r="EZ14" s="42"/>
      <c r="FA14" s="42"/>
      <c r="FB14" s="42"/>
      <c r="FC14" s="42"/>
      <c r="FD14" s="42"/>
      <c r="FE14" s="42"/>
      <c r="FF14" s="42"/>
      <c r="FG14" s="42"/>
      <c r="FH14" s="42"/>
      <c r="FI14" s="42"/>
      <c r="FJ14" s="42"/>
      <c r="FK14" s="42"/>
      <c r="FL14" s="42"/>
      <c r="FM14" s="42"/>
      <c r="FN14" s="42"/>
      <c r="FO14" s="42"/>
      <c r="FP14" s="42"/>
      <c r="FQ14" s="42"/>
      <c r="FR14" s="42"/>
      <c r="FS14" s="42"/>
      <c r="FT14" s="42"/>
      <c r="FU14" s="42"/>
      <c r="FV14" s="42"/>
      <c r="FW14" s="42"/>
      <c r="FX14" s="42"/>
      <c r="FY14" s="42"/>
      <c r="FZ14" s="42"/>
      <c r="GA14" s="42"/>
      <c r="GB14" s="42"/>
      <c r="GC14" s="42"/>
      <c r="GD14" s="42"/>
      <c r="GE14" s="42"/>
      <c r="GF14" s="42"/>
      <c r="GG14" s="42"/>
      <c r="GH14" s="42"/>
      <c r="GI14" s="42"/>
      <c r="GJ14" s="42"/>
      <c r="GK14" s="42"/>
      <c r="GL14" s="42"/>
      <c r="GM14" s="42"/>
      <c r="GN14" s="42"/>
      <c r="GO14" s="42"/>
      <c r="GP14" s="42"/>
      <c r="GQ14" s="42"/>
      <c r="GR14" s="42"/>
      <c r="GS14" s="42"/>
      <c r="GT14" s="42"/>
      <c r="GU14" s="42"/>
      <c r="GV14" s="42"/>
      <c r="GW14" s="42"/>
      <c r="GX14" s="42"/>
      <c r="GY14" s="42"/>
      <c r="GZ14" s="42"/>
      <c r="HA14" s="42"/>
      <c r="HB14" s="42"/>
      <c r="HC14" s="42"/>
      <c r="HD14" s="42"/>
      <c r="HE14" s="42"/>
      <c r="HF14" s="42"/>
      <c r="HG14" s="42"/>
      <c r="HH14" s="42"/>
      <c r="HI14" s="42"/>
      <c r="HJ14" s="42"/>
      <c r="HK14" s="42"/>
      <c r="HL14" s="42"/>
      <c r="HM14" s="42"/>
      <c r="HN14" s="42"/>
      <c r="HO14" s="42"/>
      <c r="HP14" s="42"/>
      <c r="HQ14" s="42"/>
      <c r="HR14" s="42"/>
      <c r="HS14" s="42"/>
      <c r="HT14" s="42"/>
      <c r="HU14" s="42"/>
      <c r="HV14" s="43"/>
      <c r="HW14" s="43"/>
      <c r="HX14" s="43"/>
      <c r="HY14" s="43"/>
      <c r="HZ14" s="43"/>
      <c r="IA14" s="43"/>
      <c r="IB14" s="43"/>
      <c r="IC14" s="43"/>
      <c r="ID14" s="43"/>
      <c r="IE14" s="43"/>
      <c r="IF14" s="43"/>
      <c r="IG14" s="43"/>
      <c r="IH14" s="43"/>
      <c r="II14" s="43"/>
      <c r="IJ14" s="43"/>
      <c r="IK14" s="43"/>
      <c r="IL14" s="43"/>
      <c r="IM14" s="43"/>
      <c r="IN14" s="43"/>
      <c r="IO14" s="43"/>
      <c r="IP14" s="43"/>
      <c r="IQ14" s="43"/>
      <c r="IR14" s="43"/>
      <c r="IS14" s="43"/>
      <c r="IT14" s="43"/>
      <c r="IU14" s="43"/>
    </row>
    <row r="15" spans="1:255" s="44" customFormat="1" ht="33" customHeight="1" x14ac:dyDescent="0.3">
      <c r="A15" s="33"/>
      <c r="B15" s="45"/>
      <c r="C15" s="46"/>
      <c r="D15" s="47"/>
      <c r="E15" s="35"/>
      <c r="F15" s="35"/>
      <c r="G15" s="37"/>
      <c r="H15" s="37"/>
      <c r="I15" s="37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40"/>
      <c r="U15" s="48"/>
      <c r="V15" s="48"/>
      <c r="W15" s="39"/>
      <c r="X15" s="41"/>
      <c r="Y15" s="41"/>
      <c r="Z15" s="49"/>
      <c r="AA15" s="39"/>
      <c r="AB15" s="39"/>
      <c r="AC15" s="41"/>
      <c r="AD15" s="41"/>
      <c r="AE15" s="40"/>
      <c r="AF15" s="39"/>
      <c r="AG15" s="40"/>
      <c r="AH15" s="41"/>
      <c r="AI15" s="40"/>
      <c r="AJ15" s="48"/>
      <c r="AK15" s="39"/>
      <c r="AL15" s="39"/>
      <c r="AM15" s="41"/>
      <c r="AN15" s="40"/>
      <c r="AO15" s="48"/>
      <c r="AP15" s="39"/>
      <c r="AQ15" s="39"/>
      <c r="AR15" s="41"/>
      <c r="AS15" s="40"/>
      <c r="AT15" s="50"/>
      <c r="AU15" s="39"/>
      <c r="AV15" s="39"/>
      <c r="AW15" s="41"/>
      <c r="AX15" s="40"/>
      <c r="AY15" s="51"/>
      <c r="AZ15" s="39"/>
      <c r="BA15" s="40"/>
      <c r="BB15" s="40"/>
      <c r="BC15" s="39"/>
      <c r="BD15" s="40"/>
      <c r="BE15" s="40"/>
      <c r="BF15" s="39"/>
      <c r="BG15" s="40"/>
      <c r="BH15" s="48"/>
      <c r="BI15" s="39"/>
      <c r="BJ15" s="40"/>
      <c r="BK15" s="40"/>
      <c r="BL15" s="39"/>
      <c r="BM15" s="40"/>
      <c r="BN15" s="40"/>
      <c r="BO15" s="39"/>
      <c r="BP15" s="40"/>
      <c r="BQ15" s="39"/>
      <c r="BR15" s="39"/>
      <c r="BS15" s="39"/>
      <c r="BT15" s="41"/>
      <c r="BU15" s="40"/>
      <c r="BV15" s="48"/>
      <c r="BW15" s="39"/>
      <c r="BX15" s="39"/>
      <c r="BY15" s="40"/>
      <c r="BZ15" s="39"/>
      <c r="CA15" s="39"/>
      <c r="CB15" s="40"/>
      <c r="CC15" s="39"/>
      <c r="CD15" s="40"/>
      <c r="CE15" s="48"/>
      <c r="CF15" s="39"/>
      <c r="CG15" s="40"/>
      <c r="CH15" s="40"/>
      <c r="CI15" s="39"/>
      <c r="CJ15" s="40"/>
      <c r="CK15" s="40"/>
      <c r="CL15" s="39"/>
      <c r="CM15" s="40"/>
      <c r="CN15" s="48"/>
      <c r="CO15" s="39"/>
      <c r="CP15" s="40"/>
      <c r="CQ15" s="48"/>
      <c r="CR15" s="39"/>
      <c r="CS15" s="40"/>
      <c r="CT15" s="52"/>
      <c r="CU15" s="39"/>
      <c r="CV15" s="40"/>
      <c r="CW15" s="41"/>
      <c r="CX15" s="53"/>
      <c r="CY15" s="37"/>
      <c r="CZ15" s="54"/>
      <c r="DA15" s="54"/>
      <c r="DB15" s="37"/>
      <c r="DC15" s="54"/>
      <c r="DD15" s="54"/>
      <c r="DE15" s="37"/>
      <c r="DF15" s="54"/>
      <c r="DG15" s="54"/>
      <c r="DH15" s="37"/>
      <c r="DI15" s="37"/>
      <c r="DJ15" s="37"/>
      <c r="DK15" s="37"/>
      <c r="DL15" s="37"/>
      <c r="DM15" s="37"/>
      <c r="DN15" s="54"/>
      <c r="DO15" s="37"/>
      <c r="DP15" s="54"/>
      <c r="DQ15" s="54"/>
      <c r="DR15" s="37"/>
      <c r="DS15" s="54"/>
      <c r="DT15" s="54"/>
      <c r="DU15" s="37"/>
      <c r="DV15" s="54"/>
      <c r="DW15" s="54"/>
      <c r="DX15" s="37"/>
      <c r="DY15" s="54"/>
      <c r="DZ15" s="54"/>
      <c r="EA15" s="37"/>
      <c r="EB15" s="54"/>
      <c r="EC15" s="55"/>
      <c r="ED15" s="37"/>
      <c r="EE15" s="37"/>
      <c r="EF15" s="37"/>
      <c r="EG15" s="37"/>
      <c r="EH15" s="37"/>
      <c r="EI15" s="37"/>
      <c r="EJ15" s="42"/>
      <c r="EK15" s="42"/>
      <c r="EL15" s="42"/>
      <c r="EM15" s="42"/>
      <c r="EN15" s="42"/>
      <c r="EO15" s="42"/>
      <c r="EP15" s="42"/>
      <c r="EQ15" s="42"/>
      <c r="ER15" s="42"/>
      <c r="ES15" s="42"/>
      <c r="ET15" s="42"/>
      <c r="EU15" s="42"/>
      <c r="EV15" s="42"/>
      <c r="EW15" s="42"/>
      <c r="EX15" s="42"/>
      <c r="EY15" s="42"/>
      <c r="EZ15" s="42"/>
      <c r="FA15" s="42"/>
      <c r="FB15" s="42"/>
      <c r="FC15" s="42"/>
      <c r="FD15" s="42"/>
      <c r="FE15" s="42"/>
      <c r="FF15" s="42"/>
      <c r="FG15" s="42"/>
      <c r="FH15" s="42"/>
      <c r="FI15" s="42"/>
      <c r="FJ15" s="42"/>
      <c r="FK15" s="42"/>
      <c r="FL15" s="42"/>
      <c r="FM15" s="42"/>
      <c r="FN15" s="42"/>
      <c r="FO15" s="42"/>
      <c r="FP15" s="42"/>
      <c r="FQ15" s="42"/>
      <c r="FR15" s="42"/>
      <c r="FS15" s="42"/>
      <c r="FT15" s="42"/>
      <c r="FU15" s="42"/>
      <c r="FV15" s="42"/>
      <c r="FW15" s="42"/>
      <c r="FX15" s="42"/>
      <c r="FY15" s="42"/>
      <c r="FZ15" s="42"/>
      <c r="GA15" s="42"/>
      <c r="GB15" s="42"/>
      <c r="GC15" s="42"/>
      <c r="GD15" s="42"/>
      <c r="GE15" s="42"/>
      <c r="GF15" s="42"/>
      <c r="GG15" s="42"/>
      <c r="GH15" s="42"/>
      <c r="GI15" s="42"/>
      <c r="GJ15" s="42"/>
      <c r="GK15" s="42"/>
      <c r="GL15" s="42"/>
      <c r="GM15" s="42"/>
      <c r="GN15" s="42"/>
      <c r="GO15" s="42"/>
      <c r="GP15" s="42"/>
      <c r="GQ15" s="42"/>
      <c r="GR15" s="42"/>
      <c r="GS15" s="42"/>
      <c r="GT15" s="42"/>
      <c r="GU15" s="42"/>
      <c r="GV15" s="42"/>
      <c r="GW15" s="42"/>
      <c r="GX15" s="42"/>
      <c r="GY15" s="42"/>
      <c r="GZ15" s="42"/>
      <c r="HA15" s="42"/>
      <c r="HB15" s="42"/>
      <c r="HC15" s="42"/>
      <c r="HD15" s="42"/>
      <c r="HE15" s="42"/>
      <c r="HF15" s="42"/>
      <c r="HG15" s="42"/>
      <c r="HH15" s="42"/>
      <c r="HI15" s="42"/>
      <c r="HJ15" s="42"/>
      <c r="HK15" s="42"/>
      <c r="HL15" s="42"/>
      <c r="HM15" s="42"/>
      <c r="HN15" s="42"/>
      <c r="HO15" s="42"/>
      <c r="HP15" s="42"/>
      <c r="HQ15" s="42"/>
      <c r="HR15" s="42"/>
      <c r="HS15" s="42"/>
      <c r="HT15" s="42"/>
      <c r="HU15" s="42"/>
      <c r="HV15" s="43"/>
      <c r="HW15" s="43"/>
      <c r="HX15" s="43"/>
      <c r="HY15" s="43"/>
      <c r="HZ15" s="43"/>
      <c r="IA15" s="43"/>
      <c r="IB15" s="43"/>
      <c r="IC15" s="43"/>
      <c r="ID15" s="43"/>
      <c r="IE15" s="43"/>
      <c r="IF15" s="43"/>
      <c r="IG15" s="43"/>
      <c r="IH15" s="43"/>
      <c r="II15" s="43"/>
      <c r="IJ15" s="43"/>
      <c r="IK15" s="43"/>
      <c r="IL15" s="43"/>
      <c r="IM15" s="43"/>
      <c r="IN15" s="43"/>
      <c r="IO15" s="43"/>
      <c r="IP15" s="43"/>
      <c r="IQ15" s="43"/>
      <c r="IR15" s="43"/>
      <c r="IS15" s="43"/>
      <c r="IT15" s="43"/>
      <c r="IU15" s="43"/>
    </row>
    <row r="16" spans="1:255" s="44" customFormat="1" ht="39" customHeight="1" x14ac:dyDescent="0.3">
      <c r="A16" s="33"/>
      <c r="B16" s="56" t="s">
        <v>63</v>
      </c>
      <c r="C16" s="39">
        <f>SUM(C10:C15)</f>
        <v>37152.007599999997</v>
      </c>
      <c r="D16" s="39">
        <f>SUM(D10:D15)</f>
        <v>1681415.3676999998</v>
      </c>
      <c r="E16" s="39">
        <f>SUM(E10:E15)</f>
        <v>17152080.273400001</v>
      </c>
      <c r="F16" s="39">
        <f>SUM(F10:F15)</f>
        <v>12864060.205050001</v>
      </c>
      <c r="G16" s="39">
        <f>SUM(G10:G15)</f>
        <v>8561155.3384000007</v>
      </c>
      <c r="H16" s="39">
        <f t="shared" si="7"/>
        <v>66.550958266187038</v>
      </c>
      <c r="I16" s="39">
        <f>G16/E16*100</f>
        <v>49.913218699640275</v>
      </c>
      <c r="J16" s="39">
        <f>SUM(J10:J15)</f>
        <v>3190774.1999999997</v>
      </c>
      <c r="K16" s="39">
        <f>SUM(K10:K15)</f>
        <v>2393080.6499999994</v>
      </c>
      <c r="L16" s="39">
        <f>SUM(L10:L15)</f>
        <v>1516488.0293999997</v>
      </c>
      <c r="M16" s="39">
        <f>+L16-K16</f>
        <v>-876592.62059999979</v>
      </c>
      <c r="N16" s="39">
        <f>+L16/K16*100</f>
        <v>63.36970003079503</v>
      </c>
      <c r="O16" s="39">
        <f>L16/J16*100</f>
        <v>47.527275023096266</v>
      </c>
      <c r="P16" s="39">
        <f>SUM(P10:P15)</f>
        <v>612831.59999999986</v>
      </c>
      <c r="Q16" s="39">
        <f>SUM(Q10:Q15)</f>
        <v>459623.69999999984</v>
      </c>
      <c r="R16" s="39">
        <f>SUM(R10:R15)</f>
        <v>223321.02659999981</v>
      </c>
      <c r="S16" s="39">
        <f t="shared" si="8"/>
        <v>48.587796190666381</v>
      </c>
      <c r="T16" s="39">
        <f>R16/P16*100</f>
        <v>36.440847142999786</v>
      </c>
      <c r="U16" s="39">
        <f>SUM(U10:U15)</f>
        <v>36235.699999999997</v>
      </c>
      <c r="V16" s="39">
        <f>SUM(V10:V15)</f>
        <v>27176.775000000001</v>
      </c>
      <c r="W16" s="39">
        <f>SUM(W10:W15)</f>
        <v>16568.792600000001</v>
      </c>
      <c r="X16" s="39">
        <f t="shared" si="10"/>
        <v>60.966735751390665</v>
      </c>
      <c r="Y16" s="39">
        <f t="shared" si="2"/>
        <v>45.725051813543004</v>
      </c>
      <c r="Z16" s="39">
        <f>SUM(Z10:Z15)</f>
        <v>80013.399999999994</v>
      </c>
      <c r="AA16" s="39">
        <f>SUM(AA10:AA15)</f>
        <v>60010.05</v>
      </c>
      <c r="AB16" s="39">
        <f>SUM(AB10:AB15)</f>
        <v>51326.824999999997</v>
      </c>
      <c r="AC16" s="39">
        <f t="shared" si="3"/>
        <v>85.53038199434927</v>
      </c>
      <c r="AD16" s="41">
        <f t="shared" si="12"/>
        <v>64.147786495761963</v>
      </c>
      <c r="AE16" s="39">
        <f>SUM(AE10:AE15)</f>
        <v>496582.49999999977</v>
      </c>
      <c r="AF16" s="39">
        <f>SUM(AF10:AF15)</f>
        <v>372436.87499999988</v>
      </c>
      <c r="AG16" s="39">
        <f>SUM(AG10:AG15)</f>
        <v>155425.40899999981</v>
      </c>
      <c r="AH16" s="39">
        <f>+AG16/AF16*100</f>
        <v>41.732014049360679</v>
      </c>
      <c r="AI16" s="39">
        <f>AG16/AE16*100</f>
        <v>31.299010537020511</v>
      </c>
      <c r="AJ16" s="39">
        <f>SUM(AJ10:AJ15)</f>
        <v>1500389.1</v>
      </c>
      <c r="AK16" s="39">
        <f>SUM(AK10:AK15)</f>
        <v>1125291.825</v>
      </c>
      <c r="AL16" s="39">
        <f>SUM(AL10:AL15)</f>
        <v>681280.53539999994</v>
      </c>
      <c r="AM16" s="39">
        <f>+AL16/AK16*100</f>
        <v>60.542565071953668</v>
      </c>
      <c r="AN16" s="39">
        <f>AL16/AJ16*100</f>
        <v>45.406923803965242</v>
      </c>
      <c r="AO16" s="39">
        <f>SUM(AO10:AO15)</f>
        <v>47922.400000000001</v>
      </c>
      <c r="AP16" s="39">
        <f>SUM(AP10:AP15)</f>
        <v>35941.800000000003</v>
      </c>
      <c r="AQ16" s="39">
        <f>SUM(AQ10:AQ15)</f>
        <v>36208.430500000002</v>
      </c>
      <c r="AR16" s="39">
        <f>+AQ16/AP16*100</f>
        <v>100.74183958510703</v>
      </c>
      <c r="AS16" s="39">
        <f>AQ16/AO16*100</f>
        <v>75.556379688830276</v>
      </c>
      <c r="AT16" s="39">
        <f>SUM(AT10:AT15)</f>
        <v>50400</v>
      </c>
      <c r="AU16" s="39">
        <f>SUM(AU10:AU15)</f>
        <v>37800</v>
      </c>
      <c r="AV16" s="39">
        <f>SUM(AV10:AV15)</f>
        <v>37055.550000000003</v>
      </c>
      <c r="AW16" s="39">
        <f>+AV16/AU16*100</f>
        <v>98.030555555555566</v>
      </c>
      <c r="AX16" s="39">
        <f>AV16/AT16*100</f>
        <v>73.522916666666674</v>
      </c>
      <c r="AY16" s="39">
        <f t="shared" ref="AY16:BS16" si="44">SUM(AY10:AY15)</f>
        <v>0</v>
      </c>
      <c r="AZ16" s="39">
        <f t="shared" si="44"/>
        <v>0</v>
      </c>
      <c r="BA16" s="39">
        <f t="shared" si="44"/>
        <v>0</v>
      </c>
      <c r="BB16" s="39">
        <f t="shared" si="44"/>
        <v>0</v>
      </c>
      <c r="BC16" s="39">
        <f t="shared" si="44"/>
        <v>0</v>
      </c>
      <c r="BD16" s="39">
        <f t="shared" si="44"/>
        <v>0</v>
      </c>
      <c r="BE16" s="39">
        <f t="shared" si="44"/>
        <v>9159127</v>
      </c>
      <c r="BF16" s="39">
        <f t="shared" si="44"/>
        <v>6869345.25</v>
      </c>
      <c r="BG16" s="39">
        <f t="shared" si="44"/>
        <v>5346710.5180000011</v>
      </c>
      <c r="BH16" s="39">
        <f t="shared" si="44"/>
        <v>21050.699999999997</v>
      </c>
      <c r="BI16" s="39">
        <f t="shared" si="44"/>
        <v>15788.025</v>
      </c>
      <c r="BJ16" s="39">
        <f t="shared" si="44"/>
        <v>13232.44</v>
      </c>
      <c r="BK16" s="39">
        <f t="shared" si="44"/>
        <v>0</v>
      </c>
      <c r="BL16" s="39">
        <f t="shared" si="44"/>
        <v>0</v>
      </c>
      <c r="BM16" s="39">
        <f t="shared" si="44"/>
        <v>0</v>
      </c>
      <c r="BN16" s="39">
        <f t="shared" si="44"/>
        <v>0</v>
      </c>
      <c r="BO16" s="39">
        <f t="shared" si="44"/>
        <v>0</v>
      </c>
      <c r="BP16" s="39">
        <f t="shared" si="44"/>
        <v>0</v>
      </c>
      <c r="BQ16" s="39">
        <f t="shared" si="44"/>
        <v>369867.3</v>
      </c>
      <c r="BR16" s="39">
        <f t="shared" si="44"/>
        <v>277400.47499999998</v>
      </c>
      <c r="BS16" s="39">
        <f t="shared" si="44"/>
        <v>137165.6251</v>
      </c>
      <c r="BT16" s="39">
        <f t="shared" si="23"/>
        <v>49.446788113827132</v>
      </c>
      <c r="BU16" s="39">
        <f>BS16/BQ16*100</f>
        <v>37.085091085370351</v>
      </c>
      <c r="BV16" s="39">
        <f t="shared" ref="BV16:CV16" si="45">SUM(BV10:BV15)</f>
        <v>262897</v>
      </c>
      <c r="BW16" s="39">
        <f t="shared" si="45"/>
        <v>197172.75</v>
      </c>
      <c r="BX16" s="39">
        <f t="shared" si="45"/>
        <v>76392.492899999997</v>
      </c>
      <c r="BY16" s="39">
        <f t="shared" si="45"/>
        <v>56147.5</v>
      </c>
      <c r="BZ16" s="39">
        <f t="shared" si="45"/>
        <v>42110.625</v>
      </c>
      <c r="CA16" s="39">
        <f t="shared" si="45"/>
        <v>24906.127999999997</v>
      </c>
      <c r="CB16" s="39">
        <f t="shared" si="45"/>
        <v>5200</v>
      </c>
      <c r="CC16" s="39">
        <f t="shared" si="45"/>
        <v>3900</v>
      </c>
      <c r="CD16" s="39">
        <f t="shared" si="45"/>
        <v>2661.6329999999998</v>
      </c>
      <c r="CE16" s="39">
        <f t="shared" si="45"/>
        <v>45622.8</v>
      </c>
      <c r="CF16" s="39">
        <f t="shared" si="45"/>
        <v>34217.1</v>
      </c>
      <c r="CG16" s="39">
        <f t="shared" si="45"/>
        <v>33205.371200000001</v>
      </c>
      <c r="CH16" s="39">
        <f t="shared" si="45"/>
        <v>0</v>
      </c>
      <c r="CI16" s="39">
        <f t="shared" si="45"/>
        <v>0</v>
      </c>
      <c r="CJ16" s="39">
        <f t="shared" si="45"/>
        <v>0</v>
      </c>
      <c r="CK16" s="39">
        <f t="shared" si="45"/>
        <v>15362.199999999997</v>
      </c>
      <c r="CL16" s="39">
        <f t="shared" si="45"/>
        <v>11521.65</v>
      </c>
      <c r="CM16" s="39">
        <f t="shared" si="45"/>
        <v>6813.17</v>
      </c>
      <c r="CN16" s="39">
        <f t="shared" si="45"/>
        <v>0</v>
      </c>
      <c r="CO16" s="39">
        <f t="shared" si="45"/>
        <v>0</v>
      </c>
      <c r="CP16" s="39">
        <f t="shared" si="45"/>
        <v>2695.4969999999998</v>
      </c>
      <c r="CQ16" s="39">
        <f t="shared" si="45"/>
        <v>547014.80000000005</v>
      </c>
      <c r="CR16" s="39">
        <f t="shared" si="45"/>
        <v>410261.1</v>
      </c>
      <c r="CS16" s="39">
        <f t="shared" si="45"/>
        <v>248763.04570000002</v>
      </c>
      <c r="CT16" s="39">
        <f t="shared" si="45"/>
        <v>290453.3</v>
      </c>
      <c r="CU16" s="39">
        <f t="shared" si="45"/>
        <v>217839.97500000001</v>
      </c>
      <c r="CV16" s="39">
        <f t="shared" si="45"/>
        <v>101278.5537</v>
      </c>
      <c r="CW16" s="39">
        <f t="shared" si="33"/>
        <v>46.492180188691265</v>
      </c>
      <c r="CX16" s="39">
        <f t="shared" ref="CX16:EI16" si="46">SUM(CX10:CX15)</f>
        <v>19000</v>
      </c>
      <c r="CY16" s="39">
        <f t="shared" si="46"/>
        <v>14250</v>
      </c>
      <c r="CZ16" s="39">
        <f t="shared" si="46"/>
        <v>69937.56730000001</v>
      </c>
      <c r="DA16" s="39">
        <f t="shared" si="46"/>
        <v>5600</v>
      </c>
      <c r="DB16" s="39">
        <f t="shared" si="46"/>
        <v>4200</v>
      </c>
      <c r="DC16" s="39">
        <f t="shared" si="46"/>
        <v>3522.6950000000002</v>
      </c>
      <c r="DD16" s="39">
        <f t="shared" si="46"/>
        <v>21870</v>
      </c>
      <c r="DE16" s="39">
        <f t="shared" si="46"/>
        <v>16402.5</v>
      </c>
      <c r="DF16" s="39">
        <f t="shared" si="46"/>
        <v>1870</v>
      </c>
      <c r="DG16" s="39">
        <f t="shared" si="46"/>
        <v>37749</v>
      </c>
      <c r="DH16" s="39">
        <f t="shared" si="46"/>
        <v>28311.75</v>
      </c>
      <c r="DI16" s="39">
        <f t="shared" si="46"/>
        <v>76538.056800000006</v>
      </c>
      <c r="DJ16" s="39">
        <f t="shared" si="46"/>
        <v>0</v>
      </c>
      <c r="DK16" s="39">
        <f t="shared" si="46"/>
        <v>12408184.1</v>
      </c>
      <c r="DL16" s="39">
        <f t="shared" si="46"/>
        <v>9306138.0749999993</v>
      </c>
      <c r="DM16" s="39">
        <f t="shared" si="46"/>
        <v>6885114.1573999999</v>
      </c>
      <c r="DN16" s="39">
        <f t="shared" si="46"/>
        <v>50000</v>
      </c>
      <c r="DO16" s="39">
        <f t="shared" si="46"/>
        <v>37500</v>
      </c>
      <c r="DP16" s="39">
        <f t="shared" si="46"/>
        <v>2000</v>
      </c>
      <c r="DQ16" s="39">
        <f t="shared" si="46"/>
        <v>4690446.1734000007</v>
      </c>
      <c r="DR16" s="39">
        <f t="shared" si="46"/>
        <v>3517834.6300500003</v>
      </c>
      <c r="DS16" s="39">
        <f t="shared" si="46"/>
        <v>1672097.1810000001</v>
      </c>
      <c r="DT16" s="39">
        <f t="shared" si="46"/>
        <v>0</v>
      </c>
      <c r="DU16" s="39">
        <f t="shared" si="46"/>
        <v>0</v>
      </c>
      <c r="DV16" s="39">
        <f t="shared" si="46"/>
        <v>0</v>
      </c>
      <c r="DW16" s="39">
        <f t="shared" si="46"/>
        <v>3450</v>
      </c>
      <c r="DX16" s="39">
        <f t="shared" si="46"/>
        <v>2587.5</v>
      </c>
      <c r="DY16" s="39">
        <f t="shared" si="46"/>
        <v>1944</v>
      </c>
      <c r="DZ16" s="39">
        <f t="shared" si="46"/>
        <v>0</v>
      </c>
      <c r="EA16" s="39">
        <f t="shared" si="46"/>
        <v>0</v>
      </c>
      <c r="EB16" s="39">
        <f t="shared" si="46"/>
        <v>0</v>
      </c>
      <c r="EC16" s="39">
        <f t="shared" si="46"/>
        <v>3398667.1580999997</v>
      </c>
      <c r="ED16" s="39">
        <f t="shared" si="46"/>
        <v>2549000.3685750002</v>
      </c>
      <c r="EE16" s="39">
        <f t="shared" si="46"/>
        <v>439605</v>
      </c>
      <c r="EF16" s="39">
        <f t="shared" si="46"/>
        <v>0</v>
      </c>
      <c r="EG16" s="39">
        <f t="shared" si="46"/>
        <v>8142563.3315000003</v>
      </c>
      <c r="EH16" s="39">
        <f t="shared" si="46"/>
        <v>6106922.4986250009</v>
      </c>
      <c r="EI16" s="39">
        <f t="shared" si="46"/>
        <v>2115646.1809999999</v>
      </c>
      <c r="EJ16" s="57"/>
      <c r="EK16" s="42"/>
      <c r="EL16" s="42"/>
      <c r="EM16" s="42"/>
      <c r="EN16" s="42"/>
      <c r="EO16" s="42"/>
      <c r="EP16" s="58"/>
      <c r="EQ16" s="58"/>
      <c r="ER16" s="58"/>
      <c r="ES16" s="58"/>
      <c r="ET16" s="58"/>
      <c r="EU16" s="58"/>
      <c r="EV16" s="58"/>
      <c r="EW16" s="58"/>
      <c r="EX16" s="58"/>
      <c r="EY16" s="58"/>
      <c r="EZ16" s="58"/>
      <c r="FA16" s="58"/>
      <c r="FB16" s="58"/>
      <c r="FC16" s="58"/>
      <c r="FD16" s="58"/>
      <c r="FE16" s="58"/>
      <c r="FF16" s="58"/>
      <c r="FG16" s="58"/>
      <c r="FH16" s="58"/>
      <c r="FI16" s="58"/>
      <c r="FJ16" s="58"/>
      <c r="FK16" s="58"/>
      <c r="FL16" s="58"/>
      <c r="FM16" s="58"/>
      <c r="FN16" s="58"/>
      <c r="FO16" s="58"/>
      <c r="FP16" s="58"/>
      <c r="FQ16" s="58"/>
      <c r="FR16" s="58"/>
      <c r="FS16" s="58"/>
      <c r="FT16" s="58"/>
      <c r="FU16" s="58"/>
      <c r="FV16" s="58"/>
      <c r="FW16" s="58"/>
      <c r="FX16" s="58"/>
      <c r="FY16" s="58"/>
      <c r="FZ16" s="58"/>
      <c r="GA16" s="58"/>
      <c r="GB16" s="58"/>
      <c r="GC16" s="58"/>
      <c r="GD16" s="58"/>
      <c r="GE16" s="58"/>
      <c r="GF16" s="58"/>
      <c r="GG16" s="58"/>
      <c r="GH16" s="58"/>
      <c r="GI16" s="58"/>
      <c r="GJ16" s="58"/>
      <c r="GK16" s="58"/>
      <c r="GL16" s="58"/>
      <c r="GM16" s="58"/>
      <c r="GN16" s="58"/>
      <c r="GO16" s="58"/>
      <c r="GP16" s="58"/>
      <c r="GQ16" s="58"/>
      <c r="GR16" s="58"/>
      <c r="GS16" s="58"/>
      <c r="GT16" s="58"/>
      <c r="GU16" s="58"/>
      <c r="GV16" s="58"/>
      <c r="GW16" s="58"/>
      <c r="GX16" s="58"/>
      <c r="GY16" s="58"/>
      <c r="GZ16" s="58"/>
      <c r="HA16" s="58"/>
      <c r="HB16" s="58"/>
      <c r="HC16" s="58"/>
      <c r="HD16" s="58"/>
      <c r="HE16" s="58"/>
      <c r="HF16" s="58"/>
      <c r="HG16" s="58"/>
      <c r="HH16" s="58"/>
      <c r="HI16" s="58"/>
      <c r="HJ16" s="58"/>
      <c r="HK16" s="58"/>
      <c r="HL16" s="58"/>
      <c r="HM16" s="58"/>
      <c r="HN16" s="58"/>
      <c r="HO16" s="58"/>
      <c r="HP16" s="58"/>
      <c r="HQ16" s="58"/>
      <c r="HR16" s="58"/>
      <c r="HS16" s="58"/>
      <c r="HT16" s="58"/>
      <c r="HU16" s="58"/>
      <c r="HV16" s="59"/>
      <c r="HW16" s="59"/>
      <c r="HX16" s="59"/>
      <c r="HY16" s="59"/>
      <c r="HZ16" s="59"/>
      <c r="IA16" s="59"/>
      <c r="IB16" s="59"/>
      <c r="IC16" s="59"/>
      <c r="ID16" s="59"/>
      <c r="IE16" s="59"/>
      <c r="IF16" s="59"/>
      <c r="IG16" s="59"/>
      <c r="IH16" s="59"/>
      <c r="II16" s="59"/>
      <c r="IJ16" s="59"/>
      <c r="IK16" s="59"/>
      <c r="IL16" s="59"/>
      <c r="IM16" s="59"/>
      <c r="IN16" s="59"/>
      <c r="IO16" s="59"/>
      <c r="IP16" s="59"/>
      <c r="IQ16" s="59"/>
      <c r="IR16" s="59"/>
      <c r="IS16" s="59"/>
      <c r="IT16" s="59"/>
      <c r="IU16" s="59"/>
    </row>
    <row r="17" spans="1:255" s="1" customFormat="1" x14ac:dyDescent="0.3">
      <c r="A17" s="8"/>
      <c r="B17" s="9"/>
      <c r="C17" s="10"/>
      <c r="D17" s="10"/>
      <c r="E17" s="10"/>
      <c r="F17" s="10"/>
      <c r="G17" s="10"/>
      <c r="H17" s="10"/>
      <c r="I17" s="12"/>
      <c r="J17" s="10"/>
      <c r="K17" s="10"/>
      <c r="L17" s="10"/>
      <c r="M17" s="10"/>
      <c r="N17" s="10"/>
      <c r="O17" s="12"/>
      <c r="P17" s="10"/>
      <c r="Q17" s="10"/>
      <c r="R17" s="10"/>
      <c r="S17" s="10"/>
      <c r="T17" s="13"/>
      <c r="U17" s="10"/>
      <c r="V17" s="10"/>
      <c r="W17" s="10"/>
      <c r="X17" s="10"/>
      <c r="Y17" s="13"/>
      <c r="Z17" s="10"/>
      <c r="AA17" s="10"/>
      <c r="AB17" s="10"/>
      <c r="AC17" s="10"/>
      <c r="AD17" s="13"/>
      <c r="AE17" s="10"/>
      <c r="AF17" s="10"/>
      <c r="AG17" s="10"/>
      <c r="AH17" s="12"/>
      <c r="AI17" s="13"/>
      <c r="AJ17" s="10"/>
      <c r="AK17" s="10"/>
      <c r="AL17" s="10"/>
      <c r="AM17" s="10"/>
      <c r="AN17" s="13"/>
      <c r="AO17" s="10"/>
      <c r="AP17" s="10"/>
      <c r="AQ17" s="10"/>
      <c r="AR17" s="10"/>
      <c r="AS17" s="13"/>
      <c r="AT17" s="10"/>
      <c r="AU17" s="10"/>
      <c r="AV17" s="10"/>
      <c r="AW17" s="10"/>
      <c r="AX17" s="13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3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20"/>
      <c r="EL17" s="20"/>
      <c r="EM17" s="20"/>
      <c r="EN17" s="20"/>
      <c r="EO17" s="20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</row>
    <row r="18" spans="1:255" s="1" customFormat="1" x14ac:dyDescent="0.3"/>
    <row r="19" spans="1:255" s="1" customFormat="1" x14ac:dyDescent="0.3"/>
    <row r="20" spans="1:255" s="1" customFormat="1" x14ac:dyDescent="0.3"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64"/>
      <c r="CF20" s="64"/>
      <c r="CG20" s="64"/>
      <c r="CH20" s="64"/>
      <c r="CI20" s="64"/>
      <c r="CJ20" s="64"/>
      <c r="CK20" s="64"/>
      <c r="CL20" s="64"/>
      <c r="CM20" s="64"/>
      <c r="CN20" s="64"/>
      <c r="CO20" s="64"/>
      <c r="CP20" s="64"/>
      <c r="CQ20" s="64"/>
      <c r="CR20" s="64"/>
      <c r="CS20" s="64"/>
      <c r="CT20" s="64"/>
      <c r="CU20" s="64"/>
      <c r="CV20" s="64"/>
      <c r="CW20" s="64"/>
      <c r="CX20" s="64"/>
      <c r="CY20" s="64"/>
      <c r="CZ20" s="64"/>
      <c r="DA20" s="64"/>
      <c r="DB20" s="64"/>
      <c r="DC20" s="64"/>
      <c r="DD20" s="64"/>
      <c r="DE20" s="64"/>
      <c r="DF20" s="64"/>
      <c r="DG20" s="64"/>
      <c r="DH20" s="64"/>
      <c r="DI20" s="64"/>
      <c r="DJ20" s="64"/>
      <c r="DK20" s="64"/>
      <c r="DL20" s="64"/>
      <c r="DM20" s="64"/>
      <c r="DN20" s="64"/>
      <c r="DO20" s="64"/>
      <c r="DP20" s="64"/>
      <c r="DQ20" s="64"/>
      <c r="DR20" s="64"/>
      <c r="DS20" s="64"/>
      <c r="DT20" s="64"/>
      <c r="DU20" s="64"/>
      <c r="DV20" s="64"/>
      <c r="DW20" s="64"/>
      <c r="DX20" s="64"/>
      <c r="DY20" s="64"/>
      <c r="DZ20" s="64"/>
      <c r="EA20" s="64"/>
      <c r="EB20" s="64"/>
      <c r="EC20" s="64"/>
      <c r="ED20" s="64"/>
      <c r="EE20" s="64"/>
      <c r="EF20" s="64"/>
      <c r="EG20" s="64"/>
      <c r="EH20" s="64"/>
      <c r="EI20" s="64"/>
    </row>
    <row r="21" spans="1:255" s="1" customFormat="1" x14ac:dyDescent="0.3">
      <c r="CZ21" s="64"/>
    </row>
    <row r="22" spans="1:255" s="1" customFormat="1" x14ac:dyDescent="0.3"/>
    <row r="23" spans="1:255" s="1" customFormat="1" x14ac:dyDescent="0.3"/>
    <row r="24" spans="1:255" s="1" customFormat="1" x14ac:dyDescent="0.3"/>
    <row r="25" spans="1:255" s="1" customFormat="1" x14ac:dyDescent="0.3"/>
    <row r="26" spans="1:255" s="1" customFormat="1" x14ac:dyDescent="0.3"/>
    <row r="27" spans="1:255" s="1" customFormat="1" x14ac:dyDescent="0.3"/>
    <row r="28" spans="1:255" s="1" customFormat="1" x14ac:dyDescent="0.3"/>
    <row r="29" spans="1:255" s="1" customFormat="1" x14ac:dyDescent="0.3"/>
    <row r="30" spans="1:255" s="1" customFormat="1" x14ac:dyDescent="0.3"/>
    <row r="31" spans="1:255" s="1" customFormat="1" x14ac:dyDescent="0.3"/>
    <row r="32" spans="1:255" s="1" customFormat="1" x14ac:dyDescent="0.3"/>
    <row r="33" s="1" customFormat="1" x14ac:dyDescent="0.3"/>
    <row r="34" s="1" customFormat="1" x14ac:dyDescent="0.3"/>
    <row r="35" s="1" customFormat="1" x14ac:dyDescent="0.3"/>
    <row r="36" s="1" customFormat="1" x14ac:dyDescent="0.3"/>
    <row r="37" s="1" customFormat="1" x14ac:dyDescent="0.3"/>
    <row r="38" s="1" customFormat="1" x14ac:dyDescent="0.3"/>
    <row r="39" s="1" customFormat="1" x14ac:dyDescent="0.3"/>
    <row r="40" s="1" customFormat="1" x14ac:dyDescent="0.3"/>
    <row r="41" s="1" customFormat="1" x14ac:dyDescent="0.3"/>
    <row r="42" s="1" customFormat="1" x14ac:dyDescent="0.3"/>
    <row r="43" s="1" customFormat="1" x14ac:dyDescent="0.3"/>
    <row r="44" s="1" customFormat="1" x14ac:dyDescent="0.3"/>
    <row r="45" s="1" customFormat="1" x14ac:dyDescent="0.3"/>
    <row r="46" s="1" customFormat="1" x14ac:dyDescent="0.3"/>
    <row r="47" s="1" customFormat="1" x14ac:dyDescent="0.3"/>
    <row r="48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  <row r="101" s="1" customFormat="1" x14ac:dyDescent="0.3"/>
    <row r="102" s="1" customFormat="1" x14ac:dyDescent="0.3"/>
    <row r="103" s="1" customFormat="1" x14ac:dyDescent="0.3"/>
    <row r="104" s="1" customFormat="1" x14ac:dyDescent="0.3"/>
    <row r="105" s="1" customFormat="1" x14ac:dyDescent="0.3"/>
    <row r="106" s="1" customFormat="1" x14ac:dyDescent="0.3"/>
    <row r="107" s="1" customFormat="1" x14ac:dyDescent="0.3"/>
    <row r="108" s="1" customFormat="1" x14ac:dyDescent="0.3"/>
    <row r="109" s="1" customFormat="1" x14ac:dyDescent="0.3"/>
    <row r="110" s="1" customFormat="1" x14ac:dyDescent="0.3"/>
    <row r="111" s="1" customFormat="1" x14ac:dyDescent="0.3"/>
    <row r="112" s="1" customFormat="1" x14ac:dyDescent="0.3"/>
    <row r="113" s="1" customFormat="1" x14ac:dyDescent="0.3"/>
    <row r="114" s="1" customFormat="1" x14ac:dyDescent="0.3"/>
    <row r="115" s="1" customFormat="1" x14ac:dyDescent="0.3"/>
    <row r="116" s="1" customFormat="1" x14ac:dyDescent="0.3"/>
    <row r="117" s="1" customFormat="1" x14ac:dyDescent="0.3"/>
    <row r="118" s="1" customFormat="1" x14ac:dyDescent="0.3"/>
    <row r="119" s="1" customFormat="1" x14ac:dyDescent="0.3"/>
    <row r="120" s="1" customFormat="1" x14ac:dyDescent="0.3"/>
  </sheetData>
  <protectedRanges>
    <protectedRange sqref="AB12:AB14" name="Range4_1_1_1_2_1_1_2_1_1_1_1_1_1_1_1_1_1_1_1_1_1_1_1_1_1_1_1"/>
    <protectedRange sqref="AL12:AL14" name="Range4_2_1_1_2_1_1_2_1_1_1_1_1_1_1_1_1_1_1_1_1_1_1_1_1_1_1_1"/>
    <protectedRange sqref="AV12:AV14" name="Range4_4_1_1_2_1_1_2_1_1_1_1_1_1_1_1_1_1_1_1_1_1_1_1_1_1_1_1"/>
    <protectedRange sqref="BX13" name="Range5_1_1_1_2_1_1_2_1_1_1_1_1_1_1_1_1_1_1_1_1_1_1_1_1_1_1_1_1"/>
    <protectedRange sqref="BX14 CA13:CA14" name="Range5_2_1_1_2_1_1_2_1_1_1_1_1_1_1_1_1_1_1_1_1_1_1_1_1_1_1_1"/>
    <protectedRange sqref="BX10" name="Range5_1_1_1_2_1_1_1_1_1_1_1_1_1_1_1_1_1_1_1_1_1_1_1_1_1_1"/>
    <protectedRange sqref="CA10" name="Range5_2_1_1_2_1_1_1_1_1_1_1_1_1_1_1_1_1_1_1_1_1_1_1_1_1_1"/>
    <protectedRange sqref="DJ10" name="Range5_3_1_1_1_1_1_1_1_1_1_1"/>
    <protectedRange sqref="DJ12" name="Range5_8_1_1_1_1_1_1_1_1_1_1_1"/>
    <protectedRange sqref="DJ13" name="Range5_11_1_1_1_1_1_1_1_1_1_1"/>
    <protectedRange sqref="DJ14" name="Range5_12_1_1_1_1_1_1_1_1_1_1_1"/>
    <protectedRange sqref="AL10" name="Range4_2_1_1_2_1_1_1_1_1_1_1_1_1_1"/>
    <protectedRange sqref="C10:D14" name="Range1_1"/>
    <protectedRange sqref="B10:B14" name="Range1_1_1_1"/>
    <protectedRange sqref="AJ10:AJ14" name="Range4_1_1"/>
    <protectedRange sqref="AO10:AO14" name="Range4_1_2"/>
    <protectedRange sqref="AQ10:AQ14" name="Range4_1_3"/>
    <protectedRange sqref="BA10:BA14" name="Range4_1_4"/>
    <protectedRange sqref="BE10:BE14" name="Range4_1_5"/>
    <protectedRange sqref="BM10:BM14 BJ10:BK14" name="Range4_1_6"/>
    <protectedRange sqref="BN10:BN14" name="Range4_1_7"/>
    <protectedRange sqref="BP10:BP14" name="Range4_1_8"/>
    <protectedRange sqref="CD10:CD14" name="Range5_1"/>
    <protectedRange sqref="CE10:CE14" name="Range5_1_1"/>
    <protectedRange sqref="CG10:CG14" name="Range5_1_2"/>
    <protectedRange sqref="CH10:CH14" name="Range5_1_3"/>
    <protectedRange sqref="CJ10:CJ14" name="Range5_1_4"/>
    <protectedRange sqref="CK10:CK14" name="Range5_1_5"/>
    <protectedRange sqref="CM10:CM14" name="Range5_1_6"/>
    <protectedRange sqref="CN10:CN14" name="Range5_1_7"/>
    <protectedRange sqref="CP10:CP14" name="Range5_1_8"/>
    <protectedRange sqref="CQ10:CQ14" name="Range5_1_9"/>
    <protectedRange sqref="CS10:CS14" name="Range5_1_10"/>
    <protectedRange sqref="CT10:CT14" name="Range5_1_11"/>
    <protectedRange sqref="CV10:CV14" name="Range5_1_12"/>
    <protectedRange sqref="CZ10:CZ14" name="Range5_1_13"/>
    <protectedRange sqref="DA10:DA14" name="Range5_1_14"/>
    <protectedRange sqref="DC10:DC14" name="Range5_1_15"/>
    <protectedRange sqref="DD10:DD14" name="Range5_1_16"/>
    <protectedRange sqref="DF10:DF14" name="Range5_1_17"/>
    <protectedRange sqref="DG10:DG14" name="Range5_1_18"/>
    <protectedRange sqref="DI10:DI14" name="Range5_1_19"/>
    <protectedRange sqref="DN11:DN14" name="Range5_1_20"/>
    <protectedRange sqref="DP10:DP14 DS10:DS14" name="Range6_1"/>
    <protectedRange sqref="DQ10:DQ14" name="Range6_1_1"/>
    <protectedRange sqref="DW10:DW14" name="Range5_1_23"/>
    <protectedRange sqref="DY10:DY14" name="Range5_1_24"/>
    <protectedRange sqref="EC10:EC14" name="Range6_1_3"/>
    <protectedRange sqref="EE10:EE14" name="Range6_1_4"/>
  </protectedRanges>
  <mergeCells count="190">
    <mergeCell ref="EH7:EH8"/>
    <mergeCell ref="EI7:EI8"/>
    <mergeCell ref="EB7:EB8"/>
    <mergeCell ref="EC7:EC8"/>
    <mergeCell ref="ED7:ED8"/>
    <mergeCell ref="EE7:EE8"/>
    <mergeCell ref="EF7:EF8"/>
    <mergeCell ref="EG7:EG8"/>
    <mergeCell ref="DV7:DV8"/>
    <mergeCell ref="DW7:DW8"/>
    <mergeCell ref="DX7:DX8"/>
    <mergeCell ref="DY7:DY8"/>
    <mergeCell ref="DZ7:DZ8"/>
    <mergeCell ref="EA7:EA8"/>
    <mergeCell ref="DP7:DP8"/>
    <mergeCell ref="DQ7:DQ8"/>
    <mergeCell ref="DR7:DR8"/>
    <mergeCell ref="DS7:DS8"/>
    <mergeCell ref="DT7:DT8"/>
    <mergeCell ref="DU7:DU8"/>
    <mergeCell ref="DJ7:DJ8"/>
    <mergeCell ref="DK7:DK8"/>
    <mergeCell ref="DL7:DL8"/>
    <mergeCell ref="DM7:DM8"/>
    <mergeCell ref="DN7:DN8"/>
    <mergeCell ref="DO7:DO8"/>
    <mergeCell ref="DD7:DD8"/>
    <mergeCell ref="DE7:DE8"/>
    <mergeCell ref="DF7:DF8"/>
    <mergeCell ref="DG7:DG8"/>
    <mergeCell ref="DH7:DH8"/>
    <mergeCell ref="DI7:DI8"/>
    <mergeCell ref="CX7:CX8"/>
    <mergeCell ref="CY7:CY8"/>
    <mergeCell ref="CZ7:CZ8"/>
    <mergeCell ref="DA7:DA8"/>
    <mergeCell ref="DB7:DB8"/>
    <mergeCell ref="DC7:DC8"/>
    <mergeCell ref="CR7:CR8"/>
    <mergeCell ref="CS7:CS8"/>
    <mergeCell ref="CT7:CT8"/>
    <mergeCell ref="CU7:CU8"/>
    <mergeCell ref="CV7:CV8"/>
    <mergeCell ref="CW7:CW8"/>
    <mergeCell ref="CL7:CL8"/>
    <mergeCell ref="CM7:CM8"/>
    <mergeCell ref="CN7:CN8"/>
    <mergeCell ref="CO7:CO8"/>
    <mergeCell ref="CP7:CP8"/>
    <mergeCell ref="CQ7:CQ8"/>
    <mergeCell ref="CF7:CF8"/>
    <mergeCell ref="CG7:CG8"/>
    <mergeCell ref="CH7:CH8"/>
    <mergeCell ref="CI7:CI8"/>
    <mergeCell ref="CJ7:CJ8"/>
    <mergeCell ref="CK7:CK8"/>
    <mergeCell ref="BZ7:BZ8"/>
    <mergeCell ref="CA7:CA8"/>
    <mergeCell ref="CB7:CB8"/>
    <mergeCell ref="CC7:CC8"/>
    <mergeCell ref="CD7:CD8"/>
    <mergeCell ref="CE7:CE8"/>
    <mergeCell ref="BT7:BT8"/>
    <mergeCell ref="BU7:BU8"/>
    <mergeCell ref="BV7:BV8"/>
    <mergeCell ref="BW7:BW8"/>
    <mergeCell ref="BX7:BX8"/>
    <mergeCell ref="BY7:BY8"/>
    <mergeCell ref="BN7:BN8"/>
    <mergeCell ref="BO7:BO8"/>
    <mergeCell ref="BP7:BP8"/>
    <mergeCell ref="BQ7:BQ8"/>
    <mergeCell ref="BR7:BR8"/>
    <mergeCell ref="BS7:BS8"/>
    <mergeCell ref="BH7:BH8"/>
    <mergeCell ref="BI7:BI8"/>
    <mergeCell ref="BJ7:BJ8"/>
    <mergeCell ref="BK7:BK8"/>
    <mergeCell ref="BL7:BL8"/>
    <mergeCell ref="BM7:BM8"/>
    <mergeCell ref="BB7:BB8"/>
    <mergeCell ref="BC7:BC8"/>
    <mergeCell ref="BD7:BD8"/>
    <mergeCell ref="BE7:BE8"/>
    <mergeCell ref="BF7:BF8"/>
    <mergeCell ref="BG7:BG8"/>
    <mergeCell ref="AV7:AV8"/>
    <mergeCell ref="AW7:AW8"/>
    <mergeCell ref="AX7:AX8"/>
    <mergeCell ref="AY7:AY8"/>
    <mergeCell ref="AZ7:AZ8"/>
    <mergeCell ref="BA7:BA8"/>
    <mergeCell ref="AO7:AO8"/>
    <mergeCell ref="AP7:AP8"/>
    <mergeCell ref="AQ7:AQ8"/>
    <mergeCell ref="AR7:AR8"/>
    <mergeCell ref="AT7:AT8"/>
    <mergeCell ref="AU7:AU8"/>
    <mergeCell ref="AI7:AI8"/>
    <mergeCell ref="AJ7:AJ8"/>
    <mergeCell ref="AK7:AK8"/>
    <mergeCell ref="AL7:AL8"/>
    <mergeCell ref="AM7:AM8"/>
    <mergeCell ref="AN7:AN8"/>
    <mergeCell ref="AC7:AC8"/>
    <mergeCell ref="AD7:AD8"/>
    <mergeCell ref="AE7:AE8"/>
    <mergeCell ref="AF7:AF8"/>
    <mergeCell ref="AG7:AG8"/>
    <mergeCell ref="AH7:AH8"/>
    <mergeCell ref="W7:W8"/>
    <mergeCell ref="X7:X8"/>
    <mergeCell ref="Y7:Y8"/>
    <mergeCell ref="Z7:Z8"/>
    <mergeCell ref="AA7:AA8"/>
    <mergeCell ref="AB7:AB8"/>
    <mergeCell ref="Q7:Q8"/>
    <mergeCell ref="R7:R8"/>
    <mergeCell ref="S7:S8"/>
    <mergeCell ref="T7:T8"/>
    <mergeCell ref="U7:U8"/>
    <mergeCell ref="V7:V8"/>
    <mergeCell ref="K7:K8"/>
    <mergeCell ref="L7:L8"/>
    <mergeCell ref="M7:M8"/>
    <mergeCell ref="N7:N8"/>
    <mergeCell ref="O7:O8"/>
    <mergeCell ref="P7:P8"/>
    <mergeCell ref="DQ6:DS6"/>
    <mergeCell ref="DW6:DY6"/>
    <mergeCell ref="DZ6:EB6"/>
    <mergeCell ref="EC6:EE6"/>
    <mergeCell ref="E7:E8"/>
    <mergeCell ref="F7:F8"/>
    <mergeCell ref="G7:G8"/>
    <mergeCell ref="H7:H8"/>
    <mergeCell ref="I7:I8"/>
    <mergeCell ref="J7:J8"/>
    <mergeCell ref="BY6:CA6"/>
    <mergeCell ref="CB6:CD6"/>
    <mergeCell ref="CE6:CG6"/>
    <mergeCell ref="CH6:CJ6"/>
    <mergeCell ref="CK6:CM6"/>
    <mergeCell ref="CN6:CP6"/>
    <mergeCell ref="BB6:BD6"/>
    <mergeCell ref="BE6:BG6"/>
    <mergeCell ref="BH6:BJ6"/>
    <mergeCell ref="BK6:BM6"/>
    <mergeCell ref="BQ6:BU6"/>
    <mergeCell ref="BV6:BX6"/>
    <mergeCell ref="DT5:DV6"/>
    <mergeCell ref="DW5:EE5"/>
    <mergeCell ref="P6:T6"/>
    <mergeCell ref="U6:Y6"/>
    <mergeCell ref="Z6:AD6"/>
    <mergeCell ref="AE6:AI6"/>
    <mergeCell ref="AJ6:AN6"/>
    <mergeCell ref="AO6:AS6"/>
    <mergeCell ref="AT6:AX6"/>
    <mergeCell ref="AY6:BA6"/>
    <mergeCell ref="CH5:CP5"/>
    <mergeCell ref="CQ5:CZ5"/>
    <mergeCell ref="DA5:DC6"/>
    <mergeCell ref="DD5:DF6"/>
    <mergeCell ref="DG5:DI6"/>
    <mergeCell ref="DN5:DS5"/>
    <mergeCell ref="CQ6:CS6"/>
    <mergeCell ref="CT6:CW6"/>
    <mergeCell ref="CX6:CZ6"/>
    <mergeCell ref="DN6:DP6"/>
    <mergeCell ref="P4:DI4"/>
    <mergeCell ref="DJ4:DJ6"/>
    <mergeCell ref="DK4:DM6"/>
    <mergeCell ref="DN4:EE4"/>
    <mergeCell ref="EF4:EF6"/>
    <mergeCell ref="EG4:EI6"/>
    <mergeCell ref="P5:BA5"/>
    <mergeCell ref="BB5:BM5"/>
    <mergeCell ref="BN5:BP6"/>
    <mergeCell ref="BQ5:CG5"/>
    <mergeCell ref="A1:EI1"/>
    <mergeCell ref="A2:EI2"/>
    <mergeCell ref="L3:P3"/>
    <mergeCell ref="CU3:CV3"/>
    <mergeCell ref="A4:A8"/>
    <mergeCell ref="B4:B8"/>
    <mergeCell ref="C4:C8"/>
    <mergeCell ref="D4:D8"/>
    <mergeCell ref="E4:I6"/>
    <mergeCell ref="J4:O6"/>
  </mergeCells>
  <pageMargins left="0" right="0" top="0.15748031496062992" bottom="0.35433070866141736" header="0.31496062992125984" footer="0.31496062992125984"/>
  <pageSetup paperSize="9" scale="35" orientation="landscape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5" master="">
    <arrUserId title="Range4_1_1_1_2_1_1_2_1_1_1_1_1_1_1_1_1_1_1_1_1_1_1_1_1_1_1_1" rangeCreator="" othersAccessPermission="edit"/>
    <arrUserId title="Range4_2_1_1_2_1_1_2_1_1_1_1_1_1_1_1_1_1_1_1_1_1_1_1_1_1_1_1" rangeCreator="" othersAccessPermission="edit"/>
    <arrUserId title="Range4_4_1_1_2_1_1_2_1_1_1_1_1_1_1_1_1_1_1_1_1_1_1_1_1_1_1_1" rangeCreator="" othersAccessPermission="edit"/>
    <arrUserId title="Range5_1_1_1_2_1_1_2_1_1_1_1_1_1_1_1_1_1_1_1_1_1_1_1_1_1_1_1_1" rangeCreator="" othersAccessPermission="edit"/>
    <arrUserId title="Range5_2_1_1_2_1_1_2_1_1_1_1_1_1_1_1_1_1_1_1_1_1_1_1_1_1_1_1" rangeCreator="" othersAccessPermission="edit"/>
    <arrUserId title="Range5_1_1_1_2_1_1_1_1_1_1_1_1_1_1_1_1_1_1_1_1_1_1_1_1_1_1" rangeCreator="" othersAccessPermission="edit"/>
    <arrUserId title="Range5_2_1_1_2_1_1_1_1_1_1_1_1_1_1_1_1_1_1_1_1_1_1_1_1_1_1" rangeCreator="" othersAccessPermission="edit"/>
    <arrUserId title="Range5_3_1_1_1_1_1_1_1_1_1_1" rangeCreator="" othersAccessPermission="edit"/>
    <arrUserId title="Range5_8_1_1_1_1_1_1_1_1_1_1_1" rangeCreator="" othersAccessPermission="edit"/>
    <arrUserId title="Range5_11_1_1_1_1_1_1_1_1_1_1" rangeCreator="" othersAccessPermission="edit"/>
    <arrUserId title="Range5_12_1_1_1_1_1_1_1_1_1_1_1" rangeCreator="" othersAccessPermission="edit"/>
    <arrUserId title="Range5_14_1_1_1_1_1_1_1_1_1_1" rangeCreator="" othersAccessPermission="edit"/>
    <arrUserId title="Range4_2_1_1_2_1_1_1_1_1_1_1_1_1_1" rangeCreator="" othersAccessPermission="edit"/>
    <arrUserId title="Range1_1" rangeCreator="" othersAccessPermission="edit"/>
    <arrUserId title="Range1_1_1_1" rangeCreator="" othersAccessPermission="edit"/>
    <arrUserId title="Range4_1_1" rangeCreator="" othersAccessPermission="edit"/>
    <arrUserId title="Range4_1_2" rangeCreator="" othersAccessPermission="edit"/>
    <arrUserId title="Range4_1_3" rangeCreator="" othersAccessPermission="edit"/>
    <arrUserId title="Range4_1_4" rangeCreator="" othersAccessPermission="edit"/>
    <arrUserId title="Range4_1_5" rangeCreator="" othersAccessPermission="edit"/>
    <arrUserId title="Range4_1_6" rangeCreator="" othersAccessPermission="edit"/>
    <arrUserId title="Range4_1_7" rangeCreator="" othersAccessPermission="edit"/>
    <arrUserId title="Range4_1_8" rangeCreator="" othersAccessPermission="edit"/>
    <arrUserId title="Range5_1" rangeCreator="" othersAccessPermission="edit"/>
    <arrUserId title="Range5_1_1" rangeCreator="" othersAccessPermission="edit"/>
    <arrUserId title="Range5_1_2" rangeCreator="" othersAccessPermission="edit"/>
    <arrUserId title="Range5_1_3" rangeCreator="" othersAccessPermission="edit"/>
    <arrUserId title="Range5_1_4" rangeCreator="" othersAccessPermission="edit"/>
    <arrUserId title="Range5_1_5" rangeCreator="" othersAccessPermission="edit"/>
    <arrUserId title="Range5_1_6" rangeCreator="" othersAccessPermission="edit"/>
    <arrUserId title="Range5_1_7" rangeCreator="" othersAccessPermission="edit"/>
    <arrUserId title="Range5_1_8" rangeCreator="" othersAccessPermission="edit"/>
    <arrUserId title="Range5_1_9" rangeCreator="" othersAccessPermission="edit"/>
    <arrUserId title="Range5_1_10" rangeCreator="" othersAccessPermission="edit"/>
    <arrUserId title="Range5_1_11" rangeCreator="" othersAccessPermission="edit"/>
    <arrUserId title="Range5_1_12" rangeCreator="" othersAccessPermission="edit"/>
    <arrUserId title="Range5_1_13" rangeCreator="" othersAccessPermission="edit"/>
    <arrUserId title="Range5_1_14" rangeCreator="" othersAccessPermission="edit"/>
    <arrUserId title="Range5_1_15" rangeCreator="" othersAccessPermission="edit"/>
    <arrUserId title="Range5_1_16" rangeCreator="" othersAccessPermission="edit"/>
    <arrUserId title="Range5_1_17" rangeCreator="" othersAccessPermission="edit"/>
    <arrUserId title="Range5_1_18" rangeCreator="" othersAccessPermission="edit"/>
    <arrUserId title="Range5_1_19" rangeCreator="" othersAccessPermission="edit"/>
    <arrUserId title="Range5_1_20" rangeCreator="" othersAccessPermission="edit"/>
    <arrUserId title="Range6_1" rangeCreator="" othersAccessPermission="edit"/>
    <arrUserId title="Range6_1_1" rangeCreator="" othersAccessPermission="edit"/>
    <arrUserId title="Range5_1_23" rangeCreator="" othersAccessPermission="edit"/>
    <arrUserId title="Range5_1_24" rangeCreator="" othersAccessPermission="edit"/>
    <arrUserId title="Range6_1_3" rangeCreator="" othersAccessPermission="edit"/>
    <arrUserId title="Range6_1_4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ԳԵՂԱՐՔՈՒՆԻՔԻ (հուլիսի 31) </vt:lpstr>
      <vt:lpstr>ԳԵՂԱՐՔՈՒՆԻՔԻ (հուլիսի 31)  (9)</vt:lpstr>
      <vt:lpstr>'ԳԵՂԱՐՔՈՒՆԻՔԻ (հուլիսի 31) '!Область_печати</vt:lpstr>
      <vt:lpstr>'ԳԵՂԱՐՔՈՒՆԻՔԻ (հուլիսի 31)  (9)'!Область_печати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keywords>https:/mul2-mta.gov.am/tasks/1169690/oneclick/Ekamut.xlsx?token=44544693d5e87c5bb71ee7c17b8c7857</cp:keywords>
  <cp:lastModifiedBy>RePack by Diakov</cp:lastModifiedBy>
  <cp:lastPrinted>2024-08-01T13:33:33Z</cp:lastPrinted>
  <dcterms:created xsi:type="dcterms:W3CDTF">2006-09-28T05:33:00Z</dcterms:created>
  <dcterms:modified xsi:type="dcterms:W3CDTF">2024-08-12T05:44:09Z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55E01E9372814E459B82D696A1BBE754_12</vt:lpwstr>
  </property>
  <property fmtid="{D5CDD505-2E9C-101B-9397-08002B2CF9AE}" pid="3" name="KSOProductBuildVer">
    <vt:lpwstr>1033-12.2.0.17119</vt:lpwstr>
  </property>
</Properties>
</file>