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50"/>
  </bookViews>
  <sheets>
    <sheet name="ԳԵՂԱՐՔՈՒՆԻՔԻ (Չորս ամիս)" sheetId="35" r:id="rId1"/>
    <sheet name="ԳԵՂԱՐՔՈՒՆԻՔԻ (Վեց ամիս)" sheetId="40" r:id="rId2"/>
    <sheet name="ԳԵՂԱՐՔՈՒՆԻՔԻ (չորս ամիս) (2)" sheetId="38" state="hidden" r:id="rId3"/>
    <sheet name="ԳԵՂԱՐՔՈՒՆԻՔԻ (չորս ամիս) (3)" sheetId="39" state="hidden" r:id="rId4"/>
  </sheets>
  <definedNames>
    <definedName name="_xlnm.Print_Area" localSheetId="3">'ԳԵՂԱՐՔՈՒՆԻՔԻ (չորս ամիս) (3)'!$A$1:$EI$69</definedName>
  </definedNames>
  <calcPr calcId="162913"/>
</workbook>
</file>

<file path=xl/calcChain.xml><?xml version="1.0" encoding="utf-8"?>
<calcChain xmlns="http://schemas.openxmlformats.org/spreadsheetml/2006/main">
  <c r="EC14" i="40" l="1"/>
  <c r="EC13" i="40"/>
  <c r="EC12" i="40"/>
  <c r="EC11" i="40"/>
  <c r="EC10" i="40"/>
  <c r="DZ14" i="40"/>
  <c r="DZ13" i="40"/>
  <c r="DZ12" i="40"/>
  <c r="DZ11" i="40"/>
  <c r="DZ10" i="40"/>
  <c r="DW14" i="40"/>
  <c r="DW13" i="40"/>
  <c r="DW17" i="40" s="1"/>
  <c r="DW12" i="40"/>
  <c r="DW11" i="40"/>
  <c r="DW10" i="40"/>
  <c r="DT14" i="40"/>
  <c r="DT13" i="40"/>
  <c r="DT12" i="40"/>
  <c r="DT11" i="40"/>
  <c r="DT10" i="40"/>
  <c r="DQ14" i="40"/>
  <c r="DQ13" i="40"/>
  <c r="DQ12" i="40"/>
  <c r="DQ11" i="40"/>
  <c r="DQ10" i="40"/>
  <c r="DN14" i="40"/>
  <c r="DN13" i="40"/>
  <c r="DN12" i="40"/>
  <c r="DN11" i="40"/>
  <c r="DN10" i="40"/>
  <c r="DG14" i="40"/>
  <c r="DG13" i="40"/>
  <c r="DG12" i="40"/>
  <c r="DG11" i="40"/>
  <c r="DG10" i="40"/>
  <c r="DD14" i="40"/>
  <c r="DD13" i="40"/>
  <c r="DD12" i="40"/>
  <c r="DD11" i="40"/>
  <c r="DD10" i="40"/>
  <c r="DA14" i="40"/>
  <c r="DA13" i="40"/>
  <c r="DA12" i="40"/>
  <c r="DA11" i="40"/>
  <c r="DA10" i="40"/>
  <c r="CX14" i="40"/>
  <c r="CX13" i="40"/>
  <c r="CX12" i="40"/>
  <c r="CX11" i="40"/>
  <c r="CX10" i="40"/>
  <c r="CU14" i="40"/>
  <c r="CU13" i="40"/>
  <c r="CU12" i="40"/>
  <c r="CU11" i="40"/>
  <c r="CU10" i="40"/>
  <c r="CR14" i="40"/>
  <c r="CR13" i="40"/>
  <c r="CR12" i="40"/>
  <c r="CR11" i="40"/>
  <c r="CR10" i="40"/>
  <c r="CO14" i="40"/>
  <c r="CO13" i="40"/>
  <c r="CO12" i="40"/>
  <c r="CO11" i="40"/>
  <c r="CO17" i="40" s="1"/>
  <c r="CO10" i="40"/>
  <c r="CL14" i="40"/>
  <c r="CL13" i="40"/>
  <c r="CL12" i="40"/>
  <c r="CL11" i="40"/>
  <c r="CL10" i="40"/>
  <c r="CI14" i="40"/>
  <c r="CI13" i="40"/>
  <c r="CI12" i="40"/>
  <c r="CI11" i="40"/>
  <c r="CI10" i="40"/>
  <c r="CF14" i="40"/>
  <c r="BR14" i="40" s="1"/>
  <c r="BT14" i="40" s="1"/>
  <c r="CF13" i="40"/>
  <c r="CF12" i="40"/>
  <c r="CF11" i="40"/>
  <c r="CF10" i="40"/>
  <c r="CC14" i="40"/>
  <c r="CC13" i="40"/>
  <c r="CC12" i="40"/>
  <c r="CC11" i="40"/>
  <c r="CC10" i="40"/>
  <c r="BZ14" i="40"/>
  <c r="BZ13" i="40"/>
  <c r="BZ12" i="40"/>
  <c r="BZ11" i="40"/>
  <c r="BZ10" i="40"/>
  <c r="BW14" i="40"/>
  <c r="BW13" i="40"/>
  <c r="BW17" i="40" s="1"/>
  <c r="BW12" i="40"/>
  <c r="BW11" i="40"/>
  <c r="BW10" i="40"/>
  <c r="BO14" i="40"/>
  <c r="BO13" i="40"/>
  <c r="BO12" i="40"/>
  <c r="BO11" i="40"/>
  <c r="BO10" i="40"/>
  <c r="BO17" i="40" s="1"/>
  <c r="BL14" i="40"/>
  <c r="BL13" i="40"/>
  <c r="BL12" i="40"/>
  <c r="BL11" i="40"/>
  <c r="BL10" i="40"/>
  <c r="BI14" i="40"/>
  <c r="BI13" i="40"/>
  <c r="BI12" i="40"/>
  <c r="BI11" i="40"/>
  <c r="BI10" i="40"/>
  <c r="BF14" i="40"/>
  <c r="BF13" i="40"/>
  <c r="BF12" i="40"/>
  <c r="BF11" i="40"/>
  <c r="BF10" i="40"/>
  <c r="BC14" i="40"/>
  <c r="BC13" i="40"/>
  <c r="BC12" i="40"/>
  <c r="BC11" i="40"/>
  <c r="BC10" i="40"/>
  <c r="BC17" i="40" s="1"/>
  <c r="AZ14" i="40"/>
  <c r="AZ13" i="40"/>
  <c r="AZ12" i="40"/>
  <c r="AZ11" i="40"/>
  <c r="AZ10" i="40"/>
  <c r="AU14" i="40"/>
  <c r="AU13" i="40"/>
  <c r="AU12" i="40"/>
  <c r="AU17" i="40" s="1"/>
  <c r="AW17" i="40" s="1"/>
  <c r="AU11" i="40"/>
  <c r="AU10" i="40"/>
  <c r="AP14" i="40"/>
  <c r="AP13" i="40"/>
  <c r="AR13" i="40" s="1"/>
  <c r="AP12" i="40"/>
  <c r="AP11" i="40"/>
  <c r="AR11" i="40" s="1"/>
  <c r="AP10" i="40"/>
  <c r="AK14" i="40"/>
  <c r="AM14" i="40" s="1"/>
  <c r="AK13" i="40"/>
  <c r="AK12" i="40"/>
  <c r="AK11" i="40"/>
  <c r="AM11" i="40" s="1"/>
  <c r="AK10" i="40"/>
  <c r="AM10" i="40" s="1"/>
  <c r="AF14" i="40"/>
  <c r="AF13" i="40"/>
  <c r="AF12" i="40"/>
  <c r="AF11" i="40"/>
  <c r="AH11" i="40" s="1"/>
  <c r="AF10" i="40"/>
  <c r="AA11" i="40"/>
  <c r="AC11" i="40" s="1"/>
  <c r="AA12" i="40"/>
  <c r="AC12" i="40" s="1"/>
  <c r="AA13" i="40"/>
  <c r="Q13" i="40" s="1"/>
  <c r="S13" i="40" s="1"/>
  <c r="AA14" i="40"/>
  <c r="AA10" i="40"/>
  <c r="V11" i="40"/>
  <c r="V12" i="40"/>
  <c r="X12" i="40" s="1"/>
  <c r="V13" i="40"/>
  <c r="V14" i="40"/>
  <c r="V10" i="40"/>
  <c r="EE17" i="40"/>
  <c r="ED17" i="40"/>
  <c r="EB17" i="40"/>
  <c r="EA17" i="40"/>
  <c r="DY17" i="40"/>
  <c r="DX17" i="40"/>
  <c r="DV17" i="40"/>
  <c r="DU17" i="40"/>
  <c r="DS17" i="40"/>
  <c r="DR17" i="40"/>
  <c r="DP17" i="40"/>
  <c r="DO17" i="40"/>
  <c r="DM17" i="40"/>
  <c r="DI17" i="40"/>
  <c r="DH17" i="40"/>
  <c r="DF17" i="40"/>
  <c r="DE17" i="40"/>
  <c r="DC17" i="40"/>
  <c r="DB17" i="40"/>
  <c r="CZ17" i="40"/>
  <c r="CY17" i="40"/>
  <c r="CW17" i="40"/>
  <c r="CV17" i="40"/>
  <c r="CT17" i="40"/>
  <c r="CS17" i="40"/>
  <c r="CQ17" i="40"/>
  <c r="CP17" i="40"/>
  <c r="CN17" i="40"/>
  <c r="CM17" i="40"/>
  <c r="CK17" i="40"/>
  <c r="CJ17" i="40"/>
  <c r="CH17" i="40"/>
  <c r="CG17" i="40"/>
  <c r="CE17" i="40"/>
  <c r="CD17" i="40"/>
  <c r="CB17" i="40"/>
  <c r="CA17" i="40"/>
  <c r="BY17" i="40"/>
  <c r="BX17" i="40"/>
  <c r="BV17" i="40"/>
  <c r="BP17" i="40"/>
  <c r="BN17" i="40"/>
  <c r="BM17" i="40"/>
  <c r="BK17" i="40"/>
  <c r="BJ17" i="40"/>
  <c r="BH17" i="40"/>
  <c r="BG17" i="40"/>
  <c r="BE17" i="40"/>
  <c r="BD17" i="40"/>
  <c r="BB17" i="40"/>
  <c r="BA17" i="40"/>
  <c r="AY17" i="40"/>
  <c r="AV17" i="40"/>
  <c r="AT17" i="40"/>
  <c r="AQ17" i="40"/>
  <c r="AO17" i="40"/>
  <c r="AS17" i="40" s="1"/>
  <c r="AL17" i="40"/>
  <c r="AN17" i="40" s="1"/>
  <c r="AJ17" i="40"/>
  <c r="AG17" i="40"/>
  <c r="AE17" i="40"/>
  <c r="AB17" i="40"/>
  <c r="Z17" i="40"/>
  <c r="W17" i="40"/>
  <c r="U17" i="40"/>
  <c r="Y17" i="40" s="1"/>
  <c r="D17" i="40"/>
  <c r="C17" i="40"/>
  <c r="EH14" i="40"/>
  <c r="EF14" i="40"/>
  <c r="DL14" i="40"/>
  <c r="G14" i="40" s="1"/>
  <c r="DJ14" i="40"/>
  <c r="BS14" i="40"/>
  <c r="BQ14" i="40"/>
  <c r="BU14" i="40" s="1"/>
  <c r="AX14" i="40"/>
  <c r="AS14" i="40"/>
  <c r="AR14" i="40"/>
  <c r="AN14" i="40"/>
  <c r="AI14" i="40"/>
  <c r="AH14" i="40"/>
  <c r="AD14" i="40"/>
  <c r="Y14" i="40"/>
  <c r="R14" i="40"/>
  <c r="P14" i="40"/>
  <c r="T14" i="40" s="1"/>
  <c r="L14" i="40"/>
  <c r="O14" i="40" s="1"/>
  <c r="J14" i="40"/>
  <c r="E14" i="40"/>
  <c r="EH13" i="40"/>
  <c r="G13" i="40" s="1"/>
  <c r="EF13" i="40"/>
  <c r="DL13" i="40"/>
  <c r="DJ13" i="40"/>
  <c r="E13" i="40" s="1"/>
  <c r="BS13" i="40"/>
  <c r="BU13" i="40" s="1"/>
  <c r="BQ13" i="40"/>
  <c r="AX13" i="40"/>
  <c r="AW13" i="40"/>
  <c r="AS13" i="40"/>
  <c r="AN13" i="40"/>
  <c r="AM13" i="40"/>
  <c r="AI13" i="40"/>
  <c r="AD13" i="40"/>
  <c r="Y13" i="40"/>
  <c r="X13" i="40"/>
  <c r="R13" i="40"/>
  <c r="P13" i="40"/>
  <c r="T13" i="40" s="1"/>
  <c r="O13" i="40"/>
  <c r="L13" i="40"/>
  <c r="J13" i="40"/>
  <c r="EH12" i="40"/>
  <c r="EF12" i="40"/>
  <c r="DL12" i="40"/>
  <c r="G12" i="40" s="1"/>
  <c r="I12" i="40" s="1"/>
  <c r="DJ12" i="40"/>
  <c r="E12" i="40" s="1"/>
  <c r="BS12" i="40"/>
  <c r="BU12" i="40" s="1"/>
  <c r="BQ12" i="40"/>
  <c r="AX12" i="40"/>
  <c r="AW12" i="40"/>
  <c r="AS12" i="40"/>
  <c r="AR12" i="40"/>
  <c r="AN12" i="40"/>
  <c r="AM12" i="40"/>
  <c r="AI12" i="40"/>
  <c r="AH12" i="40"/>
  <c r="AD12" i="40"/>
  <c r="Y12" i="40"/>
  <c r="R12" i="40"/>
  <c r="P12" i="40"/>
  <c r="L12" i="40"/>
  <c r="J12" i="40"/>
  <c r="EH11" i="40"/>
  <c r="EF11" i="40"/>
  <c r="E11" i="40" s="1"/>
  <c r="DL11" i="40"/>
  <c r="G11" i="40" s="1"/>
  <c r="DJ11" i="40"/>
  <c r="BS11" i="40"/>
  <c r="BQ11" i="40"/>
  <c r="AX11" i="40"/>
  <c r="AW11" i="40"/>
  <c r="AS11" i="40"/>
  <c r="AN11" i="40"/>
  <c r="AI11" i="40"/>
  <c r="AD11" i="40"/>
  <c r="Y11" i="40"/>
  <c r="R11" i="40"/>
  <c r="T11" i="40" s="1"/>
  <c r="P11" i="40"/>
  <c r="L11" i="40"/>
  <c r="J11" i="40"/>
  <c r="O11" i="40" s="1"/>
  <c r="EH10" i="40"/>
  <c r="EF10" i="40"/>
  <c r="EC17" i="40"/>
  <c r="DL10" i="40"/>
  <c r="DJ10" i="40"/>
  <c r="CL17" i="40"/>
  <c r="BR10" i="40"/>
  <c r="BS10" i="40"/>
  <c r="BQ10" i="40"/>
  <c r="BU10" i="40" s="1"/>
  <c r="BL17" i="40"/>
  <c r="AX10" i="40"/>
  <c r="AS10" i="40"/>
  <c r="AR10" i="40"/>
  <c r="AN10" i="40"/>
  <c r="AI10" i="40"/>
  <c r="AH10" i="40"/>
  <c r="AD10" i="40"/>
  <c r="Y10" i="40"/>
  <c r="R10" i="40"/>
  <c r="P10" i="40"/>
  <c r="L10" i="40"/>
  <c r="J10" i="40"/>
  <c r="J17" i="40" s="1"/>
  <c r="E10" i="40"/>
  <c r="BQ17" i="40" l="1"/>
  <c r="AC13" i="40"/>
  <c r="I14" i="40"/>
  <c r="CF17" i="40"/>
  <c r="CR17" i="40"/>
  <c r="DD17" i="40"/>
  <c r="L17" i="40"/>
  <c r="BS17" i="40"/>
  <c r="BU17" i="40" s="1"/>
  <c r="EF17" i="40"/>
  <c r="P17" i="40"/>
  <c r="AF17" i="40"/>
  <c r="AH17" i="40" s="1"/>
  <c r="DJ17" i="40"/>
  <c r="EH17" i="40"/>
  <c r="T12" i="40"/>
  <c r="AI17" i="40"/>
  <c r="BF17" i="40"/>
  <c r="BR13" i="40"/>
  <c r="BR12" i="40"/>
  <c r="BT12" i="40" s="1"/>
  <c r="CI17" i="40"/>
  <c r="CU17" i="40"/>
  <c r="DA17" i="40"/>
  <c r="DG17" i="40"/>
  <c r="DN17" i="40"/>
  <c r="DZ17" i="40"/>
  <c r="DL17" i="40"/>
  <c r="AD17" i="40"/>
  <c r="AX17" i="40"/>
  <c r="AZ17" i="40"/>
  <c r="BI17" i="40"/>
  <c r="BZ17" i="40"/>
  <c r="CX17" i="40"/>
  <c r="EG13" i="40"/>
  <c r="EG14" i="40"/>
  <c r="DT17" i="40"/>
  <c r="EG11" i="40"/>
  <c r="EG10" i="40"/>
  <c r="K13" i="40"/>
  <c r="M13" i="40" s="1"/>
  <c r="BR11" i="40"/>
  <c r="BT11" i="40" s="1"/>
  <c r="K14" i="40"/>
  <c r="M14" i="40" s="1"/>
  <c r="DK10" i="40"/>
  <c r="DK14" i="40"/>
  <c r="F14" i="40" s="1"/>
  <c r="H14" i="40" s="1"/>
  <c r="AW14" i="40"/>
  <c r="K10" i="40"/>
  <c r="N10" i="40" s="1"/>
  <c r="Q11" i="40"/>
  <c r="S11" i="40" s="1"/>
  <c r="N13" i="40"/>
  <c r="DK11" i="40"/>
  <c r="I11" i="40"/>
  <c r="O17" i="40"/>
  <c r="I13" i="40"/>
  <c r="BR17" i="40"/>
  <c r="BT10" i="40"/>
  <c r="BT17" i="40"/>
  <c r="E17" i="40"/>
  <c r="BU11" i="40"/>
  <c r="EG12" i="40"/>
  <c r="AK17" i="40"/>
  <c r="AM17" i="40" s="1"/>
  <c r="CC17" i="40"/>
  <c r="AC10" i="40"/>
  <c r="X11" i="40"/>
  <c r="K12" i="40"/>
  <c r="N12" i="40" s="1"/>
  <c r="O12" i="40"/>
  <c r="AH13" i="40"/>
  <c r="BT13" i="40"/>
  <c r="DK13" i="40"/>
  <c r="Q14" i="40"/>
  <c r="S14" i="40" s="1"/>
  <c r="AC14" i="40"/>
  <c r="R17" i="40"/>
  <c r="V17" i="40"/>
  <c r="X17" i="40" s="1"/>
  <c r="AP17" i="40"/>
  <c r="AR17" i="40" s="1"/>
  <c r="AW10" i="40"/>
  <c r="DK12" i="40"/>
  <c r="X14" i="40"/>
  <c r="AA17" i="40"/>
  <c r="AC17" i="40" s="1"/>
  <c r="DQ17" i="40"/>
  <c r="T10" i="40"/>
  <c r="Q10" i="40"/>
  <c r="X10" i="40"/>
  <c r="K11" i="40"/>
  <c r="G10" i="40"/>
  <c r="O10" i="40"/>
  <c r="Q12" i="40"/>
  <c r="S12" i="40" s="1"/>
  <c r="EF16" i="39"/>
  <c r="EE16" i="39"/>
  <c r="EC16" i="39"/>
  <c r="EB16" i="39"/>
  <c r="DZ16" i="39"/>
  <c r="DY16" i="39"/>
  <c r="DW16" i="39"/>
  <c r="DV16" i="39"/>
  <c r="DT16" i="39"/>
  <c r="DS16" i="39"/>
  <c r="DQ16" i="39"/>
  <c r="DP16" i="39"/>
  <c r="DN16" i="39"/>
  <c r="DJ16" i="39"/>
  <c r="DI16" i="39"/>
  <c r="DG16" i="39"/>
  <c r="DF16" i="39"/>
  <c r="DD16" i="39"/>
  <c r="DC16" i="39"/>
  <c r="DA16" i="39"/>
  <c r="CZ16" i="39"/>
  <c r="CX16" i="39"/>
  <c r="CV16" i="39"/>
  <c r="CT16" i="39"/>
  <c r="CS16" i="39"/>
  <c r="CQ16" i="39"/>
  <c r="CP16" i="39"/>
  <c r="CN16" i="39"/>
  <c r="CM16" i="39"/>
  <c r="CK16" i="39"/>
  <c r="CJ16" i="39"/>
  <c r="CH16" i="39"/>
  <c r="CG16" i="39"/>
  <c r="CE16" i="39"/>
  <c r="CD16" i="39"/>
  <c r="CB16" i="39"/>
  <c r="CA16" i="39"/>
  <c r="BY16" i="39"/>
  <c r="BX16" i="39"/>
  <c r="BV16" i="39"/>
  <c r="BP16" i="39"/>
  <c r="BN16" i="39"/>
  <c r="BM16" i="39"/>
  <c r="BK16" i="39"/>
  <c r="BJ16" i="39"/>
  <c r="BH16" i="39"/>
  <c r="BG16" i="39"/>
  <c r="BE16" i="39"/>
  <c r="BD16" i="39"/>
  <c r="BB16" i="39"/>
  <c r="BA16" i="39"/>
  <c r="AY16" i="39"/>
  <c r="AV16" i="39"/>
  <c r="AT16" i="39"/>
  <c r="AQ16" i="39"/>
  <c r="AO16" i="39"/>
  <c r="AL16" i="39"/>
  <c r="AJ16" i="39"/>
  <c r="AN16" i="39" s="1"/>
  <c r="AG16" i="39"/>
  <c r="AE16" i="39"/>
  <c r="AI16" i="39" s="1"/>
  <c r="AB16" i="39"/>
  <c r="Z16" i="39"/>
  <c r="W16" i="39"/>
  <c r="U16" i="39"/>
  <c r="D16" i="39"/>
  <c r="C16" i="39"/>
  <c r="EI14" i="39"/>
  <c r="EG14" i="39"/>
  <c r="ED14" i="39"/>
  <c r="EA14" i="39"/>
  <c r="DX14" i="39"/>
  <c r="DU14" i="39"/>
  <c r="DR14" i="39"/>
  <c r="DO14" i="39"/>
  <c r="EH14" i="39" s="1"/>
  <c r="DM14" i="39"/>
  <c r="DK14" i="39"/>
  <c r="E14" i="39" s="1"/>
  <c r="I14" i="39" s="1"/>
  <c r="DH14" i="39"/>
  <c r="DE14" i="39"/>
  <c r="DB14" i="39"/>
  <c r="CY14" i="39"/>
  <c r="CU14" i="39"/>
  <c r="CW14" i="39" s="1"/>
  <c r="CR14" i="39"/>
  <c r="CO14" i="39"/>
  <c r="CL14" i="39"/>
  <c r="CI14" i="39"/>
  <c r="CF14" i="39"/>
  <c r="CC14" i="39"/>
  <c r="BZ14" i="39"/>
  <c r="BW14" i="39"/>
  <c r="BS14" i="39"/>
  <c r="BQ14" i="39"/>
  <c r="BO14" i="39"/>
  <c r="BL14" i="39"/>
  <c r="BI14" i="39"/>
  <c r="BF14" i="39"/>
  <c r="BC14" i="39"/>
  <c r="AZ14" i="39"/>
  <c r="AX14" i="39"/>
  <c r="AU14" i="39"/>
  <c r="AW14" i="39" s="1"/>
  <c r="AS14" i="39"/>
  <c r="AP14" i="39"/>
  <c r="AR14" i="39" s="1"/>
  <c r="AN14" i="39"/>
  <c r="AK14" i="39"/>
  <c r="AM14" i="39" s="1"/>
  <c r="AI14" i="39"/>
  <c r="AH14" i="39"/>
  <c r="AF14" i="39"/>
  <c r="AD14" i="39"/>
  <c r="AA14" i="39"/>
  <c r="AC14" i="39" s="1"/>
  <c r="Y14" i="39"/>
  <c r="V14" i="39"/>
  <c r="R14" i="39"/>
  <c r="Q14" i="39"/>
  <c r="P14" i="39"/>
  <c r="T14" i="39" s="1"/>
  <c r="L14" i="39"/>
  <c r="O14" i="39" s="1"/>
  <c r="J14" i="39"/>
  <c r="G14" i="39"/>
  <c r="EI13" i="39"/>
  <c r="EG13" i="39"/>
  <c r="ED13" i="39"/>
  <c r="EA13" i="39"/>
  <c r="DX13" i="39"/>
  <c r="DU13" i="39"/>
  <c r="DR13" i="39"/>
  <c r="DO13" i="39"/>
  <c r="DM13" i="39"/>
  <c r="G13" i="39" s="1"/>
  <c r="I13" i="39" s="1"/>
  <c r="DK13" i="39"/>
  <c r="E13" i="39" s="1"/>
  <c r="DH13" i="39"/>
  <c r="DE13" i="39"/>
  <c r="DB13" i="39"/>
  <c r="CY13" i="39"/>
  <c r="CW13" i="39"/>
  <c r="CU13" i="39"/>
  <c r="CR13" i="39"/>
  <c r="CO13" i="39"/>
  <c r="CL13" i="39"/>
  <c r="CI13" i="39"/>
  <c r="CF13" i="39"/>
  <c r="CC13" i="39"/>
  <c r="BZ13" i="39"/>
  <c r="BR13" i="39" s="1"/>
  <c r="BW13" i="39"/>
  <c r="BS13" i="39"/>
  <c r="BQ13" i="39"/>
  <c r="BO13" i="39"/>
  <c r="BL13" i="39"/>
  <c r="BI13" i="39"/>
  <c r="BF13" i="39"/>
  <c r="BC13" i="39"/>
  <c r="AZ13" i="39"/>
  <c r="AX13" i="39"/>
  <c r="AU13" i="39"/>
  <c r="AW13" i="39" s="1"/>
  <c r="AS13" i="39"/>
  <c r="AP13" i="39"/>
  <c r="AR13" i="39" s="1"/>
  <c r="AN13" i="39"/>
  <c r="AK13" i="39"/>
  <c r="AM13" i="39" s="1"/>
  <c r="AI13" i="39"/>
  <c r="AF13" i="39"/>
  <c r="AH13" i="39" s="1"/>
  <c r="AD13" i="39"/>
  <c r="AA13" i="39"/>
  <c r="AC13" i="39" s="1"/>
  <c r="Y13" i="39"/>
  <c r="V13" i="39"/>
  <c r="X13" i="39" s="1"/>
  <c r="R13" i="39"/>
  <c r="P13" i="39"/>
  <c r="T13" i="39" s="1"/>
  <c r="L13" i="39"/>
  <c r="J13" i="39"/>
  <c r="EI12" i="39"/>
  <c r="EG12" i="39"/>
  <c r="ED12" i="39"/>
  <c r="EA12" i="39"/>
  <c r="DX12" i="39"/>
  <c r="DU12" i="39"/>
  <c r="DR12" i="39"/>
  <c r="DO12" i="39"/>
  <c r="DM12" i="39"/>
  <c r="G12" i="39" s="1"/>
  <c r="DK12" i="39"/>
  <c r="E12" i="39" s="1"/>
  <c r="DH12" i="39"/>
  <c r="DE12" i="39"/>
  <c r="DB12" i="39"/>
  <c r="CY12" i="39"/>
  <c r="CU12" i="39"/>
  <c r="CW12" i="39" s="1"/>
  <c r="CR12" i="39"/>
  <c r="CO12" i="39"/>
  <c r="CL12" i="39"/>
  <c r="CI12" i="39"/>
  <c r="CF12" i="39"/>
  <c r="CC12" i="39"/>
  <c r="BZ12" i="39"/>
  <c r="BW12" i="39"/>
  <c r="BR12" i="39" s="1"/>
  <c r="BS12" i="39"/>
  <c r="BQ12" i="39"/>
  <c r="BO12" i="39"/>
  <c r="BL12" i="39"/>
  <c r="BI12" i="39"/>
  <c r="BF12" i="39"/>
  <c r="BC12" i="39"/>
  <c r="AZ12" i="39"/>
  <c r="AX12" i="39"/>
  <c r="AU12" i="39"/>
  <c r="AW12" i="39" s="1"/>
  <c r="AS12" i="39"/>
  <c r="AP12" i="39"/>
  <c r="AR12" i="39" s="1"/>
  <c r="AN12" i="39"/>
  <c r="AK12" i="39"/>
  <c r="AM12" i="39" s="1"/>
  <c r="AI12" i="39"/>
  <c r="AF12" i="39"/>
  <c r="AD12" i="39"/>
  <c r="AA12" i="39"/>
  <c r="AC12" i="39" s="1"/>
  <c r="Y12" i="39"/>
  <c r="X12" i="39"/>
  <c r="V12" i="39"/>
  <c r="R12" i="39"/>
  <c r="P12" i="39"/>
  <c r="L12" i="39"/>
  <c r="J12" i="39"/>
  <c r="EI11" i="39"/>
  <c r="EG11" i="39"/>
  <c r="ED11" i="39"/>
  <c r="EA11" i="39"/>
  <c r="DX11" i="39"/>
  <c r="DU11" i="39"/>
  <c r="DR11" i="39"/>
  <c r="DO11" i="39"/>
  <c r="DM11" i="39"/>
  <c r="G11" i="39" s="1"/>
  <c r="DK11" i="39"/>
  <c r="DH11" i="39"/>
  <c r="DE11" i="39"/>
  <c r="DB11" i="39"/>
  <c r="CY11" i="39"/>
  <c r="CU11" i="39"/>
  <c r="CW11" i="39" s="1"/>
  <c r="CR11" i="39"/>
  <c r="CO11" i="39"/>
  <c r="CL11" i="39"/>
  <c r="CI11" i="39"/>
  <c r="CF11" i="39"/>
  <c r="CC11" i="39"/>
  <c r="BZ11" i="39"/>
  <c r="BW11" i="39"/>
  <c r="BS11" i="39"/>
  <c r="BU11" i="39" s="1"/>
  <c r="BQ11" i="39"/>
  <c r="BO11" i="39"/>
  <c r="BL11" i="39"/>
  <c r="BI11" i="39"/>
  <c r="BF11" i="39"/>
  <c r="BC11" i="39"/>
  <c r="AZ11" i="39"/>
  <c r="AX11" i="39"/>
  <c r="AU11" i="39"/>
  <c r="AW11" i="39" s="1"/>
  <c r="AS11" i="39"/>
  <c r="AP11" i="39"/>
  <c r="AR11" i="39" s="1"/>
  <c r="AN11" i="39"/>
  <c r="AK11" i="39"/>
  <c r="AM11" i="39" s="1"/>
  <c r="AI11" i="39"/>
  <c r="AF11" i="39"/>
  <c r="AH11" i="39" s="1"/>
  <c r="AD11" i="39"/>
  <c r="AC11" i="39"/>
  <c r="AA11" i="39"/>
  <c r="Y11" i="39"/>
  <c r="V11" i="39"/>
  <c r="R11" i="39"/>
  <c r="P11" i="39"/>
  <c r="L11" i="39"/>
  <c r="J11" i="39"/>
  <c r="O11" i="39" s="1"/>
  <c r="E11" i="39"/>
  <c r="EI10" i="39"/>
  <c r="EI16" i="39" s="1"/>
  <c r="EG10" i="39"/>
  <c r="ED10" i="39"/>
  <c r="ED16" i="39" s="1"/>
  <c r="EA10" i="39"/>
  <c r="DX10" i="39"/>
  <c r="DU10" i="39"/>
  <c r="DR10" i="39"/>
  <c r="DR16" i="39" s="1"/>
  <c r="DO10" i="39"/>
  <c r="DM10" i="39"/>
  <c r="G10" i="39" s="1"/>
  <c r="DK10" i="39"/>
  <c r="DH10" i="39"/>
  <c r="DE10" i="39"/>
  <c r="DB10" i="39"/>
  <c r="DB16" i="39" s="1"/>
  <c r="CY10" i="39"/>
  <c r="CU10" i="39"/>
  <c r="CU16" i="39" s="1"/>
  <c r="CR10" i="39"/>
  <c r="CO10" i="39"/>
  <c r="CO16" i="39" s="1"/>
  <c r="CL10" i="39"/>
  <c r="CI10" i="39"/>
  <c r="CI16" i="39" s="1"/>
  <c r="CF10" i="39"/>
  <c r="CC10" i="39"/>
  <c r="BR10" i="39" s="1"/>
  <c r="BZ10" i="39"/>
  <c r="BW10" i="39"/>
  <c r="BW16" i="39" s="1"/>
  <c r="BS10" i="39"/>
  <c r="BQ10" i="39"/>
  <c r="BU10" i="39" s="1"/>
  <c r="BO10" i="39"/>
  <c r="BL10" i="39"/>
  <c r="BI10" i="39"/>
  <c r="BF10" i="39"/>
  <c r="BF16" i="39" s="1"/>
  <c r="BC10" i="39"/>
  <c r="AZ10" i="39"/>
  <c r="AX10" i="39"/>
  <c r="AU10" i="39"/>
  <c r="AU16" i="39" s="1"/>
  <c r="AS10" i="39"/>
  <c r="AP10" i="39"/>
  <c r="AN10" i="39"/>
  <c r="AK10" i="39"/>
  <c r="AM10" i="39" s="1"/>
  <c r="AI10" i="39"/>
  <c r="AH10" i="39"/>
  <c r="AF10" i="39"/>
  <c r="AD10" i="39"/>
  <c r="AA10" i="39"/>
  <c r="Y10" i="39"/>
  <c r="V10" i="39"/>
  <c r="R10" i="39"/>
  <c r="R16" i="39" s="1"/>
  <c r="P10" i="39"/>
  <c r="L10" i="39"/>
  <c r="O10" i="39" s="1"/>
  <c r="J10" i="39"/>
  <c r="F13" i="40" l="1"/>
  <c r="H13" i="40" s="1"/>
  <c r="F10" i="40"/>
  <c r="F11" i="40"/>
  <c r="H11" i="40" s="1"/>
  <c r="EG17" i="40"/>
  <c r="M10" i="40"/>
  <c r="N14" i="40"/>
  <c r="Q17" i="40"/>
  <c r="DK17" i="40"/>
  <c r="N11" i="40"/>
  <c r="M11" i="40"/>
  <c r="F12" i="40"/>
  <c r="H12" i="40" s="1"/>
  <c r="K17" i="40"/>
  <c r="S10" i="40"/>
  <c r="M12" i="40"/>
  <c r="G17" i="40"/>
  <c r="I10" i="40"/>
  <c r="H10" i="40"/>
  <c r="T17" i="40"/>
  <c r="S17" i="40"/>
  <c r="T11" i="39"/>
  <c r="AP16" i="39"/>
  <c r="AR16" i="39" s="1"/>
  <c r="AF16" i="39"/>
  <c r="AH16" i="39" s="1"/>
  <c r="EH12" i="39"/>
  <c r="BT13" i="39"/>
  <c r="K14" i="39"/>
  <c r="M14" i="39" s="1"/>
  <c r="P16" i="39"/>
  <c r="T16" i="39" s="1"/>
  <c r="AA16" i="39"/>
  <c r="BC16" i="39"/>
  <c r="BO16" i="39"/>
  <c r="BZ16" i="39"/>
  <c r="CL16" i="39"/>
  <c r="CY16" i="39"/>
  <c r="DK16" i="39"/>
  <c r="DU16" i="39"/>
  <c r="EG16" i="39"/>
  <c r="DL11" i="39"/>
  <c r="EH11" i="39"/>
  <c r="AZ16" i="39"/>
  <c r="BL16" i="39"/>
  <c r="BU12" i="39"/>
  <c r="O13" i="39"/>
  <c r="EH13" i="39"/>
  <c r="BU14" i="39"/>
  <c r="BR14" i="39"/>
  <c r="BT14" i="39" s="1"/>
  <c r="Y16" i="39"/>
  <c r="AS16" i="39"/>
  <c r="DX16" i="39"/>
  <c r="DH16" i="39"/>
  <c r="J16" i="39"/>
  <c r="V16" i="39"/>
  <c r="X16" i="39" s="1"/>
  <c r="BI16" i="39"/>
  <c r="BS16" i="39"/>
  <c r="CF16" i="39"/>
  <c r="CR16" i="39"/>
  <c r="DE16" i="39"/>
  <c r="DO16" i="39"/>
  <c r="EA16" i="39"/>
  <c r="Q11" i="39"/>
  <c r="S11" i="39" s="1"/>
  <c r="BR11" i="39"/>
  <c r="O12" i="39"/>
  <c r="DL12" i="39"/>
  <c r="F12" i="39" s="1"/>
  <c r="H12" i="39" s="1"/>
  <c r="K13" i="39"/>
  <c r="N13" i="39" s="1"/>
  <c r="S14" i="39"/>
  <c r="AD16" i="39"/>
  <c r="AX16" i="39"/>
  <c r="I12" i="39"/>
  <c r="CW16" i="39"/>
  <c r="BR16" i="39"/>
  <c r="BT16" i="39" s="1"/>
  <c r="BT10" i="39"/>
  <c r="G16" i="39"/>
  <c r="BT11" i="39"/>
  <c r="I11" i="39"/>
  <c r="AC10" i="39"/>
  <c r="X11" i="39"/>
  <c r="K12" i="39"/>
  <c r="N12" i="39" s="1"/>
  <c r="L16" i="39"/>
  <c r="N10" i="39"/>
  <c r="EH10" i="39"/>
  <c r="K11" i="39"/>
  <c r="T12" i="39"/>
  <c r="AH12" i="39"/>
  <c r="BT12" i="39"/>
  <c r="Q13" i="39"/>
  <c r="S13" i="39" s="1"/>
  <c r="BU13" i="39"/>
  <c r="DL13" i="39"/>
  <c r="N14" i="39"/>
  <c r="X14" i="39"/>
  <c r="AC16" i="39"/>
  <c r="AK16" i="39"/>
  <c r="AM16" i="39" s="1"/>
  <c r="AW16" i="39"/>
  <c r="BQ16" i="39"/>
  <c r="BU16" i="39" s="1"/>
  <c r="CC16" i="39"/>
  <c r="DM16" i="39"/>
  <c r="T10" i="39"/>
  <c r="E10" i="39"/>
  <c r="E16" i="39" s="1"/>
  <c r="Q10" i="39"/>
  <c r="AW10" i="39"/>
  <c r="DL10" i="39"/>
  <c r="DL14" i="39"/>
  <c r="F14" i="39" s="1"/>
  <c r="H14" i="39" s="1"/>
  <c r="X10" i="39"/>
  <c r="AR10" i="39"/>
  <c r="K10" i="39"/>
  <c r="M10" i="39" s="1"/>
  <c r="CW10" i="39"/>
  <c r="Q12" i="39"/>
  <c r="S12" i="39" s="1"/>
  <c r="EF17" i="38"/>
  <c r="EE17" i="38"/>
  <c r="EC17" i="38"/>
  <c r="EB17" i="38"/>
  <c r="DZ17" i="38"/>
  <c r="DY17" i="38"/>
  <c r="DW17" i="38"/>
  <c r="DV17" i="38"/>
  <c r="DT17" i="38"/>
  <c r="DS17" i="38"/>
  <c r="DQ17" i="38"/>
  <c r="DP17" i="38"/>
  <c r="DN17" i="38"/>
  <c r="DJ17" i="38"/>
  <c r="DI17" i="38"/>
  <c r="DG17" i="38"/>
  <c r="DF17" i="38"/>
  <c r="DD17" i="38"/>
  <c r="DC17" i="38"/>
  <c r="DA17" i="38"/>
  <c r="CZ17" i="38"/>
  <c r="CX17" i="38"/>
  <c r="CV17" i="38"/>
  <c r="CT17" i="38"/>
  <c r="CS17" i="38"/>
  <c r="CQ17" i="38"/>
  <c r="CP17" i="38"/>
  <c r="CN17" i="38"/>
  <c r="CM17" i="38"/>
  <c r="CK17" i="38"/>
  <c r="CJ17" i="38"/>
  <c r="CH17" i="38"/>
  <c r="CG17" i="38"/>
  <c r="CE17" i="38"/>
  <c r="CD17" i="38"/>
  <c r="CB17" i="38"/>
  <c r="CA17" i="38"/>
  <c r="BY17" i="38"/>
  <c r="BX17" i="38"/>
  <c r="BV17" i="38"/>
  <c r="BP17" i="38"/>
  <c r="BN17" i="38"/>
  <c r="BM17" i="38"/>
  <c r="BK17" i="38"/>
  <c r="BJ17" i="38"/>
  <c r="BH17" i="38"/>
  <c r="BG17" i="38"/>
  <c r="BE17" i="38"/>
  <c r="BD17" i="38"/>
  <c r="BB17" i="38"/>
  <c r="BA17" i="38"/>
  <c r="AY17" i="38"/>
  <c r="AV17" i="38"/>
  <c r="AX17" i="38" s="1"/>
  <c r="AT17" i="38"/>
  <c r="AQ17" i="38"/>
  <c r="AO17" i="38"/>
  <c r="AS17" i="38" s="1"/>
  <c r="AL17" i="38"/>
  <c r="AJ17" i="38"/>
  <c r="AG17" i="38"/>
  <c r="AE17" i="38"/>
  <c r="AB17" i="38"/>
  <c r="AD17" i="38" s="1"/>
  <c r="Z17" i="38"/>
  <c r="W17" i="38"/>
  <c r="U17" i="38"/>
  <c r="Y17" i="38" s="1"/>
  <c r="D17" i="38"/>
  <c r="C17" i="38"/>
  <c r="EI14" i="38"/>
  <c r="EG14" i="38"/>
  <c r="ED14" i="38"/>
  <c r="EA14" i="38"/>
  <c r="DX14" i="38"/>
  <c r="DU14" i="38"/>
  <c r="DR14" i="38"/>
  <c r="DO14" i="38"/>
  <c r="DM14" i="38"/>
  <c r="DK14" i="38"/>
  <c r="E14" i="38" s="1"/>
  <c r="DH14" i="38"/>
  <c r="DE14" i="38"/>
  <c r="DB14" i="38"/>
  <c r="CY14" i="38"/>
  <c r="CU14" i="38"/>
  <c r="CW14" i="38" s="1"/>
  <c r="CR14" i="38"/>
  <c r="CO14" i="38"/>
  <c r="CL14" i="38"/>
  <c r="CI14" i="38"/>
  <c r="CF14" i="38"/>
  <c r="CC14" i="38"/>
  <c r="BZ14" i="38"/>
  <c r="BR14" i="38" s="1"/>
  <c r="BW14" i="38"/>
  <c r="BS14" i="38"/>
  <c r="BQ14" i="38"/>
  <c r="BO14" i="38"/>
  <c r="BL14" i="38"/>
  <c r="BI14" i="38"/>
  <c r="BF14" i="38"/>
  <c r="BC14" i="38"/>
  <c r="AZ14" i="38"/>
  <c r="AX14" i="38"/>
  <c r="AU14" i="38"/>
  <c r="AW14" i="38" s="1"/>
  <c r="AS14" i="38"/>
  <c r="AP14" i="38"/>
  <c r="AR14" i="38" s="1"/>
  <c r="AN14" i="38"/>
  <c r="AK14" i="38"/>
  <c r="AM14" i="38" s="1"/>
  <c r="AI14" i="38"/>
  <c r="AF14" i="38"/>
  <c r="AH14" i="38" s="1"/>
  <c r="AD14" i="38"/>
  <c r="AA14" i="38"/>
  <c r="Y14" i="38"/>
  <c r="V14" i="38"/>
  <c r="X14" i="38" s="1"/>
  <c r="R14" i="38"/>
  <c r="P14" i="38"/>
  <c r="L14" i="38"/>
  <c r="J14" i="38"/>
  <c r="G14" i="38"/>
  <c r="EI13" i="38"/>
  <c r="EG13" i="38"/>
  <c r="ED13" i="38"/>
  <c r="EA13" i="38"/>
  <c r="DX13" i="38"/>
  <c r="DU13" i="38"/>
  <c r="DR13" i="38"/>
  <c r="DO13" i="38"/>
  <c r="DM13" i="38"/>
  <c r="DK13" i="38"/>
  <c r="E13" i="38" s="1"/>
  <c r="DH13" i="38"/>
  <c r="DE13" i="38"/>
  <c r="DB13" i="38"/>
  <c r="CY13" i="38"/>
  <c r="CU13" i="38"/>
  <c r="CW13" i="38" s="1"/>
  <c r="CR13" i="38"/>
  <c r="CO13" i="38"/>
  <c r="CL13" i="38"/>
  <c r="CI13" i="38"/>
  <c r="CF13" i="38"/>
  <c r="CC13" i="38"/>
  <c r="BZ13" i="38"/>
  <c r="BW13" i="38"/>
  <c r="BS13" i="38"/>
  <c r="BU13" i="38" s="1"/>
  <c r="BQ13" i="38"/>
  <c r="BO13" i="38"/>
  <c r="BL13" i="38"/>
  <c r="BI13" i="38"/>
  <c r="BF13" i="38"/>
  <c r="BC13" i="38"/>
  <c r="AZ13" i="38"/>
  <c r="AX13" i="38"/>
  <c r="AU13" i="38"/>
  <c r="AW13" i="38" s="1"/>
  <c r="AS13" i="38"/>
  <c r="AR13" i="38"/>
  <c r="AP13" i="38"/>
  <c r="AN13" i="38"/>
  <c r="AK13" i="38"/>
  <c r="AM13" i="38" s="1"/>
  <c r="AI13" i="38"/>
  <c r="AF13" i="38"/>
  <c r="AH13" i="38" s="1"/>
  <c r="AD13" i="38"/>
  <c r="AA13" i="38"/>
  <c r="AC13" i="38" s="1"/>
  <c r="Y13" i="38"/>
  <c r="V13" i="38"/>
  <c r="X13" i="38" s="1"/>
  <c r="R13" i="38"/>
  <c r="T13" i="38" s="1"/>
  <c r="P13" i="38"/>
  <c r="L13" i="38"/>
  <c r="O13" i="38" s="1"/>
  <c r="K13" i="38"/>
  <c r="N13" i="38" s="1"/>
  <c r="J13" i="38"/>
  <c r="G13" i="38"/>
  <c r="EI12" i="38"/>
  <c r="EG12" i="38"/>
  <c r="ED12" i="38"/>
  <c r="EA12" i="38"/>
  <c r="DX12" i="38"/>
  <c r="DX17" i="38" s="1"/>
  <c r="DU12" i="38"/>
  <c r="DR12" i="38"/>
  <c r="DO12" i="38"/>
  <c r="DM12" i="38"/>
  <c r="DK12" i="38"/>
  <c r="E12" i="38" s="1"/>
  <c r="I12" i="38" s="1"/>
  <c r="DH12" i="38"/>
  <c r="DE12" i="38"/>
  <c r="DB12" i="38"/>
  <c r="CY12" i="38"/>
  <c r="CU12" i="38"/>
  <c r="CW12" i="38" s="1"/>
  <c r="CR12" i="38"/>
  <c r="CO12" i="38"/>
  <c r="CL12" i="38"/>
  <c r="CI12" i="38"/>
  <c r="CF12" i="38"/>
  <c r="CC12" i="38"/>
  <c r="BZ12" i="38"/>
  <c r="BR12" i="38" s="1"/>
  <c r="BW12" i="38"/>
  <c r="BS12" i="38"/>
  <c r="BQ12" i="38"/>
  <c r="BU12" i="38" s="1"/>
  <c r="BO12" i="38"/>
  <c r="BL12" i="38"/>
  <c r="BI12" i="38"/>
  <c r="BI17" i="38" s="1"/>
  <c r="BF12" i="38"/>
  <c r="BC12" i="38"/>
  <c r="AZ12" i="38"/>
  <c r="AX12" i="38"/>
  <c r="AW12" i="38"/>
  <c r="AU12" i="38"/>
  <c r="AS12" i="38"/>
  <c r="AP12" i="38"/>
  <c r="AR12" i="38" s="1"/>
  <c r="AN12" i="38"/>
  <c r="AK12" i="38"/>
  <c r="AM12" i="38" s="1"/>
  <c r="AI12" i="38"/>
  <c r="AF12" i="38"/>
  <c r="AH12" i="38" s="1"/>
  <c r="AD12" i="38"/>
  <c r="AA12" i="38"/>
  <c r="AC12" i="38" s="1"/>
  <c r="Y12" i="38"/>
  <c r="X12" i="38"/>
  <c r="V12" i="38"/>
  <c r="R12" i="38"/>
  <c r="T12" i="38" s="1"/>
  <c r="Q12" i="38"/>
  <c r="P12" i="38"/>
  <c r="L12" i="38"/>
  <c r="J12" i="38"/>
  <c r="O12" i="38" s="1"/>
  <c r="G12" i="38"/>
  <c r="EI11" i="38"/>
  <c r="EG11" i="38"/>
  <c r="ED11" i="38"/>
  <c r="EA11" i="38"/>
  <c r="DX11" i="38"/>
  <c r="DU11" i="38"/>
  <c r="DR11" i="38"/>
  <c r="EH11" i="38" s="1"/>
  <c r="DO11" i="38"/>
  <c r="DM11" i="38"/>
  <c r="G11" i="38" s="1"/>
  <c r="DK11" i="38"/>
  <c r="E11" i="38" s="1"/>
  <c r="DH11" i="38"/>
  <c r="DE11" i="38"/>
  <c r="DB11" i="38"/>
  <c r="CY11" i="38"/>
  <c r="CU11" i="38"/>
  <c r="CW11" i="38" s="1"/>
  <c r="CR11" i="38"/>
  <c r="CO11" i="38"/>
  <c r="CL11" i="38"/>
  <c r="CI11" i="38"/>
  <c r="CF11" i="38"/>
  <c r="CC11" i="38"/>
  <c r="BZ11" i="38"/>
  <c r="BW11" i="38"/>
  <c r="BS11" i="38"/>
  <c r="BQ11" i="38"/>
  <c r="BO11" i="38"/>
  <c r="BL11" i="38"/>
  <c r="BI11" i="38"/>
  <c r="BF11" i="38"/>
  <c r="BC11" i="38"/>
  <c r="AZ11" i="38"/>
  <c r="AX11" i="38"/>
  <c r="AU11" i="38"/>
  <c r="AW11" i="38" s="1"/>
  <c r="AS11" i="38"/>
  <c r="AP11" i="38"/>
  <c r="AR11" i="38" s="1"/>
  <c r="AN11" i="38"/>
  <c r="AK11" i="38"/>
  <c r="AM11" i="38" s="1"/>
  <c r="AI11" i="38"/>
  <c r="AH11" i="38"/>
  <c r="AF11" i="38"/>
  <c r="AD11" i="38"/>
  <c r="AC11" i="38"/>
  <c r="AA11" i="38"/>
  <c r="Y11" i="38"/>
  <c r="V11" i="38"/>
  <c r="R11" i="38"/>
  <c r="P11" i="38"/>
  <c r="L11" i="38"/>
  <c r="J11" i="38"/>
  <c r="EI10" i="38"/>
  <c r="EG10" i="38"/>
  <c r="ED10" i="38"/>
  <c r="ED17" i="38" s="1"/>
  <c r="EA10" i="38"/>
  <c r="EA17" i="38" s="1"/>
  <c r="DX10" i="38"/>
  <c r="DU10" i="38"/>
  <c r="DR10" i="38"/>
  <c r="DR17" i="38" s="1"/>
  <c r="DO10" i="38"/>
  <c r="DO17" i="38" s="1"/>
  <c r="DM10" i="38"/>
  <c r="DK10" i="38"/>
  <c r="E10" i="38" s="1"/>
  <c r="DH10" i="38"/>
  <c r="DH17" i="38" s="1"/>
  <c r="DE10" i="38"/>
  <c r="DE17" i="38" s="1"/>
  <c r="DB10" i="38"/>
  <c r="CY10" i="38"/>
  <c r="CU10" i="38"/>
  <c r="CR10" i="38"/>
  <c r="CR17" i="38" s="1"/>
  <c r="CO10" i="38"/>
  <c r="CL10" i="38"/>
  <c r="CI10" i="38"/>
  <c r="CI17" i="38" s="1"/>
  <c r="CF10" i="38"/>
  <c r="CF17" i="38" s="1"/>
  <c r="CC10" i="38"/>
  <c r="BZ10" i="38"/>
  <c r="BW10" i="38"/>
  <c r="BW17" i="38" s="1"/>
  <c r="BS10" i="38"/>
  <c r="BS17" i="38" s="1"/>
  <c r="BQ10" i="38"/>
  <c r="BO10" i="38"/>
  <c r="BL10" i="38"/>
  <c r="BL17" i="38" s="1"/>
  <c r="BI10" i="38"/>
  <c r="BF10" i="38"/>
  <c r="BC10" i="38"/>
  <c r="AZ10" i="38"/>
  <c r="AZ17" i="38" s="1"/>
  <c r="AX10" i="38"/>
  <c r="AU10" i="38"/>
  <c r="AS10" i="38"/>
  <c r="AP10" i="38"/>
  <c r="AR10" i="38" s="1"/>
  <c r="AN10" i="38"/>
  <c r="AK10" i="38"/>
  <c r="AM10" i="38" s="1"/>
  <c r="AI10" i="38"/>
  <c r="AH10" i="38"/>
  <c r="AF10" i="38"/>
  <c r="AD10" i="38"/>
  <c r="AA10" i="38"/>
  <c r="K10" i="38" s="1"/>
  <c r="Y10" i="38"/>
  <c r="V10" i="38"/>
  <c r="X10" i="38" s="1"/>
  <c r="R10" i="38"/>
  <c r="P10" i="38"/>
  <c r="P17" i="38" s="1"/>
  <c r="L10" i="38"/>
  <c r="J10" i="38"/>
  <c r="G10" i="38"/>
  <c r="EC14" i="35"/>
  <c r="EC13" i="35"/>
  <c r="EC12" i="35"/>
  <c r="EC11" i="35"/>
  <c r="EC10" i="35"/>
  <c r="DZ14" i="35"/>
  <c r="DZ13" i="35"/>
  <c r="DZ12" i="35"/>
  <c r="DZ11" i="35"/>
  <c r="DZ10" i="35"/>
  <c r="DW14" i="35"/>
  <c r="DW13" i="35"/>
  <c r="DW12" i="35"/>
  <c r="DW11" i="35"/>
  <c r="DW10" i="35"/>
  <c r="DT14" i="35"/>
  <c r="DT13" i="35"/>
  <c r="DT12" i="35"/>
  <c r="DT11" i="35"/>
  <c r="DT10" i="35"/>
  <c r="DQ14" i="35"/>
  <c r="DQ13" i="35"/>
  <c r="DQ12" i="35"/>
  <c r="DQ11" i="35"/>
  <c r="DQ10" i="35"/>
  <c r="DN14" i="35"/>
  <c r="DN13" i="35"/>
  <c r="DN12" i="35"/>
  <c r="DN11" i="35"/>
  <c r="DN10" i="35"/>
  <c r="DG14" i="35"/>
  <c r="DG13" i="35"/>
  <c r="DG12" i="35"/>
  <c r="DG11" i="35"/>
  <c r="DG10" i="35"/>
  <c r="DD14" i="35"/>
  <c r="DD13" i="35"/>
  <c r="DD12" i="35"/>
  <c r="DD11" i="35"/>
  <c r="DD10" i="35"/>
  <c r="DA14" i="35"/>
  <c r="DA13" i="35"/>
  <c r="DA12" i="35"/>
  <c r="DA11" i="35"/>
  <c r="DA10" i="35"/>
  <c r="CX14" i="35"/>
  <c r="CX13" i="35"/>
  <c r="CX12" i="35"/>
  <c r="CX11" i="35"/>
  <c r="CX10" i="35"/>
  <c r="CU14" i="35"/>
  <c r="CU13" i="35"/>
  <c r="CU12" i="35"/>
  <c r="CU11" i="35"/>
  <c r="CU10" i="35"/>
  <c r="CR14" i="35"/>
  <c r="CR13" i="35"/>
  <c r="CR12" i="35"/>
  <c r="CR11" i="35"/>
  <c r="CR10" i="35"/>
  <c r="CO14" i="35"/>
  <c r="CO13" i="35"/>
  <c r="CO12" i="35"/>
  <c r="CO11" i="35"/>
  <c r="CO10" i="35"/>
  <c r="CL14" i="35"/>
  <c r="CL13" i="35"/>
  <c r="CL12" i="35"/>
  <c r="CL11" i="35"/>
  <c r="CL10" i="35"/>
  <c r="CI14" i="35"/>
  <c r="CI13" i="35"/>
  <c r="CI12" i="35"/>
  <c r="CI11" i="35"/>
  <c r="CI10" i="35"/>
  <c r="CF14" i="35"/>
  <c r="CF13" i="35"/>
  <c r="CF12" i="35"/>
  <c r="CF11" i="35"/>
  <c r="CF10" i="35"/>
  <c r="CC14" i="35"/>
  <c r="CC13" i="35"/>
  <c r="CC12" i="35"/>
  <c r="CC11" i="35"/>
  <c r="CC10" i="35"/>
  <c r="BZ14" i="35"/>
  <c r="BZ13" i="35"/>
  <c r="BZ12" i="35"/>
  <c r="BZ11" i="35"/>
  <c r="BZ10" i="35"/>
  <c r="BW14" i="35"/>
  <c r="BW13" i="35"/>
  <c r="BW12" i="35"/>
  <c r="BW11" i="35"/>
  <c r="BW10" i="35"/>
  <c r="BO14" i="35"/>
  <c r="BO13" i="35"/>
  <c r="BO12" i="35"/>
  <c r="BO11" i="35"/>
  <c r="BO10" i="35"/>
  <c r="BL14" i="35"/>
  <c r="BL13" i="35"/>
  <c r="BL12" i="35"/>
  <c r="BL11" i="35"/>
  <c r="BL10" i="35"/>
  <c r="BI14" i="35"/>
  <c r="BI13" i="35"/>
  <c r="BI12" i="35"/>
  <c r="BI11" i="35"/>
  <c r="BI10" i="35"/>
  <c r="BF14" i="35"/>
  <c r="BF13" i="35"/>
  <c r="BF12" i="35"/>
  <c r="BF11" i="35"/>
  <c r="BF10" i="35"/>
  <c r="BC14" i="35"/>
  <c r="BC13" i="35"/>
  <c r="BC12" i="35"/>
  <c r="BC11" i="35"/>
  <c r="BC10" i="35"/>
  <c r="AZ14" i="35"/>
  <c r="AZ13" i="35"/>
  <c r="AZ12" i="35"/>
  <c r="AZ11" i="35"/>
  <c r="AZ10" i="35"/>
  <c r="AU14" i="35"/>
  <c r="AU13" i="35"/>
  <c r="AU12" i="35"/>
  <c r="AU11" i="35"/>
  <c r="AU10" i="35"/>
  <c r="AP14" i="35"/>
  <c r="AP13" i="35"/>
  <c r="AP12" i="35"/>
  <c r="AP11" i="35"/>
  <c r="AP10" i="35"/>
  <c r="AK14" i="35"/>
  <c r="AK13" i="35"/>
  <c r="AK12" i="35"/>
  <c r="AK11" i="35"/>
  <c r="AK10" i="35"/>
  <c r="AF14" i="35"/>
  <c r="AF13" i="35"/>
  <c r="AF12" i="35"/>
  <c r="AF11" i="35"/>
  <c r="AF10" i="35"/>
  <c r="AA14" i="35"/>
  <c r="AA13" i="35"/>
  <c r="AA12" i="35"/>
  <c r="AA11" i="35"/>
  <c r="AA10" i="35"/>
  <c r="V11" i="35"/>
  <c r="V12" i="35"/>
  <c r="V13" i="35"/>
  <c r="V14" i="35"/>
  <c r="V10" i="35"/>
  <c r="I17" i="40" l="1"/>
  <c r="N17" i="40"/>
  <c r="M17" i="40"/>
  <c r="F17" i="40"/>
  <c r="H17" i="40" s="1"/>
  <c r="M13" i="39"/>
  <c r="F13" i="39"/>
  <c r="H13" i="39" s="1"/>
  <c r="F11" i="39"/>
  <c r="H11" i="39" s="1"/>
  <c r="EH16" i="39"/>
  <c r="Q16" i="39"/>
  <c r="S16" i="39" s="1"/>
  <c r="I10" i="39"/>
  <c r="I16" i="39"/>
  <c r="N11" i="39"/>
  <c r="M11" i="39"/>
  <c r="S10" i="39"/>
  <c r="K16" i="39"/>
  <c r="M16" i="39" s="1"/>
  <c r="DL16" i="39"/>
  <c r="F10" i="39"/>
  <c r="O16" i="39"/>
  <c r="M12" i="39"/>
  <c r="I14" i="38"/>
  <c r="R17" i="38"/>
  <c r="BC17" i="38"/>
  <c r="BR10" i="38"/>
  <c r="BR17" i="38" s="1"/>
  <c r="BT17" i="38" s="1"/>
  <c r="E17" i="38"/>
  <c r="DU17" i="38"/>
  <c r="EG17" i="38"/>
  <c r="DL11" i="38"/>
  <c r="F11" i="38" s="1"/>
  <c r="H11" i="38" s="1"/>
  <c r="BR13" i="38"/>
  <c r="AI17" i="38"/>
  <c r="CW17" i="38"/>
  <c r="J17" i="38"/>
  <c r="AF17" i="38"/>
  <c r="AU17" i="38"/>
  <c r="AW17" i="38" s="1"/>
  <c r="BF17" i="38"/>
  <c r="CC17" i="38"/>
  <c r="CO17" i="38"/>
  <c r="DB17" i="38"/>
  <c r="DM17" i="38"/>
  <c r="EI17" i="38"/>
  <c r="T11" i="38"/>
  <c r="BU11" i="38"/>
  <c r="BR11" i="38"/>
  <c r="DL12" i="38"/>
  <c r="O14" i="38"/>
  <c r="BU14" i="38"/>
  <c r="EH14" i="38"/>
  <c r="AN17" i="38"/>
  <c r="CU17" i="38"/>
  <c r="CW10" i="38"/>
  <c r="G17" i="38"/>
  <c r="I17" i="38" s="1"/>
  <c r="BO17" i="38"/>
  <c r="CL17" i="38"/>
  <c r="CY17" i="38"/>
  <c r="O11" i="38"/>
  <c r="M13" i="38"/>
  <c r="L17" i="38"/>
  <c r="Q11" i="38"/>
  <c r="S11" i="38" s="1"/>
  <c r="EH13" i="38"/>
  <c r="T14" i="38"/>
  <c r="K14" i="38"/>
  <c r="BT11" i="38"/>
  <c r="BT12" i="38"/>
  <c r="BT14" i="38"/>
  <c r="T17" i="38"/>
  <c r="BT10" i="38"/>
  <c r="I11" i="38"/>
  <c r="O17" i="38"/>
  <c r="I13" i="38"/>
  <c r="EH12" i="38"/>
  <c r="AK17" i="38"/>
  <c r="AM17" i="38" s="1"/>
  <c r="I10" i="38"/>
  <c r="Q10" i="38"/>
  <c r="AC10" i="38"/>
  <c r="K12" i="38"/>
  <c r="S12" i="38"/>
  <c r="BT13" i="38"/>
  <c r="DL13" i="38"/>
  <c r="F13" i="38" s="1"/>
  <c r="H13" i="38" s="1"/>
  <c r="M14" i="38"/>
  <c r="Q14" i="38"/>
  <c r="S14" i="38" s="1"/>
  <c r="AC14" i="38"/>
  <c r="V17" i="38"/>
  <c r="X17" i="38" s="1"/>
  <c r="AH17" i="38"/>
  <c r="AP17" i="38"/>
  <c r="AR17" i="38" s="1"/>
  <c r="BZ17" i="38"/>
  <c r="DK17" i="38"/>
  <c r="T10" i="38"/>
  <c r="DL10" i="38"/>
  <c r="DL14" i="38"/>
  <c r="F14" i="38" s="1"/>
  <c r="H14" i="38" s="1"/>
  <c r="BQ17" i="38"/>
  <c r="BU17" i="38" s="1"/>
  <c r="M10" i="38"/>
  <c r="AW10" i="38"/>
  <c r="BU10" i="38"/>
  <c r="X11" i="38"/>
  <c r="N10" i="38"/>
  <c r="EH10" i="38"/>
  <c r="K11" i="38"/>
  <c r="M11" i="38" s="1"/>
  <c r="Q13" i="38"/>
  <c r="S13" i="38" s="1"/>
  <c r="N14" i="38"/>
  <c r="AA17" i="38"/>
  <c r="AC17" i="38" s="1"/>
  <c r="O10" i="38"/>
  <c r="F16" i="39" l="1"/>
  <c r="H16" i="39" s="1"/>
  <c r="H10" i="39"/>
  <c r="N16" i="39"/>
  <c r="N11" i="38"/>
  <c r="EH17" i="38"/>
  <c r="F12" i="38"/>
  <c r="H12" i="38" s="1"/>
  <c r="M12" i="38"/>
  <c r="N12" i="38"/>
  <c r="S10" i="38"/>
  <c r="Q17" i="38"/>
  <c r="S17" i="38" s="1"/>
  <c r="DL17" i="38"/>
  <c r="F10" i="38"/>
  <c r="K17" i="38"/>
  <c r="F17" i="38" l="1"/>
  <c r="H17" i="38" s="1"/>
  <c r="H10" i="38"/>
  <c r="N17" i="38"/>
  <c r="M17" i="38"/>
  <c r="AW14" i="35" l="1"/>
  <c r="AW13" i="35"/>
  <c r="AW12" i="35"/>
  <c r="AR14" i="35"/>
  <c r="AR13" i="35"/>
  <c r="AM14" i="35"/>
  <c r="AM12" i="35"/>
  <c r="AM11" i="35"/>
  <c r="AM10" i="35"/>
  <c r="AH13" i="35"/>
  <c r="AH12" i="35"/>
  <c r="AH11" i="35"/>
  <c r="AC13" i="35"/>
  <c r="AC11" i="35"/>
  <c r="X11" i="35"/>
  <c r="X12" i="35"/>
  <c r="X13" i="35"/>
  <c r="X14" i="35"/>
  <c r="X10" i="35"/>
  <c r="EE17" i="35"/>
  <c r="ED17" i="35"/>
  <c r="EB17" i="35"/>
  <c r="EA17" i="35"/>
  <c r="DY17" i="35"/>
  <c r="DX17" i="35"/>
  <c r="DV17" i="35"/>
  <c r="DU17" i="35"/>
  <c r="DS17" i="35"/>
  <c r="DR17" i="35"/>
  <c r="DP17" i="35"/>
  <c r="DO17" i="35"/>
  <c r="DM17" i="35"/>
  <c r="DI17" i="35"/>
  <c r="DH17" i="35"/>
  <c r="DF17" i="35"/>
  <c r="DE17" i="35"/>
  <c r="DC17" i="35"/>
  <c r="DB17" i="35"/>
  <c r="CZ17" i="35"/>
  <c r="CY17" i="35"/>
  <c r="CW17" i="35"/>
  <c r="CV17" i="35"/>
  <c r="CT17" i="35"/>
  <c r="CS17" i="35"/>
  <c r="CQ17" i="35"/>
  <c r="CP17" i="35"/>
  <c r="CN17" i="35"/>
  <c r="CM17" i="35"/>
  <c r="CK17" i="35"/>
  <c r="CJ17" i="35"/>
  <c r="CH17" i="35"/>
  <c r="CG17" i="35"/>
  <c r="CE17" i="35"/>
  <c r="CD17" i="35"/>
  <c r="CB17" i="35"/>
  <c r="CA17" i="35"/>
  <c r="BY17" i="35"/>
  <c r="BX17" i="35"/>
  <c r="BV17" i="35"/>
  <c r="BP17" i="35"/>
  <c r="BN17" i="35"/>
  <c r="BM17" i="35"/>
  <c r="BK17" i="35"/>
  <c r="BJ17" i="35"/>
  <c r="BH17" i="35"/>
  <c r="BG17" i="35"/>
  <c r="BE17" i="35"/>
  <c r="BD17" i="35"/>
  <c r="BB17" i="35"/>
  <c r="BA17" i="35"/>
  <c r="AY17" i="35"/>
  <c r="AV17" i="35"/>
  <c r="AT17" i="35"/>
  <c r="AQ17" i="35"/>
  <c r="AO17" i="35"/>
  <c r="AL17" i="35"/>
  <c r="AJ17" i="35"/>
  <c r="AG17" i="35"/>
  <c r="AE17" i="35"/>
  <c r="AB17" i="35"/>
  <c r="Z17" i="35"/>
  <c r="W17" i="35"/>
  <c r="U17" i="35"/>
  <c r="D17" i="35"/>
  <c r="C17" i="35"/>
  <c r="EH14" i="35"/>
  <c r="EF14" i="35"/>
  <c r="DL14" i="35"/>
  <c r="DJ14" i="35"/>
  <c r="BS14" i="35"/>
  <c r="BQ14" i="35"/>
  <c r="AX14" i="35"/>
  <c r="AS14" i="35"/>
  <c r="AN14" i="35"/>
  <c r="AI14" i="35"/>
  <c r="AH14" i="35"/>
  <c r="AD14" i="35"/>
  <c r="Y14" i="35"/>
  <c r="R14" i="35"/>
  <c r="P14" i="35"/>
  <c r="L14" i="35"/>
  <c r="J14" i="35"/>
  <c r="EH13" i="35"/>
  <c r="EF13" i="35"/>
  <c r="DL13" i="35"/>
  <c r="DJ13" i="35"/>
  <c r="BS13" i="35"/>
  <c r="BQ13" i="35"/>
  <c r="AX13" i="35"/>
  <c r="AS13" i="35"/>
  <c r="AN13" i="35"/>
  <c r="AI13" i="35"/>
  <c r="AD13" i="35"/>
  <c r="Y13" i="35"/>
  <c r="R13" i="35"/>
  <c r="P13" i="35"/>
  <c r="L13" i="35"/>
  <c r="J13" i="35"/>
  <c r="EH12" i="35"/>
  <c r="EF12" i="35"/>
  <c r="DL12" i="35"/>
  <c r="DJ12" i="35"/>
  <c r="BS12" i="35"/>
  <c r="BQ12" i="35"/>
  <c r="AX12" i="35"/>
  <c r="AS12" i="35"/>
  <c r="AR12" i="35"/>
  <c r="AN12" i="35"/>
  <c r="AI12" i="35"/>
  <c r="AD12" i="35"/>
  <c r="Y12" i="35"/>
  <c r="R12" i="35"/>
  <c r="P12" i="35"/>
  <c r="L12" i="35"/>
  <c r="J12" i="35"/>
  <c r="EH11" i="35"/>
  <c r="EF11" i="35"/>
  <c r="DL11" i="35"/>
  <c r="DJ11" i="35"/>
  <c r="BS11" i="35"/>
  <c r="BQ11" i="35"/>
  <c r="AX11" i="35"/>
  <c r="AW11" i="35"/>
  <c r="AS11" i="35"/>
  <c r="AR11" i="35"/>
  <c r="AN11" i="35"/>
  <c r="AI11" i="35"/>
  <c r="AD11" i="35"/>
  <c r="Y11" i="35"/>
  <c r="R11" i="35"/>
  <c r="P11" i="35"/>
  <c r="L11" i="35"/>
  <c r="J11" i="35"/>
  <c r="EH10" i="35"/>
  <c r="EF10" i="35"/>
  <c r="DL10" i="35"/>
  <c r="DJ10" i="35"/>
  <c r="BS10" i="35"/>
  <c r="BQ10" i="35"/>
  <c r="AX10" i="35"/>
  <c r="AS10" i="35"/>
  <c r="AR10" i="35"/>
  <c r="AN10" i="35"/>
  <c r="AI10" i="35"/>
  <c r="AH10" i="35"/>
  <c r="AD10" i="35"/>
  <c r="Y10" i="35"/>
  <c r="R10" i="35"/>
  <c r="P10" i="35"/>
  <c r="L10" i="35"/>
  <c r="J10" i="35"/>
  <c r="EH17" i="35" l="1"/>
  <c r="E11" i="35"/>
  <c r="AZ17" i="35"/>
  <c r="BF17" i="35"/>
  <c r="BL17" i="35"/>
  <c r="BR13" i="35"/>
  <c r="BT13" i="35" s="1"/>
  <c r="BR12" i="35"/>
  <c r="BT12" i="35" s="1"/>
  <c r="CF17" i="35"/>
  <c r="CR17" i="35"/>
  <c r="CX17" i="35"/>
  <c r="DD17" i="35"/>
  <c r="DN17" i="35"/>
  <c r="DQ17" i="35"/>
  <c r="DZ17" i="35"/>
  <c r="AS17" i="35"/>
  <c r="AI17" i="35"/>
  <c r="DT17" i="35"/>
  <c r="AP17" i="35"/>
  <c r="AK17" i="35"/>
  <c r="EC17" i="35"/>
  <c r="DW17" i="35"/>
  <c r="G11" i="35"/>
  <c r="G12" i="35"/>
  <c r="G10" i="35"/>
  <c r="G14" i="35"/>
  <c r="E13" i="35"/>
  <c r="CL17" i="35"/>
  <c r="BU14" i="35"/>
  <c r="BQ17" i="35"/>
  <c r="BU11" i="35"/>
  <c r="BU12" i="35"/>
  <c r="BU13" i="35"/>
  <c r="BI17" i="35"/>
  <c r="E12" i="35"/>
  <c r="DL17" i="35"/>
  <c r="O13" i="35"/>
  <c r="T10" i="35"/>
  <c r="E14" i="35"/>
  <c r="T12" i="35"/>
  <c r="L17" i="35"/>
  <c r="G13" i="35"/>
  <c r="T14" i="35"/>
  <c r="P17" i="35"/>
  <c r="Y17" i="35"/>
  <c r="DJ17" i="35"/>
  <c r="Q13" i="35"/>
  <c r="S13" i="35" s="1"/>
  <c r="EG12" i="35"/>
  <c r="EG13" i="35"/>
  <c r="EG11" i="35"/>
  <c r="BR11" i="35"/>
  <c r="BT11" i="35" s="1"/>
  <c r="AF17" i="35"/>
  <c r="DK13" i="35"/>
  <c r="Q11" i="35"/>
  <c r="S11" i="35" s="1"/>
  <c r="V17" i="35"/>
  <c r="DK10" i="35"/>
  <c r="T13" i="35"/>
  <c r="K14" i="35"/>
  <c r="M14" i="35" s="1"/>
  <c r="AC14" i="35"/>
  <c r="Q14" i="35"/>
  <c r="S14" i="35" s="1"/>
  <c r="DK14" i="35"/>
  <c r="CO17" i="35"/>
  <c r="O14" i="35"/>
  <c r="K12" i="35"/>
  <c r="N12" i="35" s="1"/>
  <c r="AC12" i="35"/>
  <c r="Q12" i="35"/>
  <c r="S12" i="35" s="1"/>
  <c r="EF17" i="35"/>
  <c r="CC17" i="35"/>
  <c r="J17" i="35"/>
  <c r="O11" i="35"/>
  <c r="O12" i="35"/>
  <c r="AM13" i="35"/>
  <c r="K13" i="35"/>
  <c r="EG14" i="35"/>
  <c r="X17" i="35"/>
  <c r="AN17" i="35"/>
  <c r="AU17" i="35"/>
  <c r="AW10" i="35"/>
  <c r="BZ17" i="35"/>
  <c r="BR10" i="35"/>
  <c r="AD17" i="35"/>
  <c r="O10" i="35"/>
  <c r="AA17" i="35"/>
  <c r="AC10" i="35"/>
  <c r="Q10" i="35"/>
  <c r="BS17" i="35"/>
  <c r="BU10" i="35"/>
  <c r="DA17" i="35"/>
  <c r="T11" i="35"/>
  <c r="K10" i="35"/>
  <c r="M10" i="35" s="1"/>
  <c r="R17" i="35"/>
  <c r="BC17" i="35"/>
  <c r="BO17" i="35"/>
  <c r="BW17" i="35"/>
  <c r="CI17" i="35"/>
  <c r="CU17" i="35"/>
  <c r="DG17" i="35"/>
  <c r="DK11" i="35"/>
  <c r="DK12" i="35"/>
  <c r="BR14" i="35"/>
  <c r="BT14" i="35" s="1"/>
  <c r="AX17" i="35"/>
  <c r="E10" i="35"/>
  <c r="EG10" i="35"/>
  <c r="K11" i="35"/>
  <c r="AM17" i="35" l="1"/>
  <c r="AH17" i="35"/>
  <c r="F13" i="35"/>
  <c r="H13" i="35" s="1"/>
  <c r="I11" i="35"/>
  <c r="I14" i="35"/>
  <c r="AR17" i="35"/>
  <c r="I12" i="35"/>
  <c r="G17" i="35"/>
  <c r="F12" i="35"/>
  <c r="H12" i="35" s="1"/>
  <c r="E17" i="35"/>
  <c r="BR17" i="35"/>
  <c r="I13" i="35"/>
  <c r="F11" i="35"/>
  <c r="H11" i="35" s="1"/>
  <c r="F14" i="35"/>
  <c r="H14" i="35" s="1"/>
  <c r="EG17" i="35"/>
  <c r="BT10" i="35"/>
  <c r="AW17" i="35"/>
  <c r="N14" i="35"/>
  <c r="AC17" i="35"/>
  <c r="M11" i="35"/>
  <c r="N11" i="35"/>
  <c r="T17" i="35"/>
  <c r="Q17" i="35"/>
  <c r="S10" i="35"/>
  <c r="M12" i="35"/>
  <c r="O17" i="35"/>
  <c r="K17" i="35"/>
  <c r="N10" i="35"/>
  <c r="I10" i="35"/>
  <c r="F10" i="35"/>
  <c r="BU17" i="35"/>
  <c r="M13" i="35"/>
  <c r="N13" i="35"/>
  <c r="DK17" i="35"/>
  <c r="BT17" i="35" l="1"/>
  <c r="I17" i="35"/>
  <c r="S17" i="35"/>
  <c r="N17" i="35"/>
  <c r="M17" i="35"/>
  <c r="F17" i="35"/>
  <c r="H10" i="35"/>
  <c r="H17" i="35" l="1"/>
</calcChain>
</file>

<file path=xl/sharedStrings.xml><?xml version="1.0" encoding="utf-8"?>
<sst xmlns="http://schemas.openxmlformats.org/spreadsheetml/2006/main" count="778" uniqueCount="78">
  <si>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</si>
  <si>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</si>
  <si>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</si>
  <si>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</si>
  <si>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</si>
  <si>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</si>
  <si>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</si>
  <si>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</si>
  <si>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</si>
  <si>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</si>
  <si>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</si>
  <si>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</si>
  <si>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</si>
  <si>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</si>
  <si>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</si>
  <si>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</si>
  <si>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</si>
  <si>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</si>
  <si>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</si>
  <si>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</si>
  <si>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</si>
  <si>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</si>
  <si>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</si>
  <si>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</si>
  <si>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</si>
  <si>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</si>
  <si>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</si>
  <si>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</si>
  <si>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</si>
  <si>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</si>
  <si>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</si>
  <si>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</si>
  <si>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</si>
  <si>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</si>
  <si>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</si>
  <si>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</si>
  <si>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</si>
  <si>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</si>
  <si>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</si>
  <si>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</si>
  <si>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</si>
  <si>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</si>
  <si>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</si>
  <si>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</si>
  <si>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</si>
  <si>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</si>
  <si>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</si>
  <si>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</si>
  <si>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</si>
  <si>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</si>
  <si>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</si>
  <si>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</si>
  <si>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</si>
  <si>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</si>
  <si>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</si>
  <si>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</si>
  <si>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</si>
  <si>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</si>
  <si>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</si>
  <si>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</si>
  <si>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</si>
  <si>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հազ․ ՀՀ դրամ</t>
  </si>
  <si>
    <t>Տարբերույուն</t>
  </si>
  <si>
    <t>5=4-3</t>
  </si>
  <si>
    <t xml:space="preserve"> ՀՀ ԳԵՂԱՐՔՈՒՆԻՔԻ  ՄԱՐԶԻ  ՀԱՄԱՅՆՔՆԵՐԻ   ԲՅՈՒՋԵՏԱՅԻՆ   ԵԿԱՄՈՒՏՆԵՐԻ   ՎԵՐԱԲԵՐՅԱԼ  (աճողական)  2024թ. Մարտի «31»-ի դրությամբ  </t>
  </si>
  <si>
    <t/>
  </si>
  <si>
    <r>
      <t>որից` Սեփական եկամուտներ</t>
    </r>
    <r>
      <rPr>
        <sz val="13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</si>
  <si>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3"/>
        <rFont val="GHEA Grapalat"/>
        <family val="3"/>
      </rPr>
      <t>տող 1341</t>
    </r>
    <r>
      <rPr>
        <sz val="13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</si>
  <si>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3"/>
        <rFont val="GHEA Grapalat"/>
        <family val="3"/>
      </rPr>
      <t xml:space="preserve"> տող 1342</t>
    </r>
    <r>
      <rPr>
        <sz val="13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</si>
  <si>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3"/>
        <rFont val="GHEA Grapalat"/>
        <family val="3"/>
      </rPr>
      <t xml:space="preserve"> տող 1352</t>
    </r>
    <r>
      <rPr>
        <sz val="13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</si>
  <si>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ծրագիր </t>
    </r>
    <r>
      <rPr>
        <sz val="13"/>
        <rFont val="Calibri"/>
        <family val="2"/>
        <charset val="204"/>
      </rPr>
      <t>(1-ին եռամսյակ, 1-ին կիսամյակ, 9 ամիս)</t>
    </r>
  </si>
  <si>
    <t xml:space="preserve">փաստ  (4-ին ամիս)  </t>
  </si>
  <si>
    <t xml:space="preserve">փաստ  (4-ին ամիս)   </t>
  </si>
  <si>
    <t xml:space="preserve">փաստ  (4-ին ամիս) </t>
  </si>
  <si>
    <t xml:space="preserve"> փաստ  (4-ին ամիս)  </t>
  </si>
  <si>
    <t xml:space="preserve">փաստ  (4-ին ամիս)    </t>
  </si>
  <si>
    <t xml:space="preserve"> ՀՀ ԳԵՂԱՐՔՈՒՆԻՔԻ  ՄԱՐԶԻ  ՀԱՄԱՅՆՔՆԵՐԻ   ԲՅՈՒՋԵՏԱՅԻՆ   ԵԿԱՄՈՒՏՆԵՐԻ   ՎԵՐԱԲԵՐՅԱԼ  (աճողական)  2024թ. Ապրիլի «30»-ի դրությամբ  </t>
  </si>
  <si>
    <t xml:space="preserve"> ՀՀ ԳԵՂԱՐՔՈՒՆԻՔԻ  ՄԱՐԶԻ  ՀԱՄԱՅՆՔՆԵՐԻ   ԲՅՈՒՋԵՏԱՅԻՆ   ԵԿԱՄՈՒՏՆԵՐԻ   ՎԵՐԱԲԵՐՅԱԼ  (աճողական)  2024թ. ապրիլի «30»-ի դրությամբ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</si>
</sst>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5"/>
      <name val="GHEA Grapalat"/>
      <family val="3"/>
    </font>
    <font>
      <b/>
      <sz val="15"/>
      <color indexed="8"/>
      <name val="GHEA Grapalat"/>
      <family val="3"/>
    </font>
    <font>
      <sz val="13"/>
      <name val="GHEA Grapalat"/>
      <family val="3"/>
    </font>
    <font>
      <b/>
      <sz val="13"/>
      <name val="GHEA Grapalat"/>
      <family val="3"/>
    </font>
    <font>
      <sz val="13"/>
      <name val="Calibri"/>
      <family val="2"/>
      <charset val="204"/>
    </font>
    <font>
      <sz val="14"/>
      <name val="GHEA Grapalat"/>
      <family val="3"/>
    </font>
    <font>
      <b/>
      <sz val="14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Protection="1">
      <protection locked="0"/>
    </xf>
    <xf numFmtId="0" fontId="11" fillId="7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4" fontId="11" fillId="2" borderId="0" xfId="0" applyNumberFormat="1" applyFont="1" applyFill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/>
    </xf>
    <xf numFmtId="4" fontId="13" fillId="0" borderId="6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Protection="1"/>
    <xf numFmtId="0" fontId="16" fillId="2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7" fillId="2" borderId="2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/>
      <protection locked="0"/>
    </xf>
    <xf numFmtId="164" fontId="11" fillId="0" borderId="2" xfId="0" applyNumberFormat="1" applyFont="1" applyFill="1" applyBorder="1" applyAlignment="1" applyProtection="1">
      <alignment horizontal="center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>
      <alignment horizontal="left" vertical="center"/>
    </xf>
    <xf numFmtId="164" fontId="18" fillId="7" borderId="2" xfId="0" applyNumberFormat="1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 applyProtection="1">
      <alignment vertical="center" wrapText="1"/>
    </xf>
    <xf numFmtId="4" fontId="13" fillId="0" borderId="2" xfId="0" applyNumberFormat="1" applyFont="1" applyFill="1" applyBorder="1" applyAlignment="1" applyProtection="1">
      <alignment vertical="center" wrapText="1"/>
    </xf>
    <xf numFmtId="4" fontId="13" fillId="0" borderId="6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textRotation="90" wrapText="1"/>
    </xf>
    <xf numFmtId="2" fontId="9" fillId="2" borderId="4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9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textRotation="90" wrapText="1"/>
    </xf>
    <xf numFmtId="0" fontId="13" fillId="2" borderId="15" xfId="0" applyFont="1" applyFill="1" applyBorder="1" applyAlignment="1" applyProtection="1">
      <alignment horizontal="center" vertical="center" textRotation="90" wrapText="1"/>
    </xf>
    <xf numFmtId="0" fontId="13" fillId="2" borderId="9" xfId="0" applyFont="1" applyFill="1" applyBorder="1" applyAlignment="1" applyProtection="1">
      <alignment horizontal="center" vertical="center" textRotation="90" wrapText="1"/>
    </xf>
    <xf numFmtId="4" fontId="14" fillId="5" borderId="5" xfId="0" applyNumberFormat="1" applyFont="1" applyFill="1" applyBorder="1" applyAlignment="1" applyProtection="1">
      <alignment horizontal="center" vertical="center" wrapText="1"/>
    </xf>
    <xf numFmtId="4" fontId="14" fillId="5" borderId="13" xfId="0" applyNumberFormat="1" applyFont="1" applyFill="1" applyBorder="1" applyAlignment="1" applyProtection="1">
      <alignment horizontal="center" vertical="center" wrapText="1"/>
    </xf>
    <xf numFmtId="4" fontId="14" fillId="5" borderId="6" xfId="0" applyNumberFormat="1" applyFont="1" applyFill="1" applyBorder="1" applyAlignment="1" applyProtection="1">
      <alignment horizontal="center" vertical="center" wrapText="1"/>
    </xf>
    <xf numFmtId="4" fontId="14" fillId="5" borderId="10" xfId="0" applyNumberFormat="1" applyFont="1" applyFill="1" applyBorder="1" applyAlignment="1" applyProtection="1">
      <alignment horizontal="center" vertical="center" wrapText="1"/>
    </xf>
    <xf numFmtId="4" fontId="14" fillId="5" borderId="0" xfId="0" applyNumberFormat="1" applyFont="1" applyFill="1" applyBorder="1" applyAlignment="1" applyProtection="1">
      <alignment horizontal="center" vertical="center" wrapText="1"/>
    </xf>
    <xf numFmtId="4" fontId="14" fillId="5" borderId="11" xfId="0" applyNumberFormat="1" applyFont="1" applyFill="1" applyBorder="1" applyAlignment="1" applyProtection="1">
      <alignment horizontal="center" vertical="center" wrapText="1"/>
    </xf>
    <xf numFmtId="4" fontId="14" fillId="5" borderId="7" xfId="0" applyNumberFormat="1" applyFont="1" applyFill="1" applyBorder="1" applyAlignment="1" applyProtection="1">
      <alignment horizontal="center" vertical="center" wrapText="1"/>
    </xf>
    <xf numFmtId="4" fontId="14" fillId="5" borderId="4" xfId="0" applyNumberFormat="1" applyFont="1" applyFill="1" applyBorder="1" applyAlignment="1" applyProtection="1">
      <alignment horizontal="center" vertical="center" wrapText="1"/>
    </xf>
    <xf numFmtId="4" fontId="14" fillId="5" borderId="12" xfId="0" applyNumberFormat="1" applyFont="1" applyFill="1" applyBorder="1" applyAlignment="1" applyProtection="1">
      <alignment horizontal="center" vertical="center" wrapText="1"/>
    </xf>
    <xf numFmtId="0" fontId="14" fillId="5" borderId="5" xfId="0" applyNumberFormat="1" applyFont="1" applyFill="1" applyBorder="1" applyAlignment="1" applyProtection="1">
      <alignment horizontal="center" vertical="center" wrapText="1"/>
    </xf>
    <xf numFmtId="0" fontId="14" fillId="5" borderId="13" xfId="0" applyNumberFormat="1" applyFont="1" applyFill="1" applyBorder="1" applyAlignment="1" applyProtection="1">
      <alignment horizontal="center" vertical="center" wrapText="1"/>
    </xf>
    <xf numFmtId="0" fontId="14" fillId="5" borderId="6" xfId="0" applyNumberFormat="1" applyFont="1" applyFill="1" applyBorder="1" applyAlignment="1" applyProtection="1">
      <alignment horizontal="center" vertical="center" wrapText="1"/>
    </xf>
    <xf numFmtId="0" fontId="14" fillId="5" borderId="10" xfId="0" applyNumberFormat="1" applyFont="1" applyFill="1" applyBorder="1" applyAlignment="1" applyProtection="1">
      <alignment horizontal="center" vertical="center" wrapText="1"/>
    </xf>
    <xf numFmtId="0" fontId="14" fillId="5" borderId="0" xfId="0" applyNumberFormat="1" applyFont="1" applyFill="1" applyBorder="1" applyAlignment="1" applyProtection="1">
      <alignment horizontal="center" vertical="center" wrapText="1"/>
    </xf>
    <xf numFmtId="0" fontId="14" fillId="5" borderId="11" xfId="0" applyNumberFormat="1" applyFont="1" applyFill="1" applyBorder="1" applyAlignment="1" applyProtection="1">
      <alignment horizontal="center" vertical="center" wrapText="1"/>
    </xf>
    <xf numFmtId="0" fontId="14" fillId="5" borderId="7" xfId="0" applyNumberFormat="1" applyFont="1" applyFill="1" applyBorder="1" applyAlignment="1" applyProtection="1">
      <alignment horizontal="center" vertical="center" wrapText="1"/>
    </xf>
    <xf numFmtId="0" fontId="14" fillId="5" borderId="4" xfId="0" applyNumberFormat="1" applyFont="1" applyFill="1" applyBorder="1" applyAlignment="1" applyProtection="1">
      <alignment horizontal="center" vertical="center" wrapText="1"/>
    </xf>
    <xf numFmtId="0" fontId="14" fillId="5" borderId="12" xfId="0" applyNumberFormat="1" applyFont="1" applyFill="1" applyBorder="1" applyAlignment="1" applyProtection="1">
      <alignment horizontal="center" vertical="center" wrapText="1"/>
    </xf>
    <xf numFmtId="4" fontId="13" fillId="4" borderId="5" xfId="0" applyNumberFormat="1" applyFont="1" applyFill="1" applyBorder="1" applyAlignment="1" applyProtection="1">
      <alignment horizontal="center" vertical="center" wrapText="1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center" vertical="center" wrapText="1"/>
    </xf>
    <xf numFmtId="4" fontId="14" fillId="0" borderId="10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 applyBorder="1" applyAlignment="1" applyProtection="1">
      <alignment horizontal="center" vertical="center" wrapText="1"/>
    </xf>
    <xf numFmtId="4" fontId="14" fillId="0" borderId="11" xfId="0" applyNumberFormat="1" applyFont="1" applyBorder="1" applyAlignment="1" applyProtection="1">
      <alignment horizontal="center" vertical="center" wrapText="1"/>
    </xf>
    <xf numFmtId="4" fontId="13" fillId="0" borderId="2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" fontId="13" fillId="0" borderId="5" xfId="0" applyNumberFormat="1" applyFont="1" applyBorder="1" applyAlignment="1" applyProtection="1">
      <alignment horizontal="center" vertical="center" wrapText="1"/>
    </xf>
    <xf numFmtId="4" fontId="13" fillId="0" borderId="13" xfId="0" applyNumberFormat="1" applyFont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13" fillId="3" borderId="9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2" fontId="13" fillId="2" borderId="2" xfId="0" applyNumberFormat="1" applyFont="1" applyFill="1" applyBorder="1" applyAlignment="1" applyProtection="1">
      <alignment horizontal="center" vertical="center" textRotation="90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4" fontId="13" fillId="0" borderId="14" xfId="0" applyNumberFormat="1" applyFont="1" applyBorder="1" applyAlignment="1" applyProtection="1">
      <alignment horizontal="center" vertical="center" wrapText="1"/>
    </xf>
    <xf numFmtId="4" fontId="13" fillId="0" borderId="8" xfId="0" applyNumberFormat="1" applyFont="1" applyBorder="1" applyAlignment="1" applyProtection="1">
      <alignment horizontal="center" vertical="center" wrapText="1"/>
    </xf>
    <xf numFmtId="4" fontId="13" fillId="0" borderId="7" xfId="0" applyNumberFormat="1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center" vertical="center" wrapText="1"/>
    </xf>
    <xf numFmtId="0" fontId="13" fillId="6" borderId="14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4" fillId="5" borderId="14" xfId="0" applyNumberFormat="1" applyFont="1" applyFill="1" applyBorder="1" applyAlignment="1" applyProtection="1">
      <alignment horizontal="center" vertical="center" wrapText="1"/>
    </xf>
    <xf numFmtId="0" fontId="14" fillId="5" borderId="8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14" fillId="2" borderId="8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textRotation="90" wrapText="1"/>
    </xf>
    <xf numFmtId="2" fontId="13" fillId="2" borderId="9" xfId="0" applyNumberFormat="1" applyFont="1" applyFill="1" applyBorder="1" applyAlignment="1" applyProtection="1">
      <alignment horizontal="center" vertical="center" textRotation="90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2" fontId="13" fillId="2" borderId="13" xfId="0" applyNumberFormat="1" applyFont="1" applyFill="1" applyBorder="1" applyAlignment="1" applyProtection="1">
      <alignment horizontal="center" vertical="center" textRotation="90" wrapText="1"/>
    </xf>
    <xf numFmtId="2" fontId="13" fillId="2" borderId="4" xfId="0" applyNumberFormat="1" applyFont="1" applyFill="1" applyBorder="1" applyAlignment="1" applyProtection="1">
      <alignment horizontal="center" vertical="center" textRotation="90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2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EH2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11.85546875" style="1" customWidth="1"/>
    <col min="10" max="12" width="14.85546875" style="1" customWidth="1"/>
    <col min="13" max="13" width="13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</row>
    <row r="2" spans="1:254" ht="17.45" customHeight="1" x14ac:dyDescent="0.3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96"/>
      <c r="M3" s="96"/>
      <c r="N3" s="96"/>
      <c r="O3" s="96"/>
      <c r="P3" s="96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97" t="s">
        <v>61</v>
      </c>
      <c r="CV3" s="97"/>
    </row>
    <row r="4" spans="1:254" ht="17.45" customHeight="1" x14ac:dyDescent="0.3">
      <c r="A4" s="98" t="s">
        <v>1</v>
      </c>
      <c r="B4" s="101" t="s">
        <v>2</v>
      </c>
      <c r="C4" s="104" t="s">
        <v>3</v>
      </c>
      <c r="D4" s="104" t="s">
        <v>4</v>
      </c>
      <c r="E4" s="107" t="s">
        <v>5</v>
      </c>
      <c r="F4" s="108"/>
      <c r="G4" s="108"/>
      <c r="H4" s="108"/>
      <c r="I4" s="109"/>
      <c r="J4" s="116" t="s">
        <v>6</v>
      </c>
      <c r="K4" s="117"/>
      <c r="L4" s="117"/>
      <c r="M4" s="117"/>
      <c r="N4" s="117"/>
      <c r="O4" s="118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7"/>
      <c r="DI4" s="128" t="s">
        <v>7</v>
      </c>
      <c r="DJ4" s="129" t="s">
        <v>8</v>
      </c>
      <c r="DK4" s="130"/>
      <c r="DL4" s="131"/>
      <c r="DM4" s="138" t="s">
        <v>9</v>
      </c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28" t="s">
        <v>10</v>
      </c>
      <c r="EF4" s="139" t="s">
        <v>11</v>
      </c>
      <c r="EG4" s="140"/>
      <c r="EH4" s="141"/>
      <c r="EI4" s="51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99"/>
      <c r="B5" s="102"/>
      <c r="C5" s="105"/>
      <c r="D5" s="105"/>
      <c r="E5" s="110"/>
      <c r="F5" s="111"/>
      <c r="G5" s="111"/>
      <c r="H5" s="111"/>
      <c r="I5" s="112"/>
      <c r="J5" s="119"/>
      <c r="K5" s="120"/>
      <c r="L5" s="120"/>
      <c r="M5" s="120"/>
      <c r="N5" s="120"/>
      <c r="O5" s="121"/>
      <c r="P5" s="148" t="s">
        <v>12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50"/>
      <c r="BB5" s="151" t="s">
        <v>13</v>
      </c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2" t="s">
        <v>14</v>
      </c>
      <c r="BO5" s="153"/>
      <c r="BP5" s="153"/>
      <c r="BQ5" s="156" t="s">
        <v>15</v>
      </c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8"/>
      <c r="CH5" s="167" t="s">
        <v>16</v>
      </c>
      <c r="CI5" s="165"/>
      <c r="CJ5" s="165"/>
      <c r="CK5" s="165"/>
      <c r="CL5" s="165"/>
      <c r="CM5" s="165"/>
      <c r="CN5" s="165"/>
      <c r="CO5" s="165"/>
      <c r="CP5" s="175"/>
      <c r="CQ5" s="156" t="s">
        <v>17</v>
      </c>
      <c r="CR5" s="157"/>
      <c r="CS5" s="157"/>
      <c r="CT5" s="157"/>
      <c r="CU5" s="157"/>
      <c r="CV5" s="157"/>
      <c r="CW5" s="157"/>
      <c r="CX5" s="157"/>
      <c r="CY5" s="157"/>
      <c r="CZ5" s="151" t="s">
        <v>18</v>
      </c>
      <c r="DA5" s="151"/>
      <c r="DB5" s="151"/>
      <c r="DC5" s="152" t="s">
        <v>19</v>
      </c>
      <c r="DD5" s="153"/>
      <c r="DE5" s="159"/>
      <c r="DF5" s="152" t="s">
        <v>20</v>
      </c>
      <c r="DG5" s="153"/>
      <c r="DH5" s="159"/>
      <c r="DI5" s="128"/>
      <c r="DJ5" s="132"/>
      <c r="DK5" s="133"/>
      <c r="DL5" s="134"/>
      <c r="DM5" s="161"/>
      <c r="DN5" s="161"/>
      <c r="DO5" s="162"/>
      <c r="DP5" s="162"/>
      <c r="DQ5" s="162"/>
      <c r="DR5" s="162"/>
      <c r="DS5" s="152" t="s">
        <v>21</v>
      </c>
      <c r="DT5" s="153"/>
      <c r="DU5" s="159"/>
      <c r="DV5" s="195"/>
      <c r="DW5" s="196"/>
      <c r="DX5" s="196"/>
      <c r="DY5" s="196"/>
      <c r="DZ5" s="196"/>
      <c r="EA5" s="196"/>
      <c r="EB5" s="196"/>
      <c r="EC5" s="196"/>
      <c r="ED5" s="196"/>
      <c r="EE5" s="128"/>
      <c r="EF5" s="142"/>
      <c r="EG5" s="143"/>
      <c r="EH5" s="144"/>
      <c r="EI5" s="51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99"/>
      <c r="B6" s="102"/>
      <c r="C6" s="105"/>
      <c r="D6" s="105"/>
      <c r="E6" s="113"/>
      <c r="F6" s="114"/>
      <c r="G6" s="114"/>
      <c r="H6" s="114"/>
      <c r="I6" s="115"/>
      <c r="J6" s="122"/>
      <c r="K6" s="123"/>
      <c r="L6" s="123"/>
      <c r="M6" s="123"/>
      <c r="N6" s="123"/>
      <c r="O6" s="124"/>
      <c r="P6" s="168" t="s">
        <v>54</v>
      </c>
      <c r="Q6" s="169"/>
      <c r="R6" s="169"/>
      <c r="S6" s="169"/>
      <c r="T6" s="170"/>
      <c r="U6" s="171" t="s">
        <v>22</v>
      </c>
      <c r="V6" s="172"/>
      <c r="W6" s="172"/>
      <c r="X6" s="172"/>
      <c r="Y6" s="173"/>
      <c r="Z6" s="171" t="s">
        <v>23</v>
      </c>
      <c r="AA6" s="172"/>
      <c r="AB6" s="172"/>
      <c r="AC6" s="172"/>
      <c r="AD6" s="173"/>
      <c r="AE6" s="171" t="s">
        <v>51</v>
      </c>
      <c r="AF6" s="172"/>
      <c r="AG6" s="172"/>
      <c r="AH6" s="172"/>
      <c r="AI6" s="173"/>
      <c r="AJ6" s="171" t="s">
        <v>52</v>
      </c>
      <c r="AK6" s="172"/>
      <c r="AL6" s="172"/>
      <c r="AM6" s="172"/>
      <c r="AN6" s="173"/>
      <c r="AO6" s="171" t="s">
        <v>24</v>
      </c>
      <c r="AP6" s="172"/>
      <c r="AQ6" s="172"/>
      <c r="AR6" s="172"/>
      <c r="AS6" s="173"/>
      <c r="AT6" s="171" t="s">
        <v>25</v>
      </c>
      <c r="AU6" s="172"/>
      <c r="AV6" s="172"/>
      <c r="AW6" s="172"/>
      <c r="AX6" s="173"/>
      <c r="AY6" s="174" t="s">
        <v>26</v>
      </c>
      <c r="AZ6" s="174"/>
      <c r="BA6" s="174"/>
      <c r="BB6" s="185" t="s">
        <v>27</v>
      </c>
      <c r="BC6" s="186"/>
      <c r="BD6" s="186"/>
      <c r="BE6" s="185" t="s">
        <v>28</v>
      </c>
      <c r="BF6" s="186"/>
      <c r="BG6" s="187"/>
      <c r="BH6" s="188" t="s">
        <v>29</v>
      </c>
      <c r="BI6" s="189"/>
      <c r="BJ6" s="189"/>
      <c r="BK6" s="190" t="s">
        <v>30</v>
      </c>
      <c r="BL6" s="191"/>
      <c r="BM6" s="191"/>
      <c r="BN6" s="154"/>
      <c r="BO6" s="155"/>
      <c r="BP6" s="155"/>
      <c r="BQ6" s="192" t="s">
        <v>31</v>
      </c>
      <c r="BR6" s="193"/>
      <c r="BS6" s="193"/>
      <c r="BT6" s="193"/>
      <c r="BU6" s="194"/>
      <c r="BV6" s="166" t="s">
        <v>32</v>
      </c>
      <c r="BW6" s="166"/>
      <c r="BX6" s="166"/>
      <c r="BY6" s="166" t="s">
        <v>33</v>
      </c>
      <c r="BZ6" s="166"/>
      <c r="CA6" s="166"/>
      <c r="CB6" s="166" t="s">
        <v>34</v>
      </c>
      <c r="CC6" s="166"/>
      <c r="CD6" s="166"/>
      <c r="CE6" s="166" t="s">
        <v>35</v>
      </c>
      <c r="CF6" s="166"/>
      <c r="CG6" s="166"/>
      <c r="CH6" s="166" t="s">
        <v>36</v>
      </c>
      <c r="CI6" s="166"/>
      <c r="CJ6" s="166"/>
      <c r="CK6" s="167" t="s">
        <v>37</v>
      </c>
      <c r="CL6" s="165"/>
      <c r="CM6" s="165"/>
      <c r="CN6" s="166" t="s">
        <v>38</v>
      </c>
      <c r="CO6" s="166"/>
      <c r="CP6" s="166"/>
      <c r="CQ6" s="163" t="s">
        <v>39</v>
      </c>
      <c r="CR6" s="164"/>
      <c r="CS6" s="165"/>
      <c r="CT6" s="166" t="s">
        <v>40</v>
      </c>
      <c r="CU6" s="166"/>
      <c r="CV6" s="166"/>
      <c r="CW6" s="167" t="s">
        <v>41</v>
      </c>
      <c r="CX6" s="165"/>
      <c r="CY6" s="165"/>
      <c r="CZ6" s="151"/>
      <c r="DA6" s="151"/>
      <c r="DB6" s="151"/>
      <c r="DC6" s="154"/>
      <c r="DD6" s="155"/>
      <c r="DE6" s="160"/>
      <c r="DF6" s="154"/>
      <c r="DG6" s="155"/>
      <c r="DH6" s="160"/>
      <c r="DI6" s="128"/>
      <c r="DJ6" s="135"/>
      <c r="DK6" s="136"/>
      <c r="DL6" s="137"/>
      <c r="DM6" s="152" t="s">
        <v>42</v>
      </c>
      <c r="DN6" s="153"/>
      <c r="DO6" s="159"/>
      <c r="DP6" s="152" t="s">
        <v>43</v>
      </c>
      <c r="DQ6" s="153"/>
      <c r="DR6" s="159"/>
      <c r="DS6" s="154"/>
      <c r="DT6" s="155"/>
      <c r="DU6" s="160"/>
      <c r="DV6" s="152" t="s">
        <v>44</v>
      </c>
      <c r="DW6" s="153"/>
      <c r="DX6" s="159"/>
      <c r="DY6" s="152" t="s">
        <v>45</v>
      </c>
      <c r="DZ6" s="153"/>
      <c r="EA6" s="159"/>
      <c r="EB6" s="176" t="s">
        <v>46</v>
      </c>
      <c r="EC6" s="177"/>
      <c r="ED6" s="177"/>
      <c r="EE6" s="128"/>
      <c r="EF6" s="145"/>
      <c r="EG6" s="146"/>
      <c r="EH6" s="147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99"/>
      <c r="B7" s="102"/>
      <c r="C7" s="105"/>
      <c r="D7" s="105"/>
      <c r="E7" s="178" t="s">
        <v>47</v>
      </c>
      <c r="F7" s="180" t="s">
        <v>60</v>
      </c>
      <c r="G7" s="182" t="s">
        <v>71</v>
      </c>
      <c r="H7" s="183" t="s">
        <v>53</v>
      </c>
      <c r="I7" s="184" t="s">
        <v>49</v>
      </c>
      <c r="J7" s="178" t="s">
        <v>47</v>
      </c>
      <c r="K7" s="180" t="s">
        <v>60</v>
      </c>
      <c r="L7" s="182" t="s">
        <v>71</v>
      </c>
      <c r="M7" s="183" t="s">
        <v>62</v>
      </c>
      <c r="N7" s="183" t="s">
        <v>53</v>
      </c>
      <c r="O7" s="199" t="s">
        <v>49</v>
      </c>
      <c r="P7" s="178" t="s">
        <v>47</v>
      </c>
      <c r="Q7" s="180" t="s">
        <v>60</v>
      </c>
      <c r="R7" s="182" t="s">
        <v>71</v>
      </c>
      <c r="S7" s="197" t="s">
        <v>53</v>
      </c>
      <c r="T7" s="184" t="s">
        <v>49</v>
      </c>
      <c r="U7" s="178" t="s">
        <v>47</v>
      </c>
      <c r="V7" s="180" t="s">
        <v>60</v>
      </c>
      <c r="W7" s="182" t="s">
        <v>71</v>
      </c>
      <c r="X7" s="197" t="s">
        <v>53</v>
      </c>
      <c r="Y7" s="184" t="s">
        <v>49</v>
      </c>
      <c r="Z7" s="178" t="s">
        <v>47</v>
      </c>
      <c r="AA7" s="180" t="s">
        <v>60</v>
      </c>
      <c r="AB7" s="182" t="s">
        <v>72</v>
      </c>
      <c r="AC7" s="197" t="s">
        <v>53</v>
      </c>
      <c r="AD7" s="184" t="s">
        <v>49</v>
      </c>
      <c r="AE7" s="178" t="s">
        <v>47</v>
      </c>
      <c r="AF7" s="180" t="s">
        <v>60</v>
      </c>
      <c r="AG7" s="182" t="s">
        <v>71</v>
      </c>
      <c r="AH7" s="197" t="s">
        <v>53</v>
      </c>
      <c r="AI7" s="184" t="s">
        <v>49</v>
      </c>
      <c r="AJ7" s="178" t="s">
        <v>47</v>
      </c>
      <c r="AK7" s="180" t="s">
        <v>60</v>
      </c>
      <c r="AL7" s="182" t="s">
        <v>72</v>
      </c>
      <c r="AM7" s="197" t="s">
        <v>53</v>
      </c>
      <c r="AN7" s="53"/>
      <c r="AO7" s="178" t="s">
        <v>47</v>
      </c>
      <c r="AP7" s="180" t="s">
        <v>60</v>
      </c>
      <c r="AQ7" s="182" t="s">
        <v>71</v>
      </c>
      <c r="AR7" s="197" t="s">
        <v>53</v>
      </c>
      <c r="AS7" s="55"/>
      <c r="AT7" s="178" t="s">
        <v>47</v>
      </c>
      <c r="AU7" s="180" t="s">
        <v>60</v>
      </c>
      <c r="AV7" s="201"/>
      <c r="AW7" s="201"/>
      <c r="AX7" s="202"/>
      <c r="AY7" s="178" t="s">
        <v>47</v>
      </c>
      <c r="AZ7" s="180" t="s">
        <v>60</v>
      </c>
      <c r="BA7" s="54"/>
      <c r="BB7" s="178" t="s">
        <v>47</v>
      </c>
      <c r="BC7" s="180" t="s">
        <v>60</v>
      </c>
      <c r="BD7" s="54"/>
      <c r="BE7" s="178" t="s">
        <v>47</v>
      </c>
      <c r="BF7" s="180" t="s">
        <v>60</v>
      </c>
      <c r="BG7" s="54"/>
      <c r="BH7" s="178" t="s">
        <v>47</v>
      </c>
      <c r="BI7" s="180" t="s">
        <v>60</v>
      </c>
      <c r="BJ7" s="54"/>
      <c r="BK7" s="178" t="s">
        <v>47</v>
      </c>
      <c r="BL7" s="180" t="s">
        <v>60</v>
      </c>
      <c r="BM7" s="54"/>
      <c r="BN7" s="178" t="s">
        <v>47</v>
      </c>
      <c r="BO7" s="180" t="s">
        <v>60</v>
      </c>
      <c r="BP7" s="54"/>
      <c r="BQ7" s="178" t="s">
        <v>47</v>
      </c>
      <c r="BR7" s="180" t="s">
        <v>60</v>
      </c>
      <c r="BS7" s="182" t="s">
        <v>72</v>
      </c>
      <c r="BT7" s="197" t="s">
        <v>53</v>
      </c>
      <c r="BU7" s="52"/>
      <c r="BV7" s="178" t="s">
        <v>47</v>
      </c>
      <c r="BW7" s="180" t="s">
        <v>60</v>
      </c>
      <c r="BX7" s="54"/>
      <c r="BY7" s="178" t="s">
        <v>47</v>
      </c>
      <c r="BZ7" s="180" t="s">
        <v>60</v>
      </c>
      <c r="CA7" s="54"/>
      <c r="CB7" s="178" t="s">
        <v>47</v>
      </c>
      <c r="CC7" s="180" t="s">
        <v>60</v>
      </c>
      <c r="CD7" s="54"/>
      <c r="CE7" s="178" t="s">
        <v>47</v>
      </c>
      <c r="CF7" s="180" t="s">
        <v>60</v>
      </c>
      <c r="CG7" s="54"/>
      <c r="CH7" s="178" t="s">
        <v>47</v>
      </c>
      <c r="CI7" s="180" t="s">
        <v>60</v>
      </c>
      <c r="CJ7" s="54"/>
      <c r="CK7" s="178" t="s">
        <v>47</v>
      </c>
      <c r="CL7" s="180" t="s">
        <v>60</v>
      </c>
      <c r="CM7" s="54"/>
      <c r="CN7" s="178" t="s">
        <v>47</v>
      </c>
      <c r="CO7" s="180" t="s">
        <v>60</v>
      </c>
      <c r="CP7" s="54"/>
      <c r="CQ7" s="178" t="s">
        <v>47</v>
      </c>
      <c r="CR7" s="180" t="s">
        <v>60</v>
      </c>
      <c r="CS7" s="203" t="s">
        <v>71</v>
      </c>
      <c r="CT7" s="178" t="s">
        <v>47</v>
      </c>
      <c r="CU7" s="180" t="s">
        <v>60</v>
      </c>
      <c r="CV7" s="203" t="s">
        <v>75</v>
      </c>
      <c r="CW7" s="178" t="s">
        <v>47</v>
      </c>
      <c r="CX7" s="180" t="s">
        <v>60</v>
      </c>
      <c r="CY7" s="54"/>
      <c r="CZ7" s="178" t="s">
        <v>47</v>
      </c>
      <c r="DA7" s="180" t="s">
        <v>60</v>
      </c>
      <c r="DB7" s="54"/>
      <c r="DC7" s="178" t="s">
        <v>47</v>
      </c>
      <c r="DD7" s="180" t="s">
        <v>60</v>
      </c>
      <c r="DE7" s="54"/>
      <c r="DF7" s="178" t="s">
        <v>47</v>
      </c>
      <c r="DG7" s="180" t="s">
        <v>60</v>
      </c>
      <c r="DH7" s="54"/>
      <c r="DI7" s="205" t="s">
        <v>48</v>
      </c>
      <c r="DJ7" s="178" t="s">
        <v>47</v>
      </c>
      <c r="DK7" s="180" t="s">
        <v>60</v>
      </c>
      <c r="DL7" s="54"/>
      <c r="DM7" s="178" t="s">
        <v>47</v>
      </c>
      <c r="DN7" s="180" t="s">
        <v>60</v>
      </c>
      <c r="DO7" s="54"/>
      <c r="DP7" s="178" t="s">
        <v>47</v>
      </c>
      <c r="DQ7" s="180" t="s">
        <v>60</v>
      </c>
      <c r="DR7" s="54"/>
      <c r="DS7" s="178" t="s">
        <v>47</v>
      </c>
      <c r="DT7" s="180" t="s">
        <v>60</v>
      </c>
      <c r="DU7" s="54"/>
      <c r="DV7" s="178" t="s">
        <v>47</v>
      </c>
      <c r="DW7" s="180" t="s">
        <v>60</v>
      </c>
      <c r="DX7" s="54"/>
      <c r="DY7" s="178" t="s">
        <v>47</v>
      </c>
      <c r="DZ7" s="180" t="s">
        <v>60</v>
      </c>
      <c r="EA7" s="54"/>
      <c r="EB7" s="178" t="s">
        <v>47</v>
      </c>
      <c r="EC7" s="180" t="s">
        <v>60</v>
      </c>
      <c r="ED7" s="54"/>
      <c r="EE7" s="128" t="s">
        <v>48</v>
      </c>
      <c r="EF7" s="178" t="s">
        <v>47</v>
      </c>
      <c r="EG7" s="180" t="s">
        <v>60</v>
      </c>
      <c r="EH7" s="54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00"/>
      <c r="B8" s="103"/>
      <c r="C8" s="106"/>
      <c r="D8" s="106"/>
      <c r="E8" s="179"/>
      <c r="F8" s="181"/>
      <c r="G8" s="182"/>
      <c r="H8" s="183"/>
      <c r="I8" s="184"/>
      <c r="J8" s="179"/>
      <c r="K8" s="181"/>
      <c r="L8" s="182"/>
      <c r="M8" s="183"/>
      <c r="N8" s="183"/>
      <c r="O8" s="200"/>
      <c r="P8" s="179"/>
      <c r="Q8" s="181"/>
      <c r="R8" s="182"/>
      <c r="S8" s="198"/>
      <c r="T8" s="184"/>
      <c r="U8" s="179"/>
      <c r="V8" s="181"/>
      <c r="W8" s="182"/>
      <c r="X8" s="198"/>
      <c r="Y8" s="184"/>
      <c r="Z8" s="179"/>
      <c r="AA8" s="181"/>
      <c r="AB8" s="182"/>
      <c r="AC8" s="198"/>
      <c r="AD8" s="184"/>
      <c r="AE8" s="179"/>
      <c r="AF8" s="181"/>
      <c r="AG8" s="182"/>
      <c r="AH8" s="198"/>
      <c r="AI8" s="184"/>
      <c r="AJ8" s="179"/>
      <c r="AK8" s="181"/>
      <c r="AL8" s="182"/>
      <c r="AM8" s="198"/>
      <c r="AN8" s="56" t="s">
        <v>49</v>
      </c>
      <c r="AO8" s="179"/>
      <c r="AP8" s="181"/>
      <c r="AQ8" s="182"/>
      <c r="AR8" s="198"/>
      <c r="AS8" s="56" t="s">
        <v>49</v>
      </c>
      <c r="AT8" s="179"/>
      <c r="AU8" s="181"/>
      <c r="AV8" s="56" t="s">
        <v>71</v>
      </c>
      <c r="AW8" s="32" t="s">
        <v>53</v>
      </c>
      <c r="AX8" s="56" t="s">
        <v>49</v>
      </c>
      <c r="AY8" s="179"/>
      <c r="AZ8" s="181"/>
      <c r="BA8" s="56" t="s">
        <v>73</v>
      </c>
      <c r="BB8" s="179"/>
      <c r="BC8" s="181"/>
      <c r="BD8" s="56" t="s">
        <v>72</v>
      </c>
      <c r="BE8" s="179"/>
      <c r="BF8" s="181"/>
      <c r="BG8" s="56" t="s">
        <v>72</v>
      </c>
      <c r="BH8" s="179"/>
      <c r="BI8" s="181"/>
      <c r="BJ8" s="56" t="s">
        <v>71</v>
      </c>
      <c r="BK8" s="179"/>
      <c r="BL8" s="181"/>
      <c r="BM8" s="56" t="s">
        <v>71</v>
      </c>
      <c r="BN8" s="179"/>
      <c r="BO8" s="181"/>
      <c r="BP8" s="56" t="s">
        <v>71</v>
      </c>
      <c r="BQ8" s="179"/>
      <c r="BR8" s="181"/>
      <c r="BS8" s="182"/>
      <c r="BT8" s="198"/>
      <c r="BU8" s="56" t="s">
        <v>49</v>
      </c>
      <c r="BV8" s="179"/>
      <c r="BW8" s="181"/>
      <c r="BX8" s="56" t="s">
        <v>71</v>
      </c>
      <c r="BY8" s="179"/>
      <c r="BZ8" s="181"/>
      <c r="CA8" s="56" t="s">
        <v>71</v>
      </c>
      <c r="CB8" s="179"/>
      <c r="CC8" s="181"/>
      <c r="CD8" s="56" t="s">
        <v>74</v>
      </c>
      <c r="CE8" s="179"/>
      <c r="CF8" s="181"/>
      <c r="CG8" s="56" t="s">
        <v>71</v>
      </c>
      <c r="CH8" s="179"/>
      <c r="CI8" s="181"/>
      <c r="CJ8" s="56" t="s">
        <v>71</v>
      </c>
      <c r="CK8" s="179"/>
      <c r="CL8" s="181"/>
      <c r="CM8" s="56" t="s">
        <v>72</v>
      </c>
      <c r="CN8" s="179"/>
      <c r="CO8" s="181"/>
      <c r="CP8" s="56" t="s">
        <v>71</v>
      </c>
      <c r="CQ8" s="179"/>
      <c r="CR8" s="181"/>
      <c r="CS8" s="204"/>
      <c r="CT8" s="179"/>
      <c r="CU8" s="181"/>
      <c r="CV8" s="204"/>
      <c r="CW8" s="179"/>
      <c r="CX8" s="181"/>
      <c r="CY8" s="56" t="s">
        <v>71</v>
      </c>
      <c r="CZ8" s="179"/>
      <c r="DA8" s="181"/>
      <c r="DB8" s="56" t="s">
        <v>71</v>
      </c>
      <c r="DC8" s="179"/>
      <c r="DD8" s="181"/>
      <c r="DE8" s="56" t="s">
        <v>71</v>
      </c>
      <c r="DF8" s="179"/>
      <c r="DG8" s="181"/>
      <c r="DH8" s="56" t="s">
        <v>72</v>
      </c>
      <c r="DI8" s="205"/>
      <c r="DJ8" s="179"/>
      <c r="DK8" s="181"/>
      <c r="DL8" s="56" t="s">
        <v>71</v>
      </c>
      <c r="DM8" s="179"/>
      <c r="DN8" s="181"/>
      <c r="DO8" s="57" t="s">
        <v>71</v>
      </c>
      <c r="DP8" s="179"/>
      <c r="DQ8" s="181"/>
      <c r="DR8" s="57" t="s">
        <v>71</v>
      </c>
      <c r="DS8" s="179"/>
      <c r="DT8" s="181"/>
      <c r="DU8" s="57" t="s">
        <v>71</v>
      </c>
      <c r="DV8" s="179"/>
      <c r="DW8" s="181"/>
      <c r="DX8" s="57" t="s">
        <v>71</v>
      </c>
      <c r="DY8" s="179"/>
      <c r="DZ8" s="181"/>
      <c r="EA8" s="57" t="s">
        <v>71</v>
      </c>
      <c r="EB8" s="179"/>
      <c r="EC8" s="181"/>
      <c r="ED8" s="57" t="s">
        <v>72</v>
      </c>
      <c r="EE8" s="128"/>
      <c r="EF8" s="179"/>
      <c r="EG8" s="181"/>
      <c r="EH8" s="57" t="s">
        <v>71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 t="shared" ref="E10:G14" si="0">DJ10+EF10-EB10</f>
        <v>5907427.2000000002</v>
      </c>
      <c r="F10" s="20">
        <f t="shared" si="0"/>
        <v>1969142.4000000004</v>
      </c>
      <c r="G10" s="20">
        <f t="shared" si="0"/>
        <v>1301319.9406999999</v>
      </c>
      <c r="H10" s="20">
        <f>+G10/F10*100</f>
        <v>66.085618830816898</v>
      </c>
      <c r="I10" s="20">
        <f>G10/E10*100</f>
        <v>22.028539610272301</v>
      </c>
      <c r="J10" s="19">
        <f t="shared" ref="J10:L14" si="1">U10+Z10+AJ10+AO10+AT10+AY10+BN10+BV10+BY10+CB10+CE10+CH10+CN10+CQ10+CW10+CZ10+DF10+AE10</f>
        <v>525972.29999999981</v>
      </c>
      <c r="K10" s="20">
        <f t="shared" si="1"/>
        <v>175324.09999999992</v>
      </c>
      <c r="L10" s="20">
        <f t="shared" si="1"/>
        <v>128186.00270000006</v>
      </c>
      <c r="M10" s="20">
        <f>+L10-K10</f>
        <v>-47138.097299999863</v>
      </c>
      <c r="N10" s="20">
        <f>+L10/K10*100</f>
        <v>73.113737757672865</v>
      </c>
      <c r="O10" s="20">
        <f>L10/J10*100</f>
        <v>24.371245919224283</v>
      </c>
      <c r="P10" s="19">
        <f t="shared" ref="P10:P14" si="2">U10+Z10+AE10</f>
        <v>91434.599999999817</v>
      </c>
      <c r="Q10" s="20">
        <f t="shared" ref="Q10:R14" si="3">V10+AA10+AF10</f>
        <v>30478.199999999939</v>
      </c>
      <c r="R10" s="20">
        <f t="shared" si="3"/>
        <v>14727.188000000049</v>
      </c>
      <c r="S10" s="20">
        <f>+R10/Q10*100</f>
        <v>48.320399498658318</v>
      </c>
      <c r="T10" s="18">
        <f>R10/P10*100</f>
        <v>16.106799832886104</v>
      </c>
      <c r="U10" s="19">
        <v>17038.8</v>
      </c>
      <c r="V10" s="42">
        <f>+U10/12*4</f>
        <v>5679.5999999999995</v>
      </c>
      <c r="W10" s="42">
        <v>319.54300000000001</v>
      </c>
      <c r="X10" s="42">
        <f>+W10/V10*100</f>
        <v>5.6261532502288905</v>
      </c>
      <c r="Y10" s="42">
        <f t="shared" ref="Y10:Y17" si="4">W10/U10*100</f>
        <v>1.8753844167429632</v>
      </c>
      <c r="Z10" s="19">
        <v>2783.5</v>
      </c>
      <c r="AA10" s="42">
        <f t="shared" ref="AA10:AA14" si="5">+Z10/12*4</f>
        <v>927.83333333333337</v>
      </c>
      <c r="AB10" s="42">
        <v>5260.53</v>
      </c>
      <c r="AC10" s="42">
        <f t="shared" ref="AC10:AC17" si="6">+AB10/AA10*100</f>
        <v>566.96928327645048</v>
      </c>
      <c r="AD10" s="42">
        <f>+AB10/Z10*100</f>
        <v>188.98976109215016</v>
      </c>
      <c r="AE10" s="19">
        <v>71612.299999999814</v>
      </c>
      <c r="AF10" s="42">
        <f>+AE10/12*4</f>
        <v>23870.766666666605</v>
      </c>
      <c r="AG10" s="42">
        <v>9147.1150000000489</v>
      </c>
      <c r="AH10" s="42">
        <f>+AG10/AF10*100</f>
        <v>38.319318050111804</v>
      </c>
      <c r="AI10" s="42">
        <f>AG10/AE10*100</f>
        <v>12.773106016703936</v>
      </c>
      <c r="AJ10" s="19">
        <v>190281.4</v>
      </c>
      <c r="AK10" s="42">
        <f t="shared" ref="AK10:AK14" si="7">+AJ10/12*4</f>
        <v>63427.133333333331</v>
      </c>
      <c r="AL10" s="42">
        <v>57996.27</v>
      </c>
      <c r="AM10" s="42">
        <f>+AL10/AK10*100</f>
        <v>91.437633946355234</v>
      </c>
      <c r="AN10" s="42">
        <f>AL10/AJ10*100</f>
        <v>30.479211315451749</v>
      </c>
      <c r="AO10" s="19">
        <v>6474</v>
      </c>
      <c r="AP10" s="42">
        <f t="shared" ref="AP10:AP14" si="8">+AO10/12*4</f>
        <v>2158</v>
      </c>
      <c r="AQ10" s="42">
        <v>1862.88</v>
      </c>
      <c r="AR10" s="42">
        <f>+AQ10/AP10*100</f>
        <v>86.324374420759966</v>
      </c>
      <c r="AS10" s="42">
        <f>AQ10/AO10*100</f>
        <v>28.77479147358666</v>
      </c>
      <c r="AT10" s="19">
        <v>7600</v>
      </c>
      <c r="AU10" s="42">
        <f t="shared" ref="AU10:AU14" si="9">+AT10/12*4</f>
        <v>2533.3333333333335</v>
      </c>
      <c r="AV10" s="42">
        <v>3518.2</v>
      </c>
      <c r="AW10" s="42">
        <f>+AV10/AU10*100</f>
        <v>138.87631578947367</v>
      </c>
      <c r="AX10" s="42">
        <f>AV10/AT10*100</f>
        <v>46.292105263157893</v>
      </c>
      <c r="AY10" s="19">
        <v>0</v>
      </c>
      <c r="AZ10" s="42">
        <f t="shared" ref="AZ10:AZ14" si="10">+AY10/12*4</f>
        <v>0</v>
      </c>
      <c r="BA10" s="42">
        <v>0</v>
      </c>
      <c r="BB10" s="19">
        <v>0</v>
      </c>
      <c r="BC10" s="42">
        <f t="shared" ref="BC10:BC14" si="11">+BB10/12*4</f>
        <v>0</v>
      </c>
      <c r="BD10" s="42">
        <v>0</v>
      </c>
      <c r="BE10" s="19">
        <v>2049380.6</v>
      </c>
      <c r="BF10" s="42">
        <f t="shared" ref="BF10:BF14" si="12">+BE10/12*4</f>
        <v>683126.8666666667</v>
      </c>
      <c r="BG10" s="42">
        <v>683126.93299999996</v>
      </c>
      <c r="BH10" s="19">
        <v>3703.9</v>
      </c>
      <c r="BI10" s="42">
        <f t="shared" ref="BI10:BI14" si="13">+BH10/12*4</f>
        <v>1234.6333333333334</v>
      </c>
      <c r="BJ10" s="42">
        <v>1081.4000000000001</v>
      </c>
      <c r="BK10" s="19">
        <v>0</v>
      </c>
      <c r="BL10" s="42">
        <f t="shared" ref="BL10:BL14" si="14">+BK10/12*4</f>
        <v>0</v>
      </c>
      <c r="BM10" s="42">
        <v>0</v>
      </c>
      <c r="BN10" s="19">
        <v>0</v>
      </c>
      <c r="BO10" s="42">
        <f t="shared" ref="BO10:BO14" si="15">+BN10/12*4</f>
        <v>0</v>
      </c>
      <c r="BP10" s="42">
        <v>0</v>
      </c>
      <c r="BQ10" s="19">
        <f t="shared" ref="BQ10:BS14" si="16">BV10+BY10+CB10+CE10</f>
        <v>170166.9</v>
      </c>
      <c r="BR10" s="42">
        <f t="shared" si="16"/>
        <v>56722.299999999996</v>
      </c>
      <c r="BS10" s="42">
        <f>BX10+CA10+CD10+CG10</f>
        <v>34627.713799999998</v>
      </c>
      <c r="BT10" s="42">
        <f>+BS10/BR10*100</f>
        <v>61.047795664139151</v>
      </c>
      <c r="BU10" s="42">
        <f>BS10/BQ10*100</f>
        <v>20.349265221379714</v>
      </c>
      <c r="BV10" s="19">
        <v>108156.5</v>
      </c>
      <c r="BW10" s="42">
        <f t="shared" ref="BW10:BW14" si="17">+BV10/12*4</f>
        <v>36052.166666666664</v>
      </c>
      <c r="BX10" s="42">
        <v>28004.094000000001</v>
      </c>
      <c r="BY10" s="19">
        <v>36486.400000000001</v>
      </c>
      <c r="BZ10" s="42">
        <f t="shared" ref="BZ10:BZ14" si="18">+BY10/12*4</f>
        <v>12162.133333333333</v>
      </c>
      <c r="CA10" s="42">
        <v>1143.8779999999999</v>
      </c>
      <c r="CB10" s="19">
        <v>0</v>
      </c>
      <c r="CC10" s="42">
        <f t="shared" ref="CC10:CC14" si="19">+CB10/12*4</f>
        <v>0</v>
      </c>
      <c r="CD10" s="42">
        <v>0</v>
      </c>
      <c r="CE10" s="19">
        <v>25524</v>
      </c>
      <c r="CF10" s="42">
        <f t="shared" ref="CF10:CF14" si="20">+CE10/12*4</f>
        <v>8508</v>
      </c>
      <c r="CG10" s="42">
        <v>5479.7417999999998</v>
      </c>
      <c r="CH10" s="19">
        <v>0</v>
      </c>
      <c r="CI10" s="42">
        <f t="shared" ref="CI10:CI14" si="21">+CH10/12*4</f>
        <v>0</v>
      </c>
      <c r="CJ10" s="42">
        <v>0</v>
      </c>
      <c r="CK10" s="19">
        <v>2227.1999999999998</v>
      </c>
      <c r="CL10" s="42">
        <f t="shared" ref="CL10:CL14" si="22">+CK10/12*4</f>
        <v>742.4</v>
      </c>
      <c r="CM10" s="42">
        <v>296.95999999999998</v>
      </c>
      <c r="CN10" s="19">
        <v>0</v>
      </c>
      <c r="CO10" s="42">
        <f t="shared" ref="CO10:CO14" si="23">+CN10/12*4</f>
        <v>0</v>
      </c>
      <c r="CP10" s="42">
        <v>0</v>
      </c>
      <c r="CQ10" s="19">
        <v>50015.4</v>
      </c>
      <c r="CR10" s="42">
        <f t="shared" ref="CR10:CR14" si="24">+CQ10/12*4</f>
        <v>16671.8</v>
      </c>
      <c r="CS10" s="42">
        <v>9483.5169999999998</v>
      </c>
      <c r="CT10" s="19">
        <v>28165.4</v>
      </c>
      <c r="CU10" s="42">
        <f t="shared" ref="CU10:CU14" si="25">+CT10/12*4</f>
        <v>9388.4666666666672</v>
      </c>
      <c r="CV10" s="42">
        <v>2534.1970000000001</v>
      </c>
      <c r="CW10" s="19">
        <v>0</v>
      </c>
      <c r="CX10" s="42">
        <f t="shared" ref="CX10:CX14" si="26">+CW10/12*4</f>
        <v>0</v>
      </c>
      <c r="CY10" s="42">
        <v>2089.0239999999999</v>
      </c>
      <c r="CZ10" s="19">
        <v>0</v>
      </c>
      <c r="DA10" s="42">
        <f t="shared" ref="DA10:DA14" si="27">+CZ10/12*4</f>
        <v>0</v>
      </c>
      <c r="DB10" s="42">
        <v>0</v>
      </c>
      <c r="DC10" s="19">
        <v>0</v>
      </c>
      <c r="DD10" s="42">
        <f t="shared" ref="DD10:DD14" si="28">+DC10/12*4</f>
        <v>0</v>
      </c>
      <c r="DE10" s="42">
        <v>0</v>
      </c>
      <c r="DF10" s="19">
        <v>10000</v>
      </c>
      <c r="DG10" s="42">
        <f t="shared" ref="DG10:DG14" si="29">+DF10/12*4</f>
        <v>3333.3333333333335</v>
      </c>
      <c r="DH10" s="42">
        <v>3881.2098999999998</v>
      </c>
      <c r="DI10" s="42">
        <v>0</v>
      </c>
      <c r="DJ10" s="19">
        <f t="shared" ref="DJ10:DL14" si="30">U10+Z10+AJ10+AO10+AT10+AY10+BB10+BE10+BH10+BK10+BN10+BV10+BY10+CB10+CE10+CH10+CK10+CN10+CQ10+CW10+CZ10+DC10+DF10+AE10</f>
        <v>2581284</v>
      </c>
      <c r="DK10" s="42">
        <f t="shared" si="30"/>
        <v>860428</v>
      </c>
      <c r="DL10" s="42">
        <f t="shared" si="30"/>
        <v>812691.2956999999</v>
      </c>
      <c r="DM10" s="19">
        <v>50000</v>
      </c>
      <c r="DN10" s="42">
        <f t="shared" ref="DN10:DN14" si="31">+DM10/12*4</f>
        <v>16666.666666666668</v>
      </c>
      <c r="DO10" s="42">
        <v>0</v>
      </c>
      <c r="DP10" s="19">
        <v>3276143.2</v>
      </c>
      <c r="DQ10" s="42">
        <f t="shared" ref="DQ10:DQ14" si="32">+DP10/12*4</f>
        <v>1092047.7333333334</v>
      </c>
      <c r="DR10" s="42">
        <v>488628.64500000002</v>
      </c>
      <c r="DS10" s="19">
        <v>0</v>
      </c>
      <c r="DT10" s="42">
        <f t="shared" ref="DT10:DT14" si="33">+DS10/12*4</f>
        <v>0</v>
      </c>
      <c r="DU10" s="42">
        <v>0</v>
      </c>
      <c r="DV10" s="19">
        <v>0</v>
      </c>
      <c r="DW10" s="42">
        <f t="shared" ref="DW10:DW14" si="34">+DV10/12*4</f>
        <v>0</v>
      </c>
      <c r="DX10" s="42">
        <v>0</v>
      </c>
      <c r="DY10" s="19">
        <v>0</v>
      </c>
      <c r="DZ10" s="42">
        <f t="shared" ref="DZ10:DZ14" si="35">+DY10/12*4</f>
        <v>0</v>
      </c>
      <c r="EA10" s="42">
        <v>0</v>
      </c>
      <c r="EB10" s="19">
        <v>752585.2</v>
      </c>
      <c r="EC10" s="42">
        <f>+EB10/12*4</f>
        <v>250861.73333333331</v>
      </c>
      <c r="ED10" s="42">
        <v>0</v>
      </c>
      <c r="EE10" s="42">
        <v>0</v>
      </c>
      <c r="EF10" s="19">
        <f t="shared" ref="EF10:EG14" si="36">DM10+DP10+DS10+DV10+DY10+EB10</f>
        <v>4078728.4000000004</v>
      </c>
      <c r="EG10" s="42">
        <f t="shared" si="36"/>
        <v>1359576.1333333335</v>
      </c>
      <c r="EH10" s="42">
        <f>DO10+DR10+DU10+DX10+EA10+ED10+EE10</f>
        <v>488628.64500000002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 t="shared" si="0"/>
        <v>2767998.0839999998</v>
      </c>
      <c r="F11" s="20">
        <f t="shared" si="0"/>
        <v>922666.02799999993</v>
      </c>
      <c r="G11" s="20">
        <f t="shared" si="0"/>
        <v>918993.16079999995</v>
      </c>
      <c r="H11" s="20">
        <f t="shared" ref="H11:H17" si="37">+G11/F11*100</f>
        <v>99.601928857404516</v>
      </c>
      <c r="I11" s="20">
        <f>G11/E11*100</f>
        <v>33.200642952468172</v>
      </c>
      <c r="J11" s="19">
        <f t="shared" si="1"/>
        <v>823671.3</v>
      </c>
      <c r="K11" s="20">
        <f t="shared" si="1"/>
        <v>274557.09999999998</v>
      </c>
      <c r="L11" s="20">
        <f t="shared" si="1"/>
        <v>237471.64079999988</v>
      </c>
      <c r="M11" s="20">
        <f t="shared" ref="M11:M17" si="38">+L11-K11</f>
        <v>-37085.459200000099</v>
      </c>
      <c r="N11" s="20">
        <f t="shared" ref="N11:N17" si="39">+L11/K11*100</f>
        <v>86.49262423007815</v>
      </c>
      <c r="O11" s="20">
        <f>L11/J11*100</f>
        <v>28.830874743359381</v>
      </c>
      <c r="P11" s="19">
        <f t="shared" si="2"/>
        <v>153870.40000000008</v>
      </c>
      <c r="Q11" s="20">
        <f t="shared" si="3"/>
        <v>51290.13333333336</v>
      </c>
      <c r="R11" s="20">
        <f t="shared" si="3"/>
        <v>37881.918999999907</v>
      </c>
      <c r="S11" s="20">
        <f t="shared" ref="S11:S17" si="40">+R11/Q11*100</f>
        <v>73.858102013122505</v>
      </c>
      <c r="T11" s="18">
        <f>R11/P11*100</f>
        <v>24.619367337707505</v>
      </c>
      <c r="U11" s="19">
        <v>15489.9</v>
      </c>
      <c r="V11" s="42">
        <f t="shared" ref="V11:V14" si="41">+U11/12*4</f>
        <v>5163.3</v>
      </c>
      <c r="W11" s="42">
        <v>2197.5063</v>
      </c>
      <c r="X11" s="42">
        <f t="shared" ref="X11:X17" si="42">+W11/V11*100</f>
        <v>42.560112718610185</v>
      </c>
      <c r="Y11" s="42">
        <f t="shared" si="4"/>
        <v>14.186704239536732</v>
      </c>
      <c r="Z11" s="19">
        <v>35169.9</v>
      </c>
      <c r="AA11" s="42">
        <f t="shared" si="5"/>
        <v>11723.300000000001</v>
      </c>
      <c r="AB11" s="42">
        <v>13717.4692</v>
      </c>
      <c r="AC11" s="42">
        <f t="shared" si="6"/>
        <v>117.01030597186796</v>
      </c>
      <c r="AD11" s="42">
        <f t="shared" ref="AD11:AD17" si="43">+AB11/Z11*100</f>
        <v>39.003435323955991</v>
      </c>
      <c r="AE11" s="19">
        <v>103210.60000000009</v>
      </c>
      <c r="AF11" s="42">
        <f>+AE11/12*4</f>
        <v>34403.533333333362</v>
      </c>
      <c r="AG11" s="42">
        <v>21966.943499999907</v>
      </c>
      <c r="AH11" s="42">
        <f>+AG11/AF11*100</f>
        <v>63.850835573090038</v>
      </c>
      <c r="AI11" s="42">
        <f>AG11/AE11*100</f>
        <v>21.283611857696677</v>
      </c>
      <c r="AJ11" s="19">
        <v>391343.6</v>
      </c>
      <c r="AK11" s="42">
        <f t="shared" si="7"/>
        <v>130447.86666666665</v>
      </c>
      <c r="AL11" s="42">
        <v>112786.8435</v>
      </c>
      <c r="AM11" s="42">
        <f>+AL11/AK11*100</f>
        <v>86.461240326914762</v>
      </c>
      <c r="AN11" s="42">
        <f>AL11/AJ11*100</f>
        <v>28.820413442304922</v>
      </c>
      <c r="AO11" s="19">
        <v>8600</v>
      </c>
      <c r="AP11" s="42">
        <f t="shared" si="8"/>
        <v>2866.6666666666665</v>
      </c>
      <c r="AQ11" s="42">
        <v>3808.0711000000001</v>
      </c>
      <c r="AR11" s="42">
        <f t="shared" ref="AR11:AR17" si="44">+AQ11/AP11*100</f>
        <v>132.83968953488375</v>
      </c>
      <c r="AS11" s="42">
        <f>AQ11/AO11*100</f>
        <v>44.279896511627911</v>
      </c>
      <c r="AT11" s="19">
        <v>14000</v>
      </c>
      <c r="AU11" s="42">
        <f t="shared" si="9"/>
        <v>4666.666666666667</v>
      </c>
      <c r="AV11" s="42">
        <v>5999.55</v>
      </c>
      <c r="AW11" s="42">
        <f>+AV11/AU11*100</f>
        <v>128.56178571428572</v>
      </c>
      <c r="AX11" s="42">
        <f>AV11/AT11*100</f>
        <v>42.853928571428575</v>
      </c>
      <c r="AY11" s="19">
        <v>0</v>
      </c>
      <c r="AZ11" s="42">
        <f t="shared" si="10"/>
        <v>0</v>
      </c>
      <c r="BA11" s="42">
        <v>0</v>
      </c>
      <c r="BB11" s="19">
        <v>0</v>
      </c>
      <c r="BC11" s="42">
        <f t="shared" si="11"/>
        <v>0</v>
      </c>
      <c r="BD11" s="42">
        <v>0</v>
      </c>
      <c r="BE11" s="19">
        <v>1819359.7</v>
      </c>
      <c r="BF11" s="42">
        <f t="shared" si="12"/>
        <v>606453.23333333328</v>
      </c>
      <c r="BG11" s="42">
        <v>606453.19999999995</v>
      </c>
      <c r="BH11" s="19">
        <v>10374.9</v>
      </c>
      <c r="BI11" s="42">
        <f t="shared" si="13"/>
        <v>3458.2999999999997</v>
      </c>
      <c r="BJ11" s="42">
        <v>3074.3</v>
      </c>
      <c r="BK11" s="19">
        <v>0</v>
      </c>
      <c r="BL11" s="42">
        <f t="shared" si="14"/>
        <v>0</v>
      </c>
      <c r="BM11" s="42">
        <v>0</v>
      </c>
      <c r="BN11" s="19">
        <v>0</v>
      </c>
      <c r="BO11" s="42">
        <f t="shared" si="15"/>
        <v>0</v>
      </c>
      <c r="BP11" s="42">
        <v>0</v>
      </c>
      <c r="BQ11" s="19">
        <f t="shared" si="16"/>
        <v>50009.4</v>
      </c>
      <c r="BR11" s="42">
        <f t="shared" si="16"/>
        <v>16669.8</v>
      </c>
      <c r="BS11" s="42">
        <f t="shared" si="16"/>
        <v>8391.4500000000007</v>
      </c>
      <c r="BT11" s="42">
        <f t="shared" ref="BT11:BT17" si="45">+BS11/BR11*100</f>
        <v>50.339236223589964</v>
      </c>
      <c r="BU11" s="42">
        <f>BS11/BQ11*100</f>
        <v>16.779745407863324</v>
      </c>
      <c r="BV11" s="19">
        <v>36432.5</v>
      </c>
      <c r="BW11" s="42">
        <f t="shared" si="17"/>
        <v>12144.166666666666</v>
      </c>
      <c r="BX11" s="42">
        <v>4081.5659999999998</v>
      </c>
      <c r="BY11" s="19">
        <v>8818.1</v>
      </c>
      <c r="BZ11" s="42">
        <f t="shared" si="18"/>
        <v>2939.3666666666668</v>
      </c>
      <c r="CA11" s="42">
        <v>1274.5</v>
      </c>
      <c r="CB11" s="19">
        <v>2000</v>
      </c>
      <c r="CC11" s="42">
        <f t="shared" si="19"/>
        <v>666.66666666666663</v>
      </c>
      <c r="CD11" s="42">
        <v>992.18399999999997</v>
      </c>
      <c r="CE11" s="19">
        <v>2758.8</v>
      </c>
      <c r="CF11" s="42">
        <f t="shared" si="20"/>
        <v>919.6</v>
      </c>
      <c r="CG11" s="42">
        <v>2043.2</v>
      </c>
      <c r="CH11" s="19">
        <v>0</v>
      </c>
      <c r="CI11" s="42">
        <f t="shared" si="21"/>
        <v>0</v>
      </c>
      <c r="CJ11" s="42">
        <v>0</v>
      </c>
      <c r="CK11" s="19">
        <v>4454.3999999999996</v>
      </c>
      <c r="CL11" s="42">
        <f t="shared" si="22"/>
        <v>1484.8</v>
      </c>
      <c r="CM11" s="42">
        <v>593.91999999999996</v>
      </c>
      <c r="CN11" s="19">
        <v>0</v>
      </c>
      <c r="CO11" s="42">
        <f t="shared" si="23"/>
        <v>0</v>
      </c>
      <c r="CP11" s="42">
        <v>0</v>
      </c>
      <c r="CQ11" s="19">
        <v>194247.9</v>
      </c>
      <c r="CR11" s="42">
        <f t="shared" si="24"/>
        <v>64749.299999999996</v>
      </c>
      <c r="CS11" s="42">
        <v>58857.255499999999</v>
      </c>
      <c r="CT11" s="19">
        <v>70137.899999999994</v>
      </c>
      <c r="CU11" s="42">
        <f t="shared" si="25"/>
        <v>23379.3</v>
      </c>
      <c r="CV11" s="42">
        <v>18330.374500000002</v>
      </c>
      <c r="CW11" s="19">
        <v>8000</v>
      </c>
      <c r="CX11" s="42">
        <f t="shared" si="26"/>
        <v>2666.6666666666665</v>
      </c>
      <c r="CY11" s="42">
        <v>6993.4</v>
      </c>
      <c r="CZ11" s="19">
        <v>1100</v>
      </c>
      <c r="DA11" s="42">
        <f t="shared" si="27"/>
        <v>366.66666666666669</v>
      </c>
      <c r="DB11" s="42">
        <v>0</v>
      </c>
      <c r="DC11" s="19">
        <v>1870</v>
      </c>
      <c r="DD11" s="42">
        <f t="shared" si="28"/>
        <v>623.33333333333337</v>
      </c>
      <c r="DE11" s="42">
        <v>1870</v>
      </c>
      <c r="DF11" s="19">
        <v>2500</v>
      </c>
      <c r="DG11" s="42">
        <f t="shared" si="29"/>
        <v>833.33333333333337</v>
      </c>
      <c r="DH11" s="42">
        <v>2753.1516999999999</v>
      </c>
      <c r="DI11" s="42">
        <v>0</v>
      </c>
      <c r="DJ11" s="19">
        <f t="shared" si="30"/>
        <v>2659730.2999999998</v>
      </c>
      <c r="DK11" s="42">
        <f t="shared" si="30"/>
        <v>886576.7666666666</v>
      </c>
      <c r="DL11" s="42">
        <f t="shared" si="30"/>
        <v>849463.06079999998</v>
      </c>
      <c r="DM11" s="19">
        <v>0</v>
      </c>
      <c r="DN11" s="42">
        <f t="shared" si="31"/>
        <v>0</v>
      </c>
      <c r="DO11" s="42">
        <v>0</v>
      </c>
      <c r="DP11" s="19">
        <v>104817.784</v>
      </c>
      <c r="DQ11" s="42">
        <f t="shared" si="32"/>
        <v>34939.261333333336</v>
      </c>
      <c r="DR11" s="42">
        <v>69530.100000000006</v>
      </c>
      <c r="DS11" s="19">
        <v>0</v>
      </c>
      <c r="DT11" s="42">
        <f t="shared" si="33"/>
        <v>0</v>
      </c>
      <c r="DU11" s="42">
        <v>0</v>
      </c>
      <c r="DV11" s="19">
        <v>3450</v>
      </c>
      <c r="DW11" s="42">
        <f t="shared" si="34"/>
        <v>1150</v>
      </c>
      <c r="DX11" s="42">
        <v>0</v>
      </c>
      <c r="DY11" s="19">
        <v>0</v>
      </c>
      <c r="DZ11" s="42">
        <f t="shared" si="35"/>
        <v>0</v>
      </c>
      <c r="EA11" s="42">
        <v>0</v>
      </c>
      <c r="EB11" s="19">
        <v>792300</v>
      </c>
      <c r="EC11" s="42">
        <f>+EB11/12*4</f>
        <v>264100</v>
      </c>
      <c r="ED11" s="42">
        <v>0</v>
      </c>
      <c r="EE11" s="42">
        <v>0</v>
      </c>
      <c r="EF11" s="19">
        <f t="shared" si="36"/>
        <v>900567.78399999999</v>
      </c>
      <c r="EG11" s="42">
        <f t="shared" si="36"/>
        <v>300189.26133333333</v>
      </c>
      <c r="EH11" s="42">
        <f>DO11+DR11+DU11+DX11+EA11+ED11+EE11</f>
        <v>69530.100000000006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 t="shared" si="0"/>
        <v>1026530.2950000002</v>
      </c>
      <c r="F12" s="20">
        <f t="shared" si="0"/>
        <v>342176.76499999996</v>
      </c>
      <c r="G12" s="20">
        <f t="shared" si="0"/>
        <v>315665.89970000001</v>
      </c>
      <c r="H12" s="20">
        <f t="shared" si="37"/>
        <v>92.25228945629901</v>
      </c>
      <c r="I12" s="20">
        <f>G12/E12*100</f>
        <v>30.750763152099665</v>
      </c>
      <c r="J12" s="19">
        <f t="shared" si="1"/>
        <v>257215.4</v>
      </c>
      <c r="K12" s="20">
        <f t="shared" si="1"/>
        <v>85738.466666666645</v>
      </c>
      <c r="L12" s="20">
        <f t="shared" si="1"/>
        <v>50857.139700000043</v>
      </c>
      <c r="M12" s="20">
        <f t="shared" si="38"/>
        <v>-34881.326966666602</v>
      </c>
      <c r="N12" s="20">
        <f t="shared" si="39"/>
        <v>59.316595779257455</v>
      </c>
      <c r="O12" s="20">
        <f>L12/J12*100</f>
        <v>19.772198593085815</v>
      </c>
      <c r="P12" s="19">
        <f t="shared" si="2"/>
        <v>40877</v>
      </c>
      <c r="Q12" s="20">
        <f t="shared" si="3"/>
        <v>13625.666666666668</v>
      </c>
      <c r="R12" s="20">
        <f t="shared" si="3"/>
        <v>8270.6026000000402</v>
      </c>
      <c r="S12" s="20">
        <f t="shared" si="40"/>
        <v>60.69870049171935</v>
      </c>
      <c r="T12" s="18">
        <f>R12/P12*100</f>
        <v>20.23290016390645</v>
      </c>
      <c r="U12" s="19">
        <v>107</v>
      </c>
      <c r="V12" s="42">
        <f t="shared" si="41"/>
        <v>35.666666666666664</v>
      </c>
      <c r="W12" s="42">
        <v>4.8959999999999999</v>
      </c>
      <c r="X12" s="42">
        <f t="shared" si="42"/>
        <v>13.727102803738319</v>
      </c>
      <c r="Y12" s="42">
        <f t="shared" si="4"/>
        <v>4.575700934579439</v>
      </c>
      <c r="Z12" s="19">
        <v>8660</v>
      </c>
      <c r="AA12" s="42">
        <f t="shared" si="5"/>
        <v>2886.6666666666665</v>
      </c>
      <c r="AB12" s="42">
        <v>3498.7755999999999</v>
      </c>
      <c r="AC12" s="42">
        <f t="shared" si="6"/>
        <v>121.20469745958431</v>
      </c>
      <c r="AD12" s="42">
        <f t="shared" si="43"/>
        <v>40.401565819861432</v>
      </c>
      <c r="AE12" s="19">
        <v>32110</v>
      </c>
      <c r="AF12" s="42">
        <f>+AE12/12*4</f>
        <v>10703.333333333334</v>
      </c>
      <c r="AG12" s="42">
        <v>4766.9310000000405</v>
      </c>
      <c r="AH12" s="42">
        <f>+AG12/AF12*100</f>
        <v>44.536882591093487</v>
      </c>
      <c r="AI12" s="42">
        <f>AG12/AE12*100</f>
        <v>14.845627530364499</v>
      </c>
      <c r="AJ12" s="19">
        <v>60182</v>
      </c>
      <c r="AK12" s="42">
        <f t="shared" si="7"/>
        <v>20060.666666666668</v>
      </c>
      <c r="AL12" s="42">
        <v>20819.974099999999</v>
      </c>
      <c r="AM12" s="42">
        <f>+AL12/AK12*100</f>
        <v>103.78505583064704</v>
      </c>
      <c r="AN12" s="42">
        <f>AL12/AJ12*100</f>
        <v>34.595018610215675</v>
      </c>
      <c r="AO12" s="19">
        <v>4898.3999999999996</v>
      </c>
      <c r="AP12" s="42">
        <f t="shared" si="8"/>
        <v>1632.8</v>
      </c>
      <c r="AQ12" s="42">
        <v>1936.67</v>
      </c>
      <c r="AR12" s="42">
        <f t="shared" si="44"/>
        <v>118.61036256736894</v>
      </c>
      <c r="AS12" s="42">
        <f>AQ12/AO12*100</f>
        <v>39.536787522456315</v>
      </c>
      <c r="AT12" s="19">
        <v>600</v>
      </c>
      <c r="AU12" s="42">
        <f t="shared" si="9"/>
        <v>200</v>
      </c>
      <c r="AV12" s="42">
        <v>650.9</v>
      </c>
      <c r="AW12" s="42">
        <f>+AV12/AU12*100</f>
        <v>325.45</v>
      </c>
      <c r="AX12" s="42">
        <f>AV12/AT12*100</f>
        <v>108.48333333333333</v>
      </c>
      <c r="AY12" s="19">
        <v>0</v>
      </c>
      <c r="AZ12" s="42">
        <f t="shared" si="10"/>
        <v>0</v>
      </c>
      <c r="BA12" s="42">
        <v>0</v>
      </c>
      <c r="BB12" s="19">
        <v>0</v>
      </c>
      <c r="BC12" s="42">
        <f t="shared" si="11"/>
        <v>0</v>
      </c>
      <c r="BD12" s="42">
        <v>0</v>
      </c>
      <c r="BE12" s="19">
        <v>711523.4</v>
      </c>
      <c r="BF12" s="42">
        <f t="shared" si="12"/>
        <v>237174.46666666667</v>
      </c>
      <c r="BG12" s="42">
        <v>237174.39999999999</v>
      </c>
      <c r="BH12" s="19">
        <v>1089</v>
      </c>
      <c r="BI12" s="42">
        <f t="shared" si="13"/>
        <v>363</v>
      </c>
      <c r="BJ12" s="42">
        <v>318</v>
      </c>
      <c r="BK12" s="19">
        <v>0</v>
      </c>
      <c r="BL12" s="42">
        <f t="shared" si="14"/>
        <v>0</v>
      </c>
      <c r="BM12" s="42">
        <v>0</v>
      </c>
      <c r="BN12" s="19">
        <v>0</v>
      </c>
      <c r="BO12" s="42">
        <f t="shared" si="15"/>
        <v>0</v>
      </c>
      <c r="BP12" s="42">
        <v>0</v>
      </c>
      <c r="BQ12" s="19">
        <f t="shared" si="16"/>
        <v>74748</v>
      </c>
      <c r="BR12" s="42">
        <f t="shared" si="16"/>
        <v>24916</v>
      </c>
      <c r="BS12" s="42">
        <f t="shared" si="16"/>
        <v>7699.5999999999995</v>
      </c>
      <c r="BT12" s="42">
        <f t="shared" si="45"/>
        <v>30.902231497832716</v>
      </c>
      <c r="BU12" s="42">
        <f>BS12/BQ12*100</f>
        <v>10.300743832610905</v>
      </c>
      <c r="BV12" s="19">
        <v>69748</v>
      </c>
      <c r="BW12" s="42">
        <f t="shared" si="17"/>
        <v>23249.333333333332</v>
      </c>
      <c r="BX12" s="42">
        <v>6292.24</v>
      </c>
      <c r="BY12" s="19">
        <v>0</v>
      </c>
      <c r="BZ12" s="42">
        <f t="shared" si="18"/>
        <v>0</v>
      </c>
      <c r="CA12" s="42">
        <v>0</v>
      </c>
      <c r="CB12" s="19">
        <v>0</v>
      </c>
      <c r="CC12" s="42">
        <f t="shared" si="19"/>
        <v>0</v>
      </c>
      <c r="CD12" s="42">
        <v>0</v>
      </c>
      <c r="CE12" s="19">
        <v>5000</v>
      </c>
      <c r="CF12" s="42">
        <f t="shared" si="20"/>
        <v>1666.6666666666667</v>
      </c>
      <c r="CG12" s="42">
        <v>1407.36</v>
      </c>
      <c r="CH12" s="19">
        <v>0</v>
      </c>
      <c r="CI12" s="42">
        <f t="shared" si="21"/>
        <v>0</v>
      </c>
      <c r="CJ12" s="42">
        <v>0</v>
      </c>
      <c r="CK12" s="19">
        <v>1999</v>
      </c>
      <c r="CL12" s="42">
        <f t="shared" si="22"/>
        <v>666.33333333333337</v>
      </c>
      <c r="CM12" s="42">
        <v>533.05999999999995</v>
      </c>
      <c r="CN12" s="19">
        <v>0</v>
      </c>
      <c r="CO12" s="42">
        <f t="shared" si="23"/>
        <v>0</v>
      </c>
      <c r="CP12" s="42">
        <v>0</v>
      </c>
      <c r="CQ12" s="19">
        <v>47901</v>
      </c>
      <c r="CR12" s="42">
        <f t="shared" si="24"/>
        <v>15967</v>
      </c>
      <c r="CS12" s="42">
        <v>11293.45</v>
      </c>
      <c r="CT12" s="19">
        <v>19150</v>
      </c>
      <c r="CU12" s="42">
        <f t="shared" si="25"/>
        <v>6383.333333333333</v>
      </c>
      <c r="CV12" s="42">
        <v>3754.55</v>
      </c>
      <c r="CW12" s="19">
        <v>0</v>
      </c>
      <c r="CX12" s="42">
        <f t="shared" si="26"/>
        <v>0</v>
      </c>
      <c r="CY12" s="42">
        <v>163.69999999999999</v>
      </c>
      <c r="CZ12" s="19">
        <v>3000</v>
      </c>
      <c r="DA12" s="42">
        <f t="shared" si="27"/>
        <v>1000</v>
      </c>
      <c r="DB12" s="42">
        <v>0</v>
      </c>
      <c r="DC12" s="19">
        <v>20000</v>
      </c>
      <c r="DD12" s="42">
        <f t="shared" si="28"/>
        <v>6666.666666666667</v>
      </c>
      <c r="DE12" s="42">
        <v>0</v>
      </c>
      <c r="DF12" s="19">
        <v>25009</v>
      </c>
      <c r="DG12" s="42">
        <f t="shared" si="29"/>
        <v>8336.3333333333339</v>
      </c>
      <c r="DH12" s="42">
        <v>22.242999999999999</v>
      </c>
      <c r="DI12" s="42">
        <v>0</v>
      </c>
      <c r="DJ12" s="19">
        <f t="shared" si="30"/>
        <v>991826.8</v>
      </c>
      <c r="DK12" s="42">
        <f t="shared" si="30"/>
        <v>330608.93333333329</v>
      </c>
      <c r="DL12" s="42">
        <f t="shared" si="30"/>
        <v>288882.59970000002</v>
      </c>
      <c r="DM12" s="19">
        <v>0</v>
      </c>
      <c r="DN12" s="42">
        <f t="shared" si="31"/>
        <v>0</v>
      </c>
      <c r="DO12" s="42">
        <v>0</v>
      </c>
      <c r="DP12" s="19">
        <v>34703.495000000003</v>
      </c>
      <c r="DQ12" s="42">
        <f t="shared" si="32"/>
        <v>11567.831666666667</v>
      </c>
      <c r="DR12" s="42">
        <v>26783.3</v>
      </c>
      <c r="DS12" s="19">
        <v>0</v>
      </c>
      <c r="DT12" s="42">
        <f t="shared" si="33"/>
        <v>0</v>
      </c>
      <c r="DU12" s="42">
        <v>0</v>
      </c>
      <c r="DV12" s="19">
        <v>0</v>
      </c>
      <c r="DW12" s="42">
        <f t="shared" si="34"/>
        <v>0</v>
      </c>
      <c r="DX12" s="42">
        <v>0</v>
      </c>
      <c r="DY12" s="19">
        <v>0</v>
      </c>
      <c r="DZ12" s="42">
        <f t="shared" si="35"/>
        <v>0</v>
      </c>
      <c r="EA12" s="42">
        <v>0</v>
      </c>
      <c r="EB12" s="19">
        <v>139881.95809999999</v>
      </c>
      <c r="EC12" s="42">
        <f>+EB12/12*4</f>
        <v>46627.319366666663</v>
      </c>
      <c r="ED12" s="42">
        <v>59700</v>
      </c>
      <c r="EE12" s="42">
        <v>0</v>
      </c>
      <c r="EF12" s="19">
        <f t="shared" si="36"/>
        <v>174585.45309999998</v>
      </c>
      <c r="EG12" s="42">
        <f t="shared" si="36"/>
        <v>58195.151033333328</v>
      </c>
      <c r="EH12" s="42">
        <f>DO12+DR12+DU12+DX12+EA12+ED12+EE12</f>
        <v>86483.3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 t="shared" si="0"/>
        <v>4598377.3370000003</v>
      </c>
      <c r="F13" s="20">
        <f t="shared" si="0"/>
        <v>1532792.4456666668</v>
      </c>
      <c r="G13" s="20">
        <f t="shared" si="0"/>
        <v>1542122.2937</v>
      </c>
      <c r="H13" s="20">
        <f t="shared" si="37"/>
        <v>100.60868306467125</v>
      </c>
      <c r="I13" s="20">
        <f>G13/E13*100</f>
        <v>33.536227688223754</v>
      </c>
      <c r="J13" s="19">
        <f t="shared" si="1"/>
        <v>1024629.1000000001</v>
      </c>
      <c r="K13" s="20">
        <f t="shared" si="1"/>
        <v>341543.03333333338</v>
      </c>
      <c r="L13" s="20">
        <f t="shared" si="1"/>
        <v>312192.49269999977</v>
      </c>
      <c r="M13" s="20">
        <f t="shared" si="38"/>
        <v>-29350.540633333614</v>
      </c>
      <c r="N13" s="20">
        <f t="shared" si="39"/>
        <v>91.406488269755286</v>
      </c>
      <c r="O13" s="20">
        <f>L13/J13*100</f>
        <v>30.468829423251766</v>
      </c>
      <c r="P13" s="19">
        <f t="shared" si="2"/>
        <v>193549.60000000009</v>
      </c>
      <c r="Q13" s="20">
        <f t="shared" si="3"/>
        <v>64516.533333333362</v>
      </c>
      <c r="R13" s="20">
        <f t="shared" si="3"/>
        <v>34655.424999999806</v>
      </c>
      <c r="S13" s="20">
        <f t="shared" si="40"/>
        <v>53.715572132414316</v>
      </c>
      <c r="T13" s="18">
        <f>R13/P13*100</f>
        <v>17.905190710804771</v>
      </c>
      <c r="U13" s="19">
        <v>0</v>
      </c>
      <c r="V13" s="42">
        <f t="shared" si="41"/>
        <v>0</v>
      </c>
      <c r="W13" s="42">
        <v>496.91399999999999</v>
      </c>
      <c r="X13" s="42" t="e">
        <f t="shared" si="42"/>
        <v>#DIV/0!</v>
      </c>
      <c r="Y13" s="42" t="e">
        <f t="shared" si="4"/>
        <v>#DIV/0!</v>
      </c>
      <c r="Z13" s="19">
        <v>16400</v>
      </c>
      <c r="AA13" s="42">
        <f t="shared" si="5"/>
        <v>5466.666666666667</v>
      </c>
      <c r="AB13" s="42">
        <v>6124.607</v>
      </c>
      <c r="AC13" s="42">
        <f t="shared" si="6"/>
        <v>112.03549390243901</v>
      </c>
      <c r="AD13" s="42">
        <f t="shared" si="43"/>
        <v>37.345164634146343</v>
      </c>
      <c r="AE13" s="19">
        <v>177149.60000000009</v>
      </c>
      <c r="AF13" s="42">
        <f>+AE13/12*4</f>
        <v>59049.866666666698</v>
      </c>
      <c r="AG13" s="42">
        <v>28033.903999999806</v>
      </c>
      <c r="AH13" s="42">
        <f>+AG13/AF13*100</f>
        <v>47.474965791624349</v>
      </c>
      <c r="AI13" s="42">
        <f>AG13/AE13*100</f>
        <v>15.824988597208117</v>
      </c>
      <c r="AJ13" s="19">
        <v>549894</v>
      </c>
      <c r="AK13" s="42">
        <f t="shared" si="7"/>
        <v>183298</v>
      </c>
      <c r="AL13" s="42">
        <v>175845.06469999999</v>
      </c>
      <c r="AM13" s="42">
        <f>+AL13/AK13*100</f>
        <v>95.93397893048477</v>
      </c>
      <c r="AN13" s="42">
        <f>AL13/AJ13*100</f>
        <v>31.977992976828258</v>
      </c>
      <c r="AO13" s="19">
        <v>18250</v>
      </c>
      <c r="AP13" s="42">
        <f t="shared" si="8"/>
        <v>6083.333333333333</v>
      </c>
      <c r="AQ13" s="42">
        <v>9886.6839999999993</v>
      </c>
      <c r="AR13" s="42">
        <f t="shared" si="44"/>
        <v>162.52083287671232</v>
      </c>
      <c r="AS13" s="42">
        <f>AQ13/AO13*100</f>
        <v>54.173610958904106</v>
      </c>
      <c r="AT13" s="19">
        <v>15200</v>
      </c>
      <c r="AU13" s="42">
        <f t="shared" si="9"/>
        <v>5066.666666666667</v>
      </c>
      <c r="AV13" s="42">
        <v>7758.4</v>
      </c>
      <c r="AW13" s="42">
        <f>+AV13/AU13*100</f>
        <v>153.12631578947367</v>
      </c>
      <c r="AX13" s="42">
        <f>AV13/AT13*100</f>
        <v>51.042105263157886</v>
      </c>
      <c r="AY13" s="19">
        <v>0</v>
      </c>
      <c r="AZ13" s="42">
        <f t="shared" si="10"/>
        <v>0</v>
      </c>
      <c r="BA13" s="42">
        <v>0</v>
      </c>
      <c r="BB13" s="19">
        <v>0</v>
      </c>
      <c r="BC13" s="42">
        <f t="shared" si="11"/>
        <v>0</v>
      </c>
      <c r="BD13" s="42">
        <v>0</v>
      </c>
      <c r="BE13" s="19">
        <v>3223773.4</v>
      </c>
      <c r="BF13" s="42">
        <f t="shared" si="12"/>
        <v>1074591.1333333333</v>
      </c>
      <c r="BG13" s="42">
        <v>1075573.8959999999</v>
      </c>
      <c r="BH13" s="19">
        <v>3486.1</v>
      </c>
      <c r="BI13" s="42">
        <f t="shared" si="13"/>
        <v>1162.0333333333333</v>
      </c>
      <c r="BJ13" s="42">
        <v>2363.1799999999998</v>
      </c>
      <c r="BK13" s="19">
        <v>0</v>
      </c>
      <c r="BL13" s="42">
        <f t="shared" si="14"/>
        <v>0</v>
      </c>
      <c r="BM13" s="42">
        <v>0</v>
      </c>
      <c r="BN13" s="19">
        <v>0</v>
      </c>
      <c r="BO13" s="42">
        <f t="shared" si="15"/>
        <v>0</v>
      </c>
      <c r="BP13" s="42">
        <v>0</v>
      </c>
      <c r="BQ13" s="19">
        <f t="shared" si="16"/>
        <v>50185</v>
      </c>
      <c r="BR13" s="42">
        <f t="shared" si="16"/>
        <v>16728.333333333336</v>
      </c>
      <c r="BS13" s="42">
        <f t="shared" si="16"/>
        <v>11493.452000000001</v>
      </c>
      <c r="BT13" s="42">
        <f t="shared" si="45"/>
        <v>68.706497957557033</v>
      </c>
      <c r="BU13" s="42">
        <f>BS13/BQ13*100</f>
        <v>22.902165985852349</v>
      </c>
      <c r="BV13" s="19">
        <v>37255</v>
      </c>
      <c r="BW13" s="42">
        <f t="shared" si="17"/>
        <v>12418.333333333334</v>
      </c>
      <c r="BX13" s="42">
        <v>5529.7619999999997</v>
      </c>
      <c r="BY13" s="19">
        <v>5190</v>
      </c>
      <c r="BZ13" s="42">
        <f t="shared" si="18"/>
        <v>1730</v>
      </c>
      <c r="CA13" s="42">
        <v>158.35</v>
      </c>
      <c r="CB13" s="19">
        <v>0</v>
      </c>
      <c r="CC13" s="42">
        <f t="shared" si="19"/>
        <v>0</v>
      </c>
      <c r="CD13" s="42">
        <v>0</v>
      </c>
      <c r="CE13" s="19">
        <v>7740</v>
      </c>
      <c r="CF13" s="42">
        <f t="shared" si="20"/>
        <v>2580</v>
      </c>
      <c r="CG13" s="42">
        <v>5805.34</v>
      </c>
      <c r="CH13" s="19">
        <v>0</v>
      </c>
      <c r="CI13" s="42">
        <f t="shared" si="21"/>
        <v>0</v>
      </c>
      <c r="CJ13" s="42">
        <v>0</v>
      </c>
      <c r="CK13" s="19">
        <v>4454.3999999999996</v>
      </c>
      <c r="CL13" s="42">
        <f t="shared" si="22"/>
        <v>1484.8</v>
      </c>
      <c r="CM13" s="42">
        <v>1187.8399999999999</v>
      </c>
      <c r="CN13" s="19">
        <v>0</v>
      </c>
      <c r="CO13" s="42">
        <f t="shared" si="23"/>
        <v>0</v>
      </c>
      <c r="CP13" s="42">
        <v>2695.4969999999998</v>
      </c>
      <c r="CQ13" s="19">
        <v>188050.5</v>
      </c>
      <c r="CR13" s="42">
        <f t="shared" si="24"/>
        <v>62683.5</v>
      </c>
      <c r="CS13" s="42">
        <v>38900.875999999997</v>
      </c>
      <c r="CT13" s="19">
        <v>114000</v>
      </c>
      <c r="CU13" s="42">
        <f t="shared" si="25"/>
        <v>38000</v>
      </c>
      <c r="CV13" s="42">
        <v>15902.375</v>
      </c>
      <c r="CW13" s="19">
        <v>8000</v>
      </c>
      <c r="CX13" s="42">
        <f t="shared" si="26"/>
        <v>2666.6666666666665</v>
      </c>
      <c r="CY13" s="42">
        <v>26196.953000000001</v>
      </c>
      <c r="CZ13" s="19">
        <v>1500</v>
      </c>
      <c r="DA13" s="42">
        <f t="shared" si="27"/>
        <v>500</v>
      </c>
      <c r="DB13" s="42">
        <v>1560.509</v>
      </c>
      <c r="DC13" s="19">
        <v>0</v>
      </c>
      <c r="DD13" s="42">
        <f t="shared" si="28"/>
        <v>0</v>
      </c>
      <c r="DE13" s="42">
        <v>0</v>
      </c>
      <c r="DF13" s="19">
        <v>0</v>
      </c>
      <c r="DG13" s="42">
        <f t="shared" si="29"/>
        <v>0</v>
      </c>
      <c r="DH13" s="42">
        <v>3199.6320000000001</v>
      </c>
      <c r="DI13" s="42">
        <v>0</v>
      </c>
      <c r="DJ13" s="19">
        <f t="shared" si="30"/>
        <v>4256343</v>
      </c>
      <c r="DK13" s="42">
        <f t="shared" si="30"/>
        <v>1418781.0000000002</v>
      </c>
      <c r="DL13" s="42">
        <f t="shared" si="30"/>
        <v>1391317.4087</v>
      </c>
      <c r="DM13" s="19">
        <v>0</v>
      </c>
      <c r="DN13" s="42">
        <f t="shared" si="31"/>
        <v>0</v>
      </c>
      <c r="DO13" s="42">
        <v>0</v>
      </c>
      <c r="DP13" s="19">
        <v>342034.337</v>
      </c>
      <c r="DQ13" s="42">
        <f t="shared" si="32"/>
        <v>114011.44566666667</v>
      </c>
      <c r="DR13" s="42">
        <v>150804.88500000001</v>
      </c>
      <c r="DS13" s="19">
        <v>0</v>
      </c>
      <c r="DT13" s="42">
        <f t="shared" si="33"/>
        <v>0</v>
      </c>
      <c r="DU13" s="42">
        <v>0</v>
      </c>
      <c r="DV13" s="19">
        <v>0</v>
      </c>
      <c r="DW13" s="42">
        <f t="shared" si="34"/>
        <v>0</v>
      </c>
      <c r="DX13" s="42">
        <v>0</v>
      </c>
      <c r="DY13" s="19">
        <v>0</v>
      </c>
      <c r="DZ13" s="42">
        <f t="shared" si="35"/>
        <v>0</v>
      </c>
      <c r="EA13" s="42">
        <v>0</v>
      </c>
      <c r="EB13" s="19">
        <v>0</v>
      </c>
      <c r="EC13" s="42">
        <f>+EB13/12*4</f>
        <v>0</v>
      </c>
      <c r="ED13" s="42">
        <v>0</v>
      </c>
      <c r="EE13" s="42">
        <v>0</v>
      </c>
      <c r="EF13" s="19">
        <f t="shared" si="36"/>
        <v>342034.337</v>
      </c>
      <c r="EG13" s="42">
        <f t="shared" si="36"/>
        <v>114011.44566666667</v>
      </c>
      <c r="EH13" s="42">
        <f>DO13+DR13+DU13+DX13+EA13+ED13+EE13</f>
        <v>150804.88500000001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 t="shared" si="0"/>
        <v>2734000</v>
      </c>
      <c r="F14" s="20">
        <f t="shared" si="0"/>
        <v>911333.33333333337</v>
      </c>
      <c r="G14" s="20">
        <f t="shared" si="0"/>
        <v>940833.06789999991</v>
      </c>
      <c r="H14" s="20">
        <f t="shared" si="37"/>
        <v>103.23698623628381</v>
      </c>
      <c r="I14" s="20">
        <f>G14/E14*100</f>
        <v>34.412328745427942</v>
      </c>
      <c r="J14" s="19">
        <f t="shared" si="1"/>
        <v>559286.1</v>
      </c>
      <c r="K14" s="20">
        <f t="shared" si="1"/>
        <v>186428.69999999998</v>
      </c>
      <c r="L14" s="20">
        <f t="shared" si="1"/>
        <v>169162.6418999997</v>
      </c>
      <c r="M14" s="20">
        <f t="shared" si="38"/>
        <v>-17266.058100000286</v>
      </c>
      <c r="N14" s="20">
        <f t="shared" si="39"/>
        <v>90.738519283779652</v>
      </c>
      <c r="O14" s="20">
        <f>L14/J14*100</f>
        <v>30.246173094593214</v>
      </c>
      <c r="P14" s="19">
        <f t="shared" si="2"/>
        <v>140100</v>
      </c>
      <c r="Q14" s="20">
        <f t="shared" si="3"/>
        <v>46700</v>
      </c>
      <c r="R14" s="20">
        <f t="shared" si="3"/>
        <v>25397.247999999727</v>
      </c>
      <c r="S14" s="20">
        <f t="shared" si="40"/>
        <v>54.38382869378956</v>
      </c>
      <c r="T14" s="18">
        <f>R14/P14*100</f>
        <v>18.127942897929856</v>
      </c>
      <c r="U14" s="19">
        <v>10600</v>
      </c>
      <c r="V14" s="42">
        <f t="shared" si="41"/>
        <v>3533.3333333333335</v>
      </c>
      <c r="W14" s="42">
        <v>6530.7209999999995</v>
      </c>
      <c r="X14" s="42">
        <f t="shared" si="42"/>
        <v>184.83172641509432</v>
      </c>
      <c r="Y14" s="42">
        <f t="shared" si="4"/>
        <v>61.610575471698105</v>
      </c>
      <c r="Z14" s="19">
        <v>17000</v>
      </c>
      <c r="AA14" s="42">
        <f t="shared" si="5"/>
        <v>5666.666666666667</v>
      </c>
      <c r="AB14" s="42">
        <v>2356.3969999999999</v>
      </c>
      <c r="AC14" s="42">
        <f t="shared" si="6"/>
        <v>41.583476470588231</v>
      </c>
      <c r="AD14" s="42">
        <f t="shared" si="43"/>
        <v>13.861158823529413</v>
      </c>
      <c r="AE14" s="19">
        <v>112500</v>
      </c>
      <c r="AF14" s="42">
        <f>+AE14/12*4</f>
        <v>37500</v>
      </c>
      <c r="AG14" s="42">
        <v>16510.129999999728</v>
      </c>
      <c r="AH14" s="42">
        <f>+AG14/AF14*100</f>
        <v>44.027013333332611</v>
      </c>
      <c r="AI14" s="42">
        <f>AG14/AE14*100</f>
        <v>14.675671111110869</v>
      </c>
      <c r="AJ14" s="19">
        <v>301688.09999999998</v>
      </c>
      <c r="AK14" s="42">
        <f t="shared" si="7"/>
        <v>100562.7</v>
      </c>
      <c r="AL14" s="42">
        <v>89308.596999999994</v>
      </c>
      <c r="AM14" s="42">
        <f>+AL14/AK14*100</f>
        <v>88.80886949137205</v>
      </c>
      <c r="AN14" s="42">
        <f>AL14/AJ14*100</f>
        <v>29.602956497124016</v>
      </c>
      <c r="AO14" s="19">
        <v>9700</v>
      </c>
      <c r="AP14" s="42">
        <f t="shared" si="8"/>
        <v>3233.3333333333335</v>
      </c>
      <c r="AQ14" s="42">
        <v>4467.1899999999996</v>
      </c>
      <c r="AR14" s="42">
        <f t="shared" si="44"/>
        <v>138.16051546391751</v>
      </c>
      <c r="AS14" s="42">
        <f>AQ14/AO14*100</f>
        <v>46.053505154639176</v>
      </c>
      <c r="AT14" s="19">
        <v>13000</v>
      </c>
      <c r="AU14" s="42">
        <f t="shared" si="9"/>
        <v>4333.333333333333</v>
      </c>
      <c r="AV14" s="42">
        <v>5622.1</v>
      </c>
      <c r="AW14" s="42">
        <f>+AV14/AU14*100</f>
        <v>129.74076923076925</v>
      </c>
      <c r="AX14" s="42">
        <f>AV14/AT14*100</f>
        <v>43.246923076923075</v>
      </c>
      <c r="AY14" s="19">
        <v>0</v>
      </c>
      <c r="AZ14" s="42">
        <f t="shared" si="10"/>
        <v>0</v>
      </c>
      <c r="BA14" s="42">
        <v>0</v>
      </c>
      <c r="BB14" s="19">
        <v>0</v>
      </c>
      <c r="BC14" s="42">
        <f t="shared" si="11"/>
        <v>0</v>
      </c>
      <c r="BD14" s="42">
        <v>0</v>
      </c>
      <c r="BE14" s="19">
        <v>1355089.9</v>
      </c>
      <c r="BF14" s="42">
        <f t="shared" si="12"/>
        <v>451696.6333333333</v>
      </c>
      <c r="BG14" s="42">
        <v>451696.66600000003</v>
      </c>
      <c r="BH14" s="19">
        <v>2396.8000000000002</v>
      </c>
      <c r="BI14" s="42">
        <f t="shared" si="13"/>
        <v>798.93333333333339</v>
      </c>
      <c r="BJ14" s="42">
        <v>699.6</v>
      </c>
      <c r="BK14" s="19">
        <v>0</v>
      </c>
      <c r="BL14" s="42">
        <f t="shared" si="14"/>
        <v>0</v>
      </c>
      <c r="BM14" s="42">
        <v>0</v>
      </c>
      <c r="BN14" s="19">
        <v>0</v>
      </c>
      <c r="BO14" s="42">
        <f t="shared" si="15"/>
        <v>0</v>
      </c>
      <c r="BP14" s="42">
        <v>0</v>
      </c>
      <c r="BQ14" s="19">
        <f t="shared" si="16"/>
        <v>24758</v>
      </c>
      <c r="BR14" s="42">
        <f t="shared" si="16"/>
        <v>8252.6666666666679</v>
      </c>
      <c r="BS14" s="42">
        <f t="shared" si="16"/>
        <v>9087.154199999999</v>
      </c>
      <c r="BT14" s="42">
        <f t="shared" si="45"/>
        <v>110.11173196542529</v>
      </c>
      <c r="BU14" s="42">
        <f>BS14/BQ14*100</f>
        <v>36.703910655141769</v>
      </c>
      <c r="BV14" s="19">
        <v>11305</v>
      </c>
      <c r="BW14" s="42">
        <f t="shared" si="17"/>
        <v>3768.3333333333335</v>
      </c>
      <c r="BX14" s="42">
        <v>2670.7559999999999</v>
      </c>
      <c r="BY14" s="19">
        <v>5653</v>
      </c>
      <c r="BZ14" s="42">
        <f t="shared" si="18"/>
        <v>1884.3333333333333</v>
      </c>
      <c r="CA14" s="42">
        <v>4000</v>
      </c>
      <c r="CB14" s="19">
        <v>3200</v>
      </c>
      <c r="CC14" s="42">
        <f t="shared" si="19"/>
        <v>1066.6666666666667</v>
      </c>
      <c r="CD14" s="42">
        <v>1262.8489999999999</v>
      </c>
      <c r="CE14" s="19">
        <v>4600</v>
      </c>
      <c r="CF14" s="42">
        <f t="shared" si="20"/>
        <v>1533.3333333333333</v>
      </c>
      <c r="CG14" s="42">
        <v>1153.5491999999999</v>
      </c>
      <c r="CH14" s="19">
        <v>0</v>
      </c>
      <c r="CI14" s="42">
        <f t="shared" si="21"/>
        <v>0</v>
      </c>
      <c r="CJ14" s="42">
        <v>0</v>
      </c>
      <c r="CK14" s="19">
        <v>2227.1999999999998</v>
      </c>
      <c r="CL14" s="42">
        <f t="shared" si="22"/>
        <v>742.4</v>
      </c>
      <c r="CM14" s="42">
        <v>445.36</v>
      </c>
      <c r="CN14" s="19">
        <v>0</v>
      </c>
      <c r="CO14" s="42">
        <f t="shared" si="23"/>
        <v>0</v>
      </c>
      <c r="CP14" s="42">
        <v>0</v>
      </c>
      <c r="CQ14" s="19">
        <v>66800</v>
      </c>
      <c r="CR14" s="42">
        <f t="shared" si="24"/>
        <v>22266.666666666668</v>
      </c>
      <c r="CS14" s="42">
        <v>13106.3735</v>
      </c>
      <c r="CT14" s="19">
        <v>59000</v>
      </c>
      <c r="CU14" s="42">
        <f t="shared" si="25"/>
        <v>19666.666666666668</v>
      </c>
      <c r="CV14" s="42">
        <v>10260.5735</v>
      </c>
      <c r="CW14" s="19">
        <v>3000</v>
      </c>
      <c r="CX14" s="42">
        <f t="shared" si="26"/>
        <v>1000</v>
      </c>
      <c r="CY14" s="42">
        <v>19674.479200000002</v>
      </c>
      <c r="CZ14" s="19">
        <v>0</v>
      </c>
      <c r="DA14" s="42">
        <f t="shared" si="27"/>
        <v>0</v>
      </c>
      <c r="DB14" s="42">
        <v>115</v>
      </c>
      <c r="DC14" s="19">
        <v>0</v>
      </c>
      <c r="DD14" s="42">
        <f t="shared" si="28"/>
        <v>0</v>
      </c>
      <c r="DE14" s="42">
        <v>0</v>
      </c>
      <c r="DF14" s="19">
        <v>240</v>
      </c>
      <c r="DG14" s="42">
        <f t="shared" si="29"/>
        <v>80</v>
      </c>
      <c r="DH14" s="42">
        <v>2384.5</v>
      </c>
      <c r="DI14" s="42">
        <v>0</v>
      </c>
      <c r="DJ14" s="19">
        <f t="shared" si="30"/>
        <v>1919000</v>
      </c>
      <c r="DK14" s="42">
        <f t="shared" si="30"/>
        <v>639666.66666666674</v>
      </c>
      <c r="DL14" s="42">
        <f t="shared" si="30"/>
        <v>622004.26789999998</v>
      </c>
      <c r="DM14" s="19">
        <v>0</v>
      </c>
      <c r="DN14" s="42">
        <f t="shared" si="31"/>
        <v>0</v>
      </c>
      <c r="DO14" s="42">
        <v>2000</v>
      </c>
      <c r="DP14" s="19">
        <v>815000</v>
      </c>
      <c r="DQ14" s="42">
        <f t="shared" si="32"/>
        <v>271666.66666666669</v>
      </c>
      <c r="DR14" s="42">
        <v>316828.79999999999</v>
      </c>
      <c r="DS14" s="19">
        <v>0</v>
      </c>
      <c r="DT14" s="42">
        <f t="shared" si="33"/>
        <v>0</v>
      </c>
      <c r="DU14" s="42">
        <v>0</v>
      </c>
      <c r="DV14" s="19">
        <v>0</v>
      </c>
      <c r="DW14" s="42">
        <f t="shared" si="34"/>
        <v>0</v>
      </c>
      <c r="DX14" s="42">
        <v>0</v>
      </c>
      <c r="DY14" s="19">
        <v>0</v>
      </c>
      <c r="DZ14" s="42">
        <f t="shared" si="35"/>
        <v>0</v>
      </c>
      <c r="EA14" s="42">
        <v>0</v>
      </c>
      <c r="EB14" s="19">
        <v>545000</v>
      </c>
      <c r="EC14" s="42">
        <f>+EB14/12*4</f>
        <v>181666.66666666666</v>
      </c>
      <c r="ED14" s="42">
        <v>65600</v>
      </c>
      <c r="EE14" s="42">
        <v>0</v>
      </c>
      <c r="EF14" s="19">
        <f t="shared" si="36"/>
        <v>1360000</v>
      </c>
      <c r="EG14" s="42">
        <f t="shared" si="36"/>
        <v>453333.33333333337</v>
      </c>
      <c r="EH14" s="42">
        <f>DO14+DR14+DU14+DX14+EA14+ED14+EE14</f>
        <v>384428.79999999999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0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 t="s">
        <v>65</v>
      </c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0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37152.007599999997</v>
      </c>
      <c r="D17" s="28">
        <f>SUM(D10:D16)</f>
        <v>1681415.3676999998</v>
      </c>
      <c r="E17" s="28">
        <f>SUM(E10:E16)</f>
        <v>17034332.916000001</v>
      </c>
      <c r="F17" s="28">
        <f>SUM(F10:F16)</f>
        <v>5678110.9720000001</v>
      </c>
      <c r="G17" s="28">
        <f>SUM(G10:G16)</f>
        <v>5018934.3628000002</v>
      </c>
      <c r="H17" s="28">
        <f t="shared" si="37"/>
        <v>88.390917112213145</v>
      </c>
      <c r="I17" s="28">
        <f>G17/E17*100</f>
        <v>29.463639037404381</v>
      </c>
      <c r="J17" s="28">
        <f>SUM(J10:J16)</f>
        <v>3190774.1999999997</v>
      </c>
      <c r="K17" s="28">
        <f>SUM(K10:K16)</f>
        <v>1063591.3999999999</v>
      </c>
      <c r="L17" s="28">
        <f>SUM(L10:L16)</f>
        <v>897869.91779999947</v>
      </c>
      <c r="M17" s="28">
        <f t="shared" si="38"/>
        <v>-165721.48220000044</v>
      </c>
      <c r="N17" s="28">
        <f t="shared" si="39"/>
        <v>84.41868915073961</v>
      </c>
      <c r="O17" s="28">
        <f>L17/J17*100</f>
        <v>28.139563050246537</v>
      </c>
      <c r="P17" s="28">
        <f>SUM(P10:P16)</f>
        <v>619831.6</v>
      </c>
      <c r="Q17" s="28">
        <f>SUM(Q10:Q16)</f>
        <v>206610.53333333333</v>
      </c>
      <c r="R17" s="28">
        <f>SUM(R10:R16)</f>
        <v>120932.38259999955</v>
      </c>
      <c r="S17" s="28">
        <f t="shared" si="40"/>
        <v>58.531566928823672</v>
      </c>
      <c r="T17" s="28">
        <f>R17/P17*100</f>
        <v>19.510522309607893</v>
      </c>
      <c r="U17" s="28">
        <f>SUM(U10:U16)</f>
        <v>43235.7</v>
      </c>
      <c r="V17" s="28">
        <f>SUM(V10:V16)</f>
        <v>14411.9</v>
      </c>
      <c r="W17" s="28">
        <f>SUM(W10:W16)</f>
        <v>9549.5802999999996</v>
      </c>
      <c r="X17" s="28">
        <f t="shared" si="42"/>
        <v>66.261771869080405</v>
      </c>
      <c r="Y17" s="28">
        <f t="shared" si="4"/>
        <v>22.087257289693472</v>
      </c>
      <c r="Z17" s="28">
        <f>SUM(Z10:Z16)</f>
        <v>80013.399999999994</v>
      </c>
      <c r="AA17" s="28">
        <f>SUM(AA10:AA16)</f>
        <v>26671.133333333335</v>
      </c>
      <c r="AB17" s="28">
        <f>SUM(AB10:AB16)</f>
        <v>30957.7788</v>
      </c>
      <c r="AC17" s="28">
        <f t="shared" si="6"/>
        <v>116.07222840174269</v>
      </c>
      <c r="AD17" s="42">
        <f t="shared" si="43"/>
        <v>38.690742800580907</v>
      </c>
      <c r="AE17" s="28">
        <f>SUM(AE10:AE16)</f>
        <v>496582.5</v>
      </c>
      <c r="AF17" s="28">
        <f>SUM(AF10:AF16)</f>
        <v>165527.5</v>
      </c>
      <c r="AG17" s="28">
        <f>SUM(AG10:AG16)</f>
        <v>80425.02349999953</v>
      </c>
      <c r="AH17" s="28">
        <f>+AG17/AF17*100</f>
        <v>48.587106976181921</v>
      </c>
      <c r="AI17" s="28">
        <f>AG17/AE17*100</f>
        <v>16.195702325393974</v>
      </c>
      <c r="AJ17" s="28">
        <f>SUM(AJ10:AJ16)</f>
        <v>1493389.1</v>
      </c>
      <c r="AK17" s="28">
        <f>SUM(AK10:AK16)</f>
        <v>497796.36666666664</v>
      </c>
      <c r="AL17" s="28">
        <f>SUM(AL10:AL16)</f>
        <v>456756.74929999997</v>
      </c>
      <c r="AM17" s="28">
        <f>+AL17/AK17*100</f>
        <v>91.755741882674783</v>
      </c>
      <c r="AN17" s="28">
        <f>AL17/AJ17*100</f>
        <v>30.585247294224921</v>
      </c>
      <c r="AO17" s="28">
        <f>SUM(AO10:AO16)</f>
        <v>47922.400000000001</v>
      </c>
      <c r="AP17" s="28">
        <f>SUM(AP10:AP16)</f>
        <v>15974.133333333333</v>
      </c>
      <c r="AQ17" s="28">
        <f>SUM(AQ10:AQ16)</f>
        <v>21961.495099999996</v>
      </c>
      <c r="AR17" s="28">
        <f t="shared" si="44"/>
        <v>137.48160630519337</v>
      </c>
      <c r="AS17" s="28">
        <f>AQ17/AO17*100</f>
        <v>45.827202101731125</v>
      </c>
      <c r="AT17" s="28">
        <f>SUM(AT10:AT16)</f>
        <v>50400</v>
      </c>
      <c r="AU17" s="28">
        <f>SUM(AU10:AU16)</f>
        <v>16800</v>
      </c>
      <c r="AV17" s="28">
        <f>SUM(AV10:AV16)</f>
        <v>23549.15</v>
      </c>
      <c r="AW17" s="28">
        <f>+AV17/AU17*100</f>
        <v>140.17351190476191</v>
      </c>
      <c r="AX17" s="28">
        <f>AV17/AT17*100</f>
        <v>46.72450396825397</v>
      </c>
      <c r="AY17" s="28">
        <f t="shared" ref="AY17:BS17" si="46">SUM(AY10:AY16)</f>
        <v>0</v>
      </c>
      <c r="AZ17" s="28">
        <f t="shared" si="46"/>
        <v>0</v>
      </c>
      <c r="BA17" s="28">
        <f t="shared" si="46"/>
        <v>0</v>
      </c>
      <c r="BB17" s="28">
        <f t="shared" si="46"/>
        <v>0</v>
      </c>
      <c r="BC17" s="28">
        <f t="shared" si="46"/>
        <v>0</v>
      </c>
      <c r="BD17" s="28">
        <f t="shared" si="46"/>
        <v>0</v>
      </c>
      <c r="BE17" s="28">
        <f t="shared" si="46"/>
        <v>9159127</v>
      </c>
      <c r="BF17" s="28">
        <f t="shared" si="46"/>
        <v>3053042.3333333335</v>
      </c>
      <c r="BG17" s="28">
        <f t="shared" si="46"/>
        <v>3054025.0949999997</v>
      </c>
      <c r="BH17" s="28">
        <f t="shared" si="46"/>
        <v>21050.699999999997</v>
      </c>
      <c r="BI17" s="28">
        <f t="shared" si="46"/>
        <v>7016.9000000000005</v>
      </c>
      <c r="BJ17" s="28">
        <f t="shared" si="46"/>
        <v>7536.4800000000014</v>
      </c>
      <c r="BK17" s="28">
        <f t="shared" si="46"/>
        <v>0</v>
      </c>
      <c r="BL17" s="28">
        <f t="shared" si="46"/>
        <v>0</v>
      </c>
      <c r="BM17" s="28">
        <f t="shared" si="46"/>
        <v>0</v>
      </c>
      <c r="BN17" s="28">
        <f t="shared" si="46"/>
        <v>0</v>
      </c>
      <c r="BO17" s="28">
        <f t="shared" si="46"/>
        <v>0</v>
      </c>
      <c r="BP17" s="28">
        <f t="shared" si="46"/>
        <v>0</v>
      </c>
      <c r="BQ17" s="28">
        <f t="shared" si="46"/>
        <v>369867.3</v>
      </c>
      <c r="BR17" s="28">
        <f t="shared" si="46"/>
        <v>123289.09999999999</v>
      </c>
      <c r="BS17" s="28">
        <f t="shared" si="46"/>
        <v>71299.37</v>
      </c>
      <c r="BT17" s="28">
        <f t="shared" si="45"/>
        <v>57.831041024713457</v>
      </c>
      <c r="BU17" s="28">
        <f>BS17/BQ17*100</f>
        <v>19.277013674904488</v>
      </c>
      <c r="BV17" s="28">
        <f t="shared" ref="BV17:DA17" si="47">SUM(BV10:BV16)</f>
        <v>262897</v>
      </c>
      <c r="BW17" s="28">
        <f t="shared" si="47"/>
        <v>87632.333333333314</v>
      </c>
      <c r="BX17" s="28">
        <f t="shared" si="47"/>
        <v>46578.418000000005</v>
      </c>
      <c r="BY17" s="28">
        <f t="shared" si="47"/>
        <v>56147.5</v>
      </c>
      <c r="BZ17" s="28">
        <f t="shared" si="47"/>
        <v>18715.833333333332</v>
      </c>
      <c r="CA17" s="28">
        <f t="shared" si="47"/>
        <v>6576.7279999999992</v>
      </c>
      <c r="CB17" s="28">
        <f t="shared" si="47"/>
        <v>5200</v>
      </c>
      <c r="CC17" s="28">
        <f t="shared" si="47"/>
        <v>1733.3333333333335</v>
      </c>
      <c r="CD17" s="28">
        <f t="shared" si="47"/>
        <v>2255.0329999999999</v>
      </c>
      <c r="CE17" s="28">
        <f t="shared" si="47"/>
        <v>45622.8</v>
      </c>
      <c r="CF17" s="28">
        <f t="shared" si="47"/>
        <v>15207.6</v>
      </c>
      <c r="CG17" s="28">
        <f t="shared" si="47"/>
        <v>15889.190999999999</v>
      </c>
      <c r="CH17" s="28">
        <f t="shared" si="47"/>
        <v>0</v>
      </c>
      <c r="CI17" s="28">
        <f t="shared" si="47"/>
        <v>0</v>
      </c>
      <c r="CJ17" s="28">
        <f t="shared" si="47"/>
        <v>0</v>
      </c>
      <c r="CK17" s="28">
        <f t="shared" si="47"/>
        <v>15362.199999999997</v>
      </c>
      <c r="CL17" s="28">
        <f t="shared" si="47"/>
        <v>5120.7333333333327</v>
      </c>
      <c r="CM17" s="28">
        <f t="shared" si="47"/>
        <v>3057.14</v>
      </c>
      <c r="CN17" s="28">
        <f t="shared" si="47"/>
        <v>0</v>
      </c>
      <c r="CO17" s="28">
        <f t="shared" si="47"/>
        <v>0</v>
      </c>
      <c r="CP17" s="28">
        <f t="shared" si="47"/>
        <v>2695.4969999999998</v>
      </c>
      <c r="CQ17" s="28">
        <f t="shared" si="47"/>
        <v>547014.80000000005</v>
      </c>
      <c r="CR17" s="28">
        <f t="shared" si="47"/>
        <v>182338.26666666663</v>
      </c>
      <c r="CS17" s="28">
        <f t="shared" si="47"/>
        <v>131641.47199999998</v>
      </c>
      <c r="CT17" s="28">
        <f t="shared" si="47"/>
        <v>290453.3</v>
      </c>
      <c r="CU17" s="28">
        <f t="shared" si="47"/>
        <v>96817.766666666677</v>
      </c>
      <c r="CV17" s="28">
        <f t="shared" si="47"/>
        <v>50782.07</v>
      </c>
      <c r="CW17" s="28">
        <f t="shared" si="47"/>
        <v>19000</v>
      </c>
      <c r="CX17" s="28">
        <f t="shared" si="47"/>
        <v>6333.333333333333</v>
      </c>
      <c r="CY17" s="28">
        <f t="shared" si="47"/>
        <v>55117.556200000006</v>
      </c>
      <c r="CZ17" s="28">
        <f t="shared" si="47"/>
        <v>5600</v>
      </c>
      <c r="DA17" s="28">
        <f t="shared" si="47"/>
        <v>1866.6666666666667</v>
      </c>
      <c r="DB17" s="28">
        <f t="shared" ref="DB17:EF17" si="48">SUM(DB10:DB16)</f>
        <v>1675.509</v>
      </c>
      <c r="DC17" s="28">
        <f t="shared" si="48"/>
        <v>21870</v>
      </c>
      <c r="DD17" s="28">
        <f>SUM(DD10:DD16)</f>
        <v>7290</v>
      </c>
      <c r="DE17" s="28">
        <f t="shared" si="48"/>
        <v>1870</v>
      </c>
      <c r="DF17" s="28">
        <f t="shared" si="48"/>
        <v>37749</v>
      </c>
      <c r="DG17" s="28">
        <f>SUM(DG10:DG16)</f>
        <v>12583</v>
      </c>
      <c r="DH17" s="28">
        <f t="shared" si="48"/>
        <v>12240.7366</v>
      </c>
      <c r="DI17" s="28">
        <f t="shared" si="48"/>
        <v>0</v>
      </c>
      <c r="DJ17" s="28">
        <f t="shared" si="48"/>
        <v>12408184.1</v>
      </c>
      <c r="DK17" s="28">
        <f>SUM(DK10:DK16)</f>
        <v>4136061.3666666672</v>
      </c>
      <c r="DL17" s="28">
        <f t="shared" si="48"/>
        <v>3964358.6327999998</v>
      </c>
      <c r="DM17" s="28">
        <f t="shared" si="48"/>
        <v>50000</v>
      </c>
      <c r="DN17" s="28">
        <f>SUM(DN10:DN16)</f>
        <v>16666.666666666668</v>
      </c>
      <c r="DO17" s="28">
        <f t="shared" si="48"/>
        <v>2000</v>
      </c>
      <c r="DP17" s="28">
        <f t="shared" si="48"/>
        <v>4572698.8159999996</v>
      </c>
      <c r="DQ17" s="28">
        <f>SUM(DQ10:DQ16)</f>
        <v>1524232.9386666669</v>
      </c>
      <c r="DR17" s="28">
        <f t="shared" si="48"/>
        <v>1052575.73</v>
      </c>
      <c r="DS17" s="28">
        <f t="shared" si="48"/>
        <v>0</v>
      </c>
      <c r="DT17" s="28">
        <f>SUM(DT10:DT16)</f>
        <v>0</v>
      </c>
      <c r="DU17" s="28">
        <f t="shared" si="48"/>
        <v>0</v>
      </c>
      <c r="DV17" s="28">
        <f t="shared" si="48"/>
        <v>3450</v>
      </c>
      <c r="DW17" s="28">
        <f>SUM(DW10:DW16)</f>
        <v>1150</v>
      </c>
      <c r="DX17" s="28">
        <f t="shared" si="48"/>
        <v>0</v>
      </c>
      <c r="DY17" s="28">
        <f t="shared" si="48"/>
        <v>0</v>
      </c>
      <c r="DZ17" s="28">
        <f>SUM(DZ10:DZ16)</f>
        <v>0</v>
      </c>
      <c r="EA17" s="28">
        <f t="shared" si="48"/>
        <v>0</v>
      </c>
      <c r="EB17" s="28">
        <f t="shared" si="48"/>
        <v>2229767.1580999997</v>
      </c>
      <c r="EC17" s="28">
        <f>SUM(EC10:EC16)</f>
        <v>743255.71936666651</v>
      </c>
      <c r="ED17" s="28">
        <f t="shared" si="48"/>
        <v>125300</v>
      </c>
      <c r="EE17" s="28">
        <f t="shared" si="48"/>
        <v>0</v>
      </c>
      <c r="EF17" s="28">
        <f t="shared" si="48"/>
        <v>6855915.9741000002</v>
      </c>
      <c r="EG17" s="28">
        <f>SUM(EG10:EG16)</f>
        <v>2285305.3247000002</v>
      </c>
      <c r="EH17" s="28">
        <f>SUM(EH10:EH16)</f>
        <v>1179875.73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5" customFormat="1" x14ac:dyDescent="0.3">
      <c r="A18" s="46"/>
      <c r="B18" s="47"/>
      <c r="C18" s="29"/>
      <c r="D18" s="29"/>
      <c r="E18" s="29"/>
      <c r="F18" s="29"/>
      <c r="G18" s="29"/>
      <c r="H18" s="29"/>
      <c r="I18" s="48"/>
      <c r="J18" s="29"/>
      <c r="K18" s="29"/>
      <c r="L18" s="29"/>
      <c r="M18" s="29"/>
      <c r="N18" s="29"/>
      <c r="O18" s="48"/>
      <c r="P18" s="29"/>
      <c r="Q18" s="29"/>
      <c r="R18" s="29"/>
      <c r="S18" s="29"/>
      <c r="T18" s="49"/>
      <c r="U18" s="29"/>
      <c r="V18" s="29"/>
      <c r="W18" s="29"/>
      <c r="X18" s="29"/>
      <c r="Y18" s="49"/>
      <c r="Z18" s="29"/>
      <c r="AA18" s="29"/>
      <c r="AB18" s="29"/>
      <c r="AC18" s="29"/>
      <c r="AD18" s="49"/>
      <c r="AE18" s="29"/>
      <c r="AF18" s="29"/>
      <c r="AG18" s="29"/>
      <c r="AH18" s="48"/>
      <c r="AI18" s="49"/>
      <c r="AJ18" s="29"/>
      <c r="AK18" s="29"/>
      <c r="AL18" s="29"/>
      <c r="AM18" s="29"/>
      <c r="AN18" s="49"/>
      <c r="AO18" s="29"/>
      <c r="AP18" s="29"/>
      <c r="AQ18" s="29"/>
      <c r="AR18" s="29"/>
      <c r="AS18" s="49"/>
      <c r="AT18" s="29"/>
      <c r="AU18" s="29"/>
      <c r="AV18" s="29"/>
      <c r="AW18" s="29"/>
      <c r="AX18" s="4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4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3"/>
      <c r="EK18" s="43"/>
      <c r="EL18" s="43"/>
      <c r="EM18" s="43"/>
      <c r="EN18" s="43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</row>
    <row r="19" spans="1:254" s="45" customFormat="1" x14ac:dyDescent="0.3"/>
    <row r="20" spans="1:254" s="45" customFormat="1" x14ac:dyDescent="0.3"/>
    <row r="21" spans="1:254" s="45" customFormat="1" x14ac:dyDescent="0.3"/>
    <row r="22" spans="1:254" s="45" customFormat="1" x14ac:dyDescent="0.3"/>
    <row r="23" spans="1:254" s="45" customFormat="1" x14ac:dyDescent="0.3"/>
    <row r="24" spans="1:254" s="45" customFormat="1" x14ac:dyDescent="0.3"/>
    <row r="25" spans="1:254" s="45" customFormat="1" x14ac:dyDescent="0.3"/>
    <row r="26" spans="1:254" s="45" customFormat="1" x14ac:dyDescent="0.3"/>
    <row r="27" spans="1:254" s="45" customFormat="1" x14ac:dyDescent="0.3"/>
    <row r="28" spans="1:254" s="45" customFormat="1" x14ac:dyDescent="0.3"/>
    <row r="29" spans="1:254" s="45" customFormat="1" x14ac:dyDescent="0.3"/>
    <row r="30" spans="1:254" s="45" customFormat="1" x14ac:dyDescent="0.3"/>
    <row r="31" spans="1:254" s="45" customFormat="1" x14ac:dyDescent="0.3"/>
    <row r="32" spans="1:254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2"/>
  <sheetViews>
    <sheetView zoomScale="70" zoomScaleNormal="70" workbookViewId="0">
      <pane xSplit="2" ySplit="9" topLeftCell="CY10" activePane="bottomRight" state="frozen"/>
      <selection pane="topRight" activeCell="C1" sqref="C1"/>
      <selection pane="bottomLeft" activeCell="A10" sqref="A10"/>
      <selection pane="bottomRight" activeCell="DM3" sqref="DM1:DN1048576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11.85546875" style="1" customWidth="1"/>
    <col min="10" max="12" width="14.85546875" style="1" customWidth="1"/>
    <col min="13" max="13" width="13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</row>
    <row r="2" spans="1:254" ht="17.45" customHeight="1" x14ac:dyDescent="0.3">
      <c r="A2" s="95" t="s">
        <v>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96"/>
      <c r="M3" s="96"/>
      <c r="N3" s="96"/>
      <c r="O3" s="96"/>
      <c r="P3" s="96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97" t="s">
        <v>61</v>
      </c>
      <c r="CV3" s="97"/>
    </row>
    <row r="4" spans="1:254" ht="17.45" customHeight="1" x14ac:dyDescent="0.3">
      <c r="A4" s="98" t="s">
        <v>1</v>
      </c>
      <c r="B4" s="101" t="s">
        <v>2</v>
      </c>
      <c r="C4" s="104" t="s">
        <v>3</v>
      </c>
      <c r="D4" s="104" t="s">
        <v>4</v>
      </c>
      <c r="E4" s="107" t="s">
        <v>5</v>
      </c>
      <c r="F4" s="108"/>
      <c r="G4" s="108"/>
      <c r="H4" s="108"/>
      <c r="I4" s="109"/>
      <c r="J4" s="116" t="s">
        <v>6</v>
      </c>
      <c r="K4" s="117"/>
      <c r="L4" s="117"/>
      <c r="M4" s="117"/>
      <c r="N4" s="117"/>
      <c r="O4" s="118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7"/>
      <c r="DI4" s="128" t="s">
        <v>7</v>
      </c>
      <c r="DJ4" s="129" t="s">
        <v>8</v>
      </c>
      <c r="DK4" s="130"/>
      <c r="DL4" s="131"/>
      <c r="DM4" s="138" t="s">
        <v>9</v>
      </c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28" t="s">
        <v>10</v>
      </c>
      <c r="EF4" s="139" t="s">
        <v>11</v>
      </c>
      <c r="EG4" s="140"/>
      <c r="EH4" s="141"/>
      <c r="EI4" s="51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99"/>
      <c r="B5" s="102"/>
      <c r="C5" s="105"/>
      <c r="D5" s="105"/>
      <c r="E5" s="110"/>
      <c r="F5" s="111"/>
      <c r="G5" s="111"/>
      <c r="H5" s="111"/>
      <c r="I5" s="112"/>
      <c r="J5" s="119"/>
      <c r="K5" s="120"/>
      <c r="L5" s="120"/>
      <c r="M5" s="120"/>
      <c r="N5" s="120"/>
      <c r="O5" s="121"/>
      <c r="P5" s="148" t="s">
        <v>12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50"/>
      <c r="BB5" s="151" t="s">
        <v>13</v>
      </c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2" t="s">
        <v>14</v>
      </c>
      <c r="BO5" s="153"/>
      <c r="BP5" s="153"/>
      <c r="BQ5" s="156" t="s">
        <v>15</v>
      </c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8"/>
      <c r="CH5" s="167" t="s">
        <v>16</v>
      </c>
      <c r="CI5" s="165"/>
      <c r="CJ5" s="165"/>
      <c r="CK5" s="165"/>
      <c r="CL5" s="165"/>
      <c r="CM5" s="165"/>
      <c r="CN5" s="165"/>
      <c r="CO5" s="165"/>
      <c r="CP5" s="175"/>
      <c r="CQ5" s="156" t="s">
        <v>17</v>
      </c>
      <c r="CR5" s="157"/>
      <c r="CS5" s="157"/>
      <c r="CT5" s="157"/>
      <c r="CU5" s="157"/>
      <c r="CV5" s="157"/>
      <c r="CW5" s="157"/>
      <c r="CX5" s="157"/>
      <c r="CY5" s="157"/>
      <c r="CZ5" s="151" t="s">
        <v>18</v>
      </c>
      <c r="DA5" s="151"/>
      <c r="DB5" s="151"/>
      <c r="DC5" s="152" t="s">
        <v>19</v>
      </c>
      <c r="DD5" s="153"/>
      <c r="DE5" s="159"/>
      <c r="DF5" s="152" t="s">
        <v>20</v>
      </c>
      <c r="DG5" s="153"/>
      <c r="DH5" s="159"/>
      <c r="DI5" s="128"/>
      <c r="DJ5" s="132"/>
      <c r="DK5" s="133"/>
      <c r="DL5" s="134"/>
      <c r="DM5" s="161"/>
      <c r="DN5" s="161"/>
      <c r="DO5" s="162"/>
      <c r="DP5" s="162"/>
      <c r="DQ5" s="162"/>
      <c r="DR5" s="162"/>
      <c r="DS5" s="152" t="s">
        <v>21</v>
      </c>
      <c r="DT5" s="153"/>
      <c r="DU5" s="159"/>
      <c r="DV5" s="195"/>
      <c r="DW5" s="196"/>
      <c r="DX5" s="196"/>
      <c r="DY5" s="196"/>
      <c r="DZ5" s="196"/>
      <c r="EA5" s="196"/>
      <c r="EB5" s="196"/>
      <c r="EC5" s="196"/>
      <c r="ED5" s="196"/>
      <c r="EE5" s="128"/>
      <c r="EF5" s="142"/>
      <c r="EG5" s="143"/>
      <c r="EH5" s="144"/>
      <c r="EI5" s="51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99"/>
      <c r="B6" s="102"/>
      <c r="C6" s="105"/>
      <c r="D6" s="105"/>
      <c r="E6" s="113"/>
      <c r="F6" s="114"/>
      <c r="G6" s="114"/>
      <c r="H6" s="114"/>
      <c r="I6" s="115"/>
      <c r="J6" s="122"/>
      <c r="K6" s="123"/>
      <c r="L6" s="123"/>
      <c r="M6" s="123"/>
      <c r="N6" s="123"/>
      <c r="O6" s="124"/>
      <c r="P6" s="168" t="s">
        <v>54</v>
      </c>
      <c r="Q6" s="169"/>
      <c r="R6" s="169"/>
      <c r="S6" s="169"/>
      <c r="T6" s="170"/>
      <c r="U6" s="171" t="s">
        <v>22</v>
      </c>
      <c r="V6" s="172"/>
      <c r="W6" s="172"/>
      <c r="X6" s="172"/>
      <c r="Y6" s="173"/>
      <c r="Z6" s="171" t="s">
        <v>23</v>
      </c>
      <c r="AA6" s="172"/>
      <c r="AB6" s="172"/>
      <c r="AC6" s="172"/>
      <c r="AD6" s="173"/>
      <c r="AE6" s="171" t="s">
        <v>51</v>
      </c>
      <c r="AF6" s="172"/>
      <c r="AG6" s="172"/>
      <c r="AH6" s="172"/>
      <c r="AI6" s="173"/>
      <c r="AJ6" s="171" t="s">
        <v>52</v>
      </c>
      <c r="AK6" s="172"/>
      <c r="AL6" s="172"/>
      <c r="AM6" s="172"/>
      <c r="AN6" s="173"/>
      <c r="AO6" s="171" t="s">
        <v>24</v>
      </c>
      <c r="AP6" s="172"/>
      <c r="AQ6" s="172"/>
      <c r="AR6" s="172"/>
      <c r="AS6" s="173"/>
      <c r="AT6" s="171" t="s">
        <v>25</v>
      </c>
      <c r="AU6" s="172"/>
      <c r="AV6" s="172"/>
      <c r="AW6" s="172"/>
      <c r="AX6" s="173"/>
      <c r="AY6" s="174" t="s">
        <v>26</v>
      </c>
      <c r="AZ6" s="174"/>
      <c r="BA6" s="174"/>
      <c r="BB6" s="185" t="s">
        <v>27</v>
      </c>
      <c r="BC6" s="186"/>
      <c r="BD6" s="186"/>
      <c r="BE6" s="185" t="s">
        <v>28</v>
      </c>
      <c r="BF6" s="186"/>
      <c r="BG6" s="187"/>
      <c r="BH6" s="188" t="s">
        <v>29</v>
      </c>
      <c r="BI6" s="189"/>
      <c r="BJ6" s="189"/>
      <c r="BK6" s="190" t="s">
        <v>30</v>
      </c>
      <c r="BL6" s="191"/>
      <c r="BM6" s="191"/>
      <c r="BN6" s="154"/>
      <c r="BO6" s="155"/>
      <c r="BP6" s="155"/>
      <c r="BQ6" s="192" t="s">
        <v>31</v>
      </c>
      <c r="BR6" s="193"/>
      <c r="BS6" s="193"/>
      <c r="BT6" s="193"/>
      <c r="BU6" s="194"/>
      <c r="BV6" s="166" t="s">
        <v>32</v>
      </c>
      <c r="BW6" s="166"/>
      <c r="BX6" s="166"/>
      <c r="BY6" s="166" t="s">
        <v>33</v>
      </c>
      <c r="BZ6" s="166"/>
      <c r="CA6" s="166"/>
      <c r="CB6" s="166" t="s">
        <v>34</v>
      </c>
      <c r="CC6" s="166"/>
      <c r="CD6" s="166"/>
      <c r="CE6" s="166" t="s">
        <v>35</v>
      </c>
      <c r="CF6" s="166"/>
      <c r="CG6" s="166"/>
      <c r="CH6" s="166" t="s">
        <v>36</v>
      </c>
      <c r="CI6" s="166"/>
      <c r="CJ6" s="166"/>
      <c r="CK6" s="167" t="s">
        <v>37</v>
      </c>
      <c r="CL6" s="165"/>
      <c r="CM6" s="165"/>
      <c r="CN6" s="166" t="s">
        <v>38</v>
      </c>
      <c r="CO6" s="166"/>
      <c r="CP6" s="166"/>
      <c r="CQ6" s="163" t="s">
        <v>39</v>
      </c>
      <c r="CR6" s="164"/>
      <c r="CS6" s="165"/>
      <c r="CT6" s="166" t="s">
        <v>40</v>
      </c>
      <c r="CU6" s="166"/>
      <c r="CV6" s="166"/>
      <c r="CW6" s="167" t="s">
        <v>41</v>
      </c>
      <c r="CX6" s="165"/>
      <c r="CY6" s="165"/>
      <c r="CZ6" s="151"/>
      <c r="DA6" s="151"/>
      <c r="DB6" s="151"/>
      <c r="DC6" s="154"/>
      <c r="DD6" s="155"/>
      <c r="DE6" s="160"/>
      <c r="DF6" s="154"/>
      <c r="DG6" s="155"/>
      <c r="DH6" s="160"/>
      <c r="DI6" s="128"/>
      <c r="DJ6" s="135"/>
      <c r="DK6" s="136"/>
      <c r="DL6" s="137"/>
      <c r="DM6" s="152" t="s">
        <v>42</v>
      </c>
      <c r="DN6" s="153"/>
      <c r="DO6" s="159"/>
      <c r="DP6" s="152" t="s">
        <v>43</v>
      </c>
      <c r="DQ6" s="153"/>
      <c r="DR6" s="159"/>
      <c r="DS6" s="154"/>
      <c r="DT6" s="155"/>
      <c r="DU6" s="160"/>
      <c r="DV6" s="152" t="s">
        <v>44</v>
      </c>
      <c r="DW6" s="153"/>
      <c r="DX6" s="159"/>
      <c r="DY6" s="152" t="s">
        <v>45</v>
      </c>
      <c r="DZ6" s="153"/>
      <c r="EA6" s="159"/>
      <c r="EB6" s="176" t="s">
        <v>46</v>
      </c>
      <c r="EC6" s="177"/>
      <c r="ED6" s="177"/>
      <c r="EE6" s="128"/>
      <c r="EF6" s="145"/>
      <c r="EG6" s="146"/>
      <c r="EH6" s="147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99"/>
      <c r="B7" s="102"/>
      <c r="C7" s="105"/>
      <c r="D7" s="105"/>
      <c r="E7" s="178" t="s">
        <v>47</v>
      </c>
      <c r="F7" s="180" t="s">
        <v>60</v>
      </c>
      <c r="G7" s="182" t="s">
        <v>71</v>
      </c>
      <c r="H7" s="183" t="s">
        <v>53</v>
      </c>
      <c r="I7" s="184" t="s">
        <v>49</v>
      </c>
      <c r="J7" s="178" t="s">
        <v>47</v>
      </c>
      <c r="K7" s="180" t="s">
        <v>60</v>
      </c>
      <c r="L7" s="182" t="s">
        <v>71</v>
      </c>
      <c r="M7" s="183" t="s">
        <v>62</v>
      </c>
      <c r="N7" s="183" t="s">
        <v>53</v>
      </c>
      <c r="O7" s="199" t="s">
        <v>49</v>
      </c>
      <c r="P7" s="178" t="s">
        <v>47</v>
      </c>
      <c r="Q7" s="180" t="s">
        <v>60</v>
      </c>
      <c r="R7" s="182" t="s">
        <v>71</v>
      </c>
      <c r="S7" s="197" t="s">
        <v>53</v>
      </c>
      <c r="T7" s="184" t="s">
        <v>49</v>
      </c>
      <c r="U7" s="178" t="s">
        <v>47</v>
      </c>
      <c r="V7" s="180" t="s">
        <v>60</v>
      </c>
      <c r="W7" s="182" t="s">
        <v>71</v>
      </c>
      <c r="X7" s="197" t="s">
        <v>53</v>
      </c>
      <c r="Y7" s="184" t="s">
        <v>49</v>
      </c>
      <c r="Z7" s="178" t="s">
        <v>47</v>
      </c>
      <c r="AA7" s="180" t="s">
        <v>60</v>
      </c>
      <c r="AB7" s="182" t="s">
        <v>72</v>
      </c>
      <c r="AC7" s="197" t="s">
        <v>53</v>
      </c>
      <c r="AD7" s="184" t="s">
        <v>49</v>
      </c>
      <c r="AE7" s="178" t="s">
        <v>47</v>
      </c>
      <c r="AF7" s="180" t="s">
        <v>60</v>
      </c>
      <c r="AG7" s="182" t="s">
        <v>71</v>
      </c>
      <c r="AH7" s="197" t="s">
        <v>53</v>
      </c>
      <c r="AI7" s="184" t="s">
        <v>49</v>
      </c>
      <c r="AJ7" s="178" t="s">
        <v>47</v>
      </c>
      <c r="AK7" s="180" t="s">
        <v>60</v>
      </c>
      <c r="AL7" s="182" t="s">
        <v>72</v>
      </c>
      <c r="AM7" s="197" t="s">
        <v>53</v>
      </c>
      <c r="AN7" s="53"/>
      <c r="AO7" s="178" t="s">
        <v>47</v>
      </c>
      <c r="AP7" s="180" t="s">
        <v>60</v>
      </c>
      <c r="AQ7" s="182" t="s">
        <v>71</v>
      </c>
      <c r="AR7" s="197" t="s">
        <v>53</v>
      </c>
      <c r="AS7" s="55"/>
      <c r="AT7" s="178" t="s">
        <v>47</v>
      </c>
      <c r="AU7" s="180" t="s">
        <v>60</v>
      </c>
      <c r="AV7" s="201"/>
      <c r="AW7" s="201"/>
      <c r="AX7" s="202"/>
      <c r="AY7" s="178" t="s">
        <v>47</v>
      </c>
      <c r="AZ7" s="180" t="s">
        <v>60</v>
      </c>
      <c r="BA7" s="54"/>
      <c r="BB7" s="178" t="s">
        <v>47</v>
      </c>
      <c r="BC7" s="180" t="s">
        <v>60</v>
      </c>
      <c r="BD7" s="54"/>
      <c r="BE7" s="178" t="s">
        <v>47</v>
      </c>
      <c r="BF7" s="180" t="s">
        <v>60</v>
      </c>
      <c r="BG7" s="54"/>
      <c r="BH7" s="178" t="s">
        <v>47</v>
      </c>
      <c r="BI7" s="180" t="s">
        <v>60</v>
      </c>
      <c r="BJ7" s="54"/>
      <c r="BK7" s="178" t="s">
        <v>47</v>
      </c>
      <c r="BL7" s="180" t="s">
        <v>60</v>
      </c>
      <c r="BM7" s="54"/>
      <c r="BN7" s="178" t="s">
        <v>47</v>
      </c>
      <c r="BO7" s="180" t="s">
        <v>60</v>
      </c>
      <c r="BP7" s="54"/>
      <c r="BQ7" s="178" t="s">
        <v>47</v>
      </c>
      <c r="BR7" s="180" t="s">
        <v>60</v>
      </c>
      <c r="BS7" s="182" t="s">
        <v>72</v>
      </c>
      <c r="BT7" s="197" t="s">
        <v>53</v>
      </c>
      <c r="BU7" s="52"/>
      <c r="BV7" s="178" t="s">
        <v>47</v>
      </c>
      <c r="BW7" s="180" t="s">
        <v>60</v>
      </c>
      <c r="BX7" s="54"/>
      <c r="BY7" s="178" t="s">
        <v>47</v>
      </c>
      <c r="BZ7" s="180" t="s">
        <v>60</v>
      </c>
      <c r="CA7" s="54"/>
      <c r="CB7" s="178" t="s">
        <v>47</v>
      </c>
      <c r="CC7" s="180" t="s">
        <v>60</v>
      </c>
      <c r="CD7" s="54"/>
      <c r="CE7" s="178" t="s">
        <v>47</v>
      </c>
      <c r="CF7" s="180" t="s">
        <v>60</v>
      </c>
      <c r="CG7" s="54"/>
      <c r="CH7" s="178" t="s">
        <v>47</v>
      </c>
      <c r="CI7" s="180" t="s">
        <v>60</v>
      </c>
      <c r="CJ7" s="54"/>
      <c r="CK7" s="178" t="s">
        <v>47</v>
      </c>
      <c r="CL7" s="180" t="s">
        <v>60</v>
      </c>
      <c r="CM7" s="54"/>
      <c r="CN7" s="178" t="s">
        <v>47</v>
      </c>
      <c r="CO7" s="180" t="s">
        <v>60</v>
      </c>
      <c r="CP7" s="54"/>
      <c r="CQ7" s="178" t="s">
        <v>47</v>
      </c>
      <c r="CR7" s="180" t="s">
        <v>60</v>
      </c>
      <c r="CS7" s="203" t="s">
        <v>71</v>
      </c>
      <c r="CT7" s="178" t="s">
        <v>47</v>
      </c>
      <c r="CU7" s="180" t="s">
        <v>60</v>
      </c>
      <c r="CV7" s="203" t="s">
        <v>75</v>
      </c>
      <c r="CW7" s="178" t="s">
        <v>47</v>
      </c>
      <c r="CX7" s="180" t="s">
        <v>60</v>
      </c>
      <c r="CY7" s="54"/>
      <c r="CZ7" s="178" t="s">
        <v>47</v>
      </c>
      <c r="DA7" s="180" t="s">
        <v>60</v>
      </c>
      <c r="DB7" s="54"/>
      <c r="DC7" s="178" t="s">
        <v>47</v>
      </c>
      <c r="DD7" s="180" t="s">
        <v>60</v>
      </c>
      <c r="DE7" s="54"/>
      <c r="DF7" s="178" t="s">
        <v>47</v>
      </c>
      <c r="DG7" s="180" t="s">
        <v>60</v>
      </c>
      <c r="DH7" s="54"/>
      <c r="DI7" s="205" t="s">
        <v>48</v>
      </c>
      <c r="DJ7" s="178" t="s">
        <v>47</v>
      </c>
      <c r="DK7" s="180" t="s">
        <v>60</v>
      </c>
      <c r="DL7" s="54"/>
      <c r="DM7" s="178" t="s">
        <v>47</v>
      </c>
      <c r="DN7" s="180" t="s">
        <v>60</v>
      </c>
      <c r="DO7" s="54"/>
      <c r="DP7" s="178" t="s">
        <v>47</v>
      </c>
      <c r="DQ7" s="180" t="s">
        <v>60</v>
      </c>
      <c r="DR7" s="54"/>
      <c r="DS7" s="178" t="s">
        <v>47</v>
      </c>
      <c r="DT7" s="180" t="s">
        <v>60</v>
      </c>
      <c r="DU7" s="54"/>
      <c r="DV7" s="178" t="s">
        <v>47</v>
      </c>
      <c r="DW7" s="180" t="s">
        <v>60</v>
      </c>
      <c r="DX7" s="54"/>
      <c r="DY7" s="178" t="s">
        <v>47</v>
      </c>
      <c r="DZ7" s="180" t="s">
        <v>60</v>
      </c>
      <c r="EA7" s="54"/>
      <c r="EB7" s="178" t="s">
        <v>47</v>
      </c>
      <c r="EC7" s="180" t="s">
        <v>60</v>
      </c>
      <c r="ED7" s="54"/>
      <c r="EE7" s="128" t="s">
        <v>48</v>
      </c>
      <c r="EF7" s="178" t="s">
        <v>47</v>
      </c>
      <c r="EG7" s="180" t="s">
        <v>60</v>
      </c>
      <c r="EH7" s="54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00"/>
      <c r="B8" s="103"/>
      <c r="C8" s="106"/>
      <c r="D8" s="106"/>
      <c r="E8" s="179"/>
      <c r="F8" s="181"/>
      <c r="G8" s="182"/>
      <c r="H8" s="183"/>
      <c r="I8" s="184"/>
      <c r="J8" s="179"/>
      <c r="K8" s="181"/>
      <c r="L8" s="182"/>
      <c r="M8" s="183"/>
      <c r="N8" s="183"/>
      <c r="O8" s="200"/>
      <c r="P8" s="179"/>
      <c r="Q8" s="181"/>
      <c r="R8" s="182"/>
      <c r="S8" s="198"/>
      <c r="T8" s="184"/>
      <c r="U8" s="179"/>
      <c r="V8" s="181"/>
      <c r="W8" s="182"/>
      <c r="X8" s="198"/>
      <c r="Y8" s="184"/>
      <c r="Z8" s="179"/>
      <c r="AA8" s="181"/>
      <c r="AB8" s="182"/>
      <c r="AC8" s="198"/>
      <c r="AD8" s="184"/>
      <c r="AE8" s="179"/>
      <c r="AF8" s="181"/>
      <c r="AG8" s="182"/>
      <c r="AH8" s="198"/>
      <c r="AI8" s="184"/>
      <c r="AJ8" s="179"/>
      <c r="AK8" s="181"/>
      <c r="AL8" s="182"/>
      <c r="AM8" s="198"/>
      <c r="AN8" s="93" t="s">
        <v>49</v>
      </c>
      <c r="AO8" s="179"/>
      <c r="AP8" s="181"/>
      <c r="AQ8" s="182"/>
      <c r="AR8" s="198"/>
      <c r="AS8" s="93" t="s">
        <v>49</v>
      </c>
      <c r="AT8" s="179"/>
      <c r="AU8" s="181"/>
      <c r="AV8" s="93" t="s">
        <v>71</v>
      </c>
      <c r="AW8" s="32" t="s">
        <v>53</v>
      </c>
      <c r="AX8" s="93" t="s">
        <v>49</v>
      </c>
      <c r="AY8" s="179"/>
      <c r="AZ8" s="181"/>
      <c r="BA8" s="93" t="s">
        <v>73</v>
      </c>
      <c r="BB8" s="179"/>
      <c r="BC8" s="181"/>
      <c r="BD8" s="93" t="s">
        <v>72</v>
      </c>
      <c r="BE8" s="179"/>
      <c r="BF8" s="181"/>
      <c r="BG8" s="93" t="s">
        <v>72</v>
      </c>
      <c r="BH8" s="179"/>
      <c r="BI8" s="181"/>
      <c r="BJ8" s="93" t="s">
        <v>71</v>
      </c>
      <c r="BK8" s="179"/>
      <c r="BL8" s="181"/>
      <c r="BM8" s="93" t="s">
        <v>71</v>
      </c>
      <c r="BN8" s="179"/>
      <c r="BO8" s="181"/>
      <c r="BP8" s="93" t="s">
        <v>71</v>
      </c>
      <c r="BQ8" s="179"/>
      <c r="BR8" s="181"/>
      <c r="BS8" s="182"/>
      <c r="BT8" s="198"/>
      <c r="BU8" s="93" t="s">
        <v>49</v>
      </c>
      <c r="BV8" s="179"/>
      <c r="BW8" s="181"/>
      <c r="BX8" s="93" t="s">
        <v>71</v>
      </c>
      <c r="BY8" s="179"/>
      <c r="BZ8" s="181"/>
      <c r="CA8" s="93" t="s">
        <v>71</v>
      </c>
      <c r="CB8" s="179"/>
      <c r="CC8" s="181"/>
      <c r="CD8" s="93" t="s">
        <v>74</v>
      </c>
      <c r="CE8" s="179"/>
      <c r="CF8" s="181"/>
      <c r="CG8" s="93" t="s">
        <v>71</v>
      </c>
      <c r="CH8" s="179"/>
      <c r="CI8" s="181"/>
      <c r="CJ8" s="93" t="s">
        <v>71</v>
      </c>
      <c r="CK8" s="179"/>
      <c r="CL8" s="181"/>
      <c r="CM8" s="93" t="s">
        <v>72</v>
      </c>
      <c r="CN8" s="179"/>
      <c r="CO8" s="181"/>
      <c r="CP8" s="93" t="s">
        <v>71</v>
      </c>
      <c r="CQ8" s="179"/>
      <c r="CR8" s="181"/>
      <c r="CS8" s="204"/>
      <c r="CT8" s="179"/>
      <c r="CU8" s="181"/>
      <c r="CV8" s="204"/>
      <c r="CW8" s="179"/>
      <c r="CX8" s="181"/>
      <c r="CY8" s="93" t="s">
        <v>71</v>
      </c>
      <c r="CZ8" s="179"/>
      <c r="DA8" s="181"/>
      <c r="DB8" s="93" t="s">
        <v>71</v>
      </c>
      <c r="DC8" s="179"/>
      <c r="DD8" s="181"/>
      <c r="DE8" s="93" t="s">
        <v>71</v>
      </c>
      <c r="DF8" s="179"/>
      <c r="DG8" s="181"/>
      <c r="DH8" s="93" t="s">
        <v>72</v>
      </c>
      <c r="DI8" s="205"/>
      <c r="DJ8" s="179"/>
      <c r="DK8" s="181"/>
      <c r="DL8" s="93" t="s">
        <v>71</v>
      </c>
      <c r="DM8" s="179"/>
      <c r="DN8" s="181"/>
      <c r="DO8" s="93" t="s">
        <v>71</v>
      </c>
      <c r="DP8" s="179"/>
      <c r="DQ8" s="181"/>
      <c r="DR8" s="93" t="s">
        <v>71</v>
      </c>
      <c r="DS8" s="179"/>
      <c r="DT8" s="181"/>
      <c r="DU8" s="93" t="s">
        <v>71</v>
      </c>
      <c r="DV8" s="179"/>
      <c r="DW8" s="181"/>
      <c r="DX8" s="93" t="s">
        <v>71</v>
      </c>
      <c r="DY8" s="179"/>
      <c r="DZ8" s="181"/>
      <c r="EA8" s="93" t="s">
        <v>71</v>
      </c>
      <c r="EB8" s="179"/>
      <c r="EC8" s="181"/>
      <c r="ED8" s="93" t="s">
        <v>72</v>
      </c>
      <c r="EE8" s="128"/>
      <c r="EF8" s="179"/>
      <c r="EG8" s="181"/>
      <c r="EH8" s="93" t="s">
        <v>71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 t="shared" ref="E10:G14" si="0">DJ10+EF10-EB10</f>
        <v>5907427.2000000002</v>
      </c>
      <c r="F10" s="20">
        <f t="shared" si="0"/>
        <v>2953713.6</v>
      </c>
      <c r="G10" s="20">
        <f t="shared" si="0"/>
        <v>1301319.9406999999</v>
      </c>
      <c r="H10" s="20">
        <f>+G10/F10*100</f>
        <v>44.057079220544601</v>
      </c>
      <c r="I10" s="20">
        <f>G10/E10*100</f>
        <v>22.028539610272301</v>
      </c>
      <c r="J10" s="19">
        <f t="shared" ref="J10:L14" si="1">U10+Z10+AJ10+AO10+AT10+AY10+BN10+BV10+BY10+CB10+CE10+CH10+CN10+CQ10+CW10+CZ10+DF10+AE10</f>
        <v>525972.29999999981</v>
      </c>
      <c r="K10" s="20">
        <f t="shared" si="1"/>
        <v>262986.14999999991</v>
      </c>
      <c r="L10" s="20">
        <f t="shared" si="1"/>
        <v>128186.00270000006</v>
      </c>
      <c r="M10" s="20">
        <f>+L10-K10</f>
        <v>-134800.14729999984</v>
      </c>
      <c r="N10" s="20">
        <f>+L10/K10*100</f>
        <v>48.742491838448565</v>
      </c>
      <c r="O10" s="20">
        <f>L10/J10*100</f>
        <v>24.371245919224283</v>
      </c>
      <c r="P10" s="19">
        <f t="shared" ref="P10:R14" si="2">U10+Z10+AE10</f>
        <v>91434.599999999817</v>
      </c>
      <c r="Q10" s="20">
        <f t="shared" si="2"/>
        <v>45717.299999999908</v>
      </c>
      <c r="R10" s="20">
        <f t="shared" si="2"/>
        <v>14727.188000000049</v>
      </c>
      <c r="S10" s="20">
        <f>+R10/Q10*100</f>
        <v>32.213599665772207</v>
      </c>
      <c r="T10" s="18">
        <f>R10/P10*100</f>
        <v>16.106799832886104</v>
      </c>
      <c r="U10" s="19">
        <v>17038.8</v>
      </c>
      <c r="V10" s="42">
        <f>+U10/12*6</f>
        <v>8519.4</v>
      </c>
      <c r="W10" s="42">
        <v>319.54300000000001</v>
      </c>
      <c r="X10" s="42">
        <f>+W10/V10*100</f>
        <v>3.7507688334859264</v>
      </c>
      <c r="Y10" s="42">
        <f t="shared" ref="Y10:Y17" si="3">W10/U10*100</f>
        <v>1.8753844167429632</v>
      </c>
      <c r="Z10" s="19">
        <v>2783.5</v>
      </c>
      <c r="AA10" s="42">
        <f>+Z10/12*6</f>
        <v>1391.75</v>
      </c>
      <c r="AB10" s="42">
        <v>5260.53</v>
      </c>
      <c r="AC10" s="42">
        <f t="shared" ref="AC10:AC17" si="4">+AB10/AA10*100</f>
        <v>377.97952218430032</v>
      </c>
      <c r="AD10" s="42">
        <f>+AB10/Z10*100</f>
        <v>188.98976109215016</v>
      </c>
      <c r="AE10" s="19">
        <v>71612.299999999814</v>
      </c>
      <c r="AF10" s="42">
        <f t="shared" ref="AF10:AF14" si="5">+AE10/12*6</f>
        <v>35806.149999999907</v>
      </c>
      <c r="AG10" s="42">
        <v>9147.1150000000489</v>
      </c>
      <c r="AH10" s="42">
        <f>+AG10/AF10*100</f>
        <v>25.546212033407873</v>
      </c>
      <c r="AI10" s="42">
        <f>AG10/AE10*100</f>
        <v>12.773106016703936</v>
      </c>
      <c r="AJ10" s="19">
        <v>190281.4</v>
      </c>
      <c r="AK10" s="42">
        <f t="shared" ref="AK10:AK14" si="6">+AJ10/12*6</f>
        <v>95140.7</v>
      </c>
      <c r="AL10" s="42">
        <v>57996.27</v>
      </c>
      <c r="AM10" s="42">
        <f>+AL10/AK10*100</f>
        <v>60.958422630903499</v>
      </c>
      <c r="AN10" s="42">
        <f>AL10/AJ10*100</f>
        <v>30.479211315451749</v>
      </c>
      <c r="AO10" s="19">
        <v>6474</v>
      </c>
      <c r="AP10" s="42">
        <f t="shared" ref="AP10:AP14" si="7">+AO10/12*6</f>
        <v>3237</v>
      </c>
      <c r="AQ10" s="42">
        <v>1862.88</v>
      </c>
      <c r="AR10" s="42">
        <f>+AQ10/AP10*100</f>
        <v>57.54958294717332</v>
      </c>
      <c r="AS10" s="42">
        <f>AQ10/AO10*100</f>
        <v>28.77479147358666</v>
      </c>
      <c r="AT10" s="19">
        <v>7600</v>
      </c>
      <c r="AU10" s="42">
        <f t="shared" ref="AU10:AU14" si="8">+AT10/12*6</f>
        <v>3800</v>
      </c>
      <c r="AV10" s="42">
        <v>3518.2</v>
      </c>
      <c r="AW10" s="42">
        <f>+AV10/AU10*100</f>
        <v>92.584210526315786</v>
      </c>
      <c r="AX10" s="42">
        <f>AV10/AT10*100</f>
        <v>46.292105263157893</v>
      </c>
      <c r="AY10" s="19">
        <v>0</v>
      </c>
      <c r="AZ10" s="42">
        <f t="shared" ref="AZ10:AZ14" si="9">+AY10/12*6</f>
        <v>0</v>
      </c>
      <c r="BA10" s="42">
        <v>0</v>
      </c>
      <c r="BB10" s="19">
        <v>0</v>
      </c>
      <c r="BC10" s="42">
        <f t="shared" ref="BC10:BC14" si="10">+BB10/12*6</f>
        <v>0</v>
      </c>
      <c r="BD10" s="42">
        <v>0</v>
      </c>
      <c r="BE10" s="19">
        <v>2049380.6</v>
      </c>
      <c r="BF10" s="42">
        <f t="shared" ref="BF10:BF14" si="11">+BE10/12*6</f>
        <v>1024690.3</v>
      </c>
      <c r="BG10" s="42">
        <v>683126.93299999996</v>
      </c>
      <c r="BH10" s="19">
        <v>3703.9</v>
      </c>
      <c r="BI10" s="42">
        <f t="shared" ref="BI10:BI14" si="12">+BH10/12*6</f>
        <v>1851.9500000000003</v>
      </c>
      <c r="BJ10" s="42">
        <v>1081.4000000000001</v>
      </c>
      <c r="BK10" s="19">
        <v>0</v>
      </c>
      <c r="BL10" s="42">
        <f t="shared" ref="BL10:BL14" si="13">+BK10/12*6</f>
        <v>0</v>
      </c>
      <c r="BM10" s="42">
        <v>0</v>
      </c>
      <c r="BN10" s="19">
        <v>0</v>
      </c>
      <c r="BO10" s="42">
        <f t="shared" ref="BO10:BO14" si="14">+BN10/12*6</f>
        <v>0</v>
      </c>
      <c r="BP10" s="42">
        <v>0</v>
      </c>
      <c r="BQ10" s="19">
        <f t="shared" ref="BQ10:BS14" si="15">BV10+BY10+CB10+CE10</f>
        <v>170166.9</v>
      </c>
      <c r="BR10" s="42">
        <f t="shared" si="15"/>
        <v>85083.45</v>
      </c>
      <c r="BS10" s="42">
        <f>BX10+CA10+CD10+CG10</f>
        <v>34627.713799999998</v>
      </c>
      <c r="BT10" s="42">
        <f>+BS10/BR10*100</f>
        <v>40.698530442759427</v>
      </c>
      <c r="BU10" s="42">
        <f>BS10/BQ10*100</f>
        <v>20.349265221379714</v>
      </c>
      <c r="BV10" s="19">
        <v>108156.5</v>
      </c>
      <c r="BW10" s="42">
        <f t="shared" ref="BW10:BW14" si="16">+BV10/12*6</f>
        <v>54078.25</v>
      </c>
      <c r="BX10" s="42">
        <v>28004.094000000001</v>
      </c>
      <c r="BY10" s="19">
        <v>36486.400000000001</v>
      </c>
      <c r="BZ10" s="42">
        <f t="shared" ref="BZ10:BZ14" si="17">+BY10/12*6</f>
        <v>18243.2</v>
      </c>
      <c r="CA10" s="42">
        <v>1143.8779999999999</v>
      </c>
      <c r="CB10" s="19">
        <v>0</v>
      </c>
      <c r="CC10" s="42">
        <f t="shared" ref="CC10:CC14" si="18">+CB10/12*6</f>
        <v>0</v>
      </c>
      <c r="CD10" s="42">
        <v>0</v>
      </c>
      <c r="CE10" s="19">
        <v>25524</v>
      </c>
      <c r="CF10" s="42">
        <f t="shared" ref="CF10:CF14" si="19">+CE10/12*6</f>
        <v>12762</v>
      </c>
      <c r="CG10" s="42">
        <v>5479.7417999999998</v>
      </c>
      <c r="CH10" s="19">
        <v>0</v>
      </c>
      <c r="CI10" s="42">
        <f t="shared" ref="CI10:CI14" si="20">+CH10/12*6</f>
        <v>0</v>
      </c>
      <c r="CJ10" s="42">
        <v>0</v>
      </c>
      <c r="CK10" s="19">
        <v>2227.1999999999998</v>
      </c>
      <c r="CL10" s="42">
        <f t="shared" ref="CL10:CL14" si="21">+CK10/12*6</f>
        <v>1113.5999999999999</v>
      </c>
      <c r="CM10" s="42">
        <v>296.95999999999998</v>
      </c>
      <c r="CN10" s="19">
        <v>0</v>
      </c>
      <c r="CO10" s="42">
        <f t="shared" ref="CO10:CO14" si="22">+CN10/12*6</f>
        <v>0</v>
      </c>
      <c r="CP10" s="42">
        <v>0</v>
      </c>
      <c r="CQ10" s="19">
        <v>50015.4</v>
      </c>
      <c r="CR10" s="42">
        <f t="shared" ref="CR10:CR14" si="23">+CQ10/12*6</f>
        <v>25007.699999999997</v>
      </c>
      <c r="CS10" s="42">
        <v>9483.5169999999998</v>
      </c>
      <c r="CT10" s="19">
        <v>28165.4</v>
      </c>
      <c r="CU10" s="42">
        <f t="shared" ref="CU10:CU14" si="24">+CT10/12*6</f>
        <v>14082.7</v>
      </c>
      <c r="CV10" s="42">
        <v>2534.1970000000001</v>
      </c>
      <c r="CW10" s="19">
        <v>0</v>
      </c>
      <c r="CX10" s="42">
        <f t="shared" ref="CX10:CX14" si="25">+CW10/12*6</f>
        <v>0</v>
      </c>
      <c r="CY10" s="42">
        <v>2089.0239999999999</v>
      </c>
      <c r="CZ10" s="19">
        <v>0</v>
      </c>
      <c r="DA10" s="42">
        <f t="shared" ref="DA10:DA14" si="26">+CZ10/12*6</f>
        <v>0</v>
      </c>
      <c r="DB10" s="42">
        <v>0</v>
      </c>
      <c r="DC10" s="19">
        <v>0</v>
      </c>
      <c r="DD10" s="42">
        <f t="shared" ref="DD10:DD14" si="27">+DC10/12*6</f>
        <v>0</v>
      </c>
      <c r="DE10" s="42">
        <v>0</v>
      </c>
      <c r="DF10" s="19">
        <v>10000</v>
      </c>
      <c r="DG10" s="42">
        <f t="shared" ref="DG10:DG14" si="28">+DF10/12*6</f>
        <v>5000</v>
      </c>
      <c r="DH10" s="42">
        <v>3881.2098999999998</v>
      </c>
      <c r="DI10" s="42">
        <v>0</v>
      </c>
      <c r="DJ10" s="19">
        <f t="shared" ref="DJ10:DL14" si="29">U10+Z10+AJ10+AO10+AT10+AY10+BB10+BE10+BH10+BK10+BN10+BV10+BY10+CB10+CE10+CH10+CK10+CN10+CQ10+CW10+CZ10+DC10+DF10+AE10</f>
        <v>2581284</v>
      </c>
      <c r="DK10" s="42">
        <f t="shared" si="29"/>
        <v>1290642</v>
      </c>
      <c r="DL10" s="42">
        <f t="shared" si="29"/>
        <v>812691.2956999999</v>
      </c>
      <c r="DM10" s="19">
        <v>50000</v>
      </c>
      <c r="DN10" s="42">
        <f t="shared" ref="DN10:DN14" si="30">+DM10/12*6</f>
        <v>25000</v>
      </c>
      <c r="DO10" s="42">
        <v>0</v>
      </c>
      <c r="DP10" s="19">
        <v>3276143.2</v>
      </c>
      <c r="DQ10" s="42">
        <f t="shared" ref="DQ10:DQ14" si="31">+DP10/12*6</f>
        <v>1638071.6</v>
      </c>
      <c r="DR10" s="42">
        <v>488628.64500000002</v>
      </c>
      <c r="DS10" s="19">
        <v>0</v>
      </c>
      <c r="DT10" s="42">
        <f t="shared" ref="DT10:DT14" si="32">+DS10/12*6</f>
        <v>0</v>
      </c>
      <c r="DU10" s="42">
        <v>0</v>
      </c>
      <c r="DV10" s="19">
        <v>0</v>
      </c>
      <c r="DW10" s="42">
        <f t="shared" ref="DW10:DW14" si="33">+DV10/12*6</f>
        <v>0</v>
      </c>
      <c r="DX10" s="42">
        <v>0</v>
      </c>
      <c r="DY10" s="19">
        <v>0</v>
      </c>
      <c r="DZ10" s="42">
        <f t="shared" ref="DZ10:DZ14" si="34">+DY10/12*6</f>
        <v>0</v>
      </c>
      <c r="EA10" s="42">
        <v>0</v>
      </c>
      <c r="EB10" s="19">
        <v>752585.2</v>
      </c>
      <c r="EC10" s="42">
        <f t="shared" ref="EC10:EC14" si="35">+EB10/12*6</f>
        <v>376292.6</v>
      </c>
      <c r="ED10" s="42">
        <v>0</v>
      </c>
      <c r="EE10" s="42">
        <v>0</v>
      </c>
      <c r="EF10" s="19">
        <f t="shared" ref="EF10:EG14" si="36">DM10+DP10+DS10+DV10+DY10+EB10</f>
        <v>4078728.4000000004</v>
      </c>
      <c r="EG10" s="42">
        <f t="shared" si="36"/>
        <v>2039364.2000000002</v>
      </c>
      <c r="EH10" s="42">
        <f>DO10+DR10+DU10+DX10+EA10+ED10+EE10</f>
        <v>488628.64500000002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 t="shared" si="0"/>
        <v>2767998.0839999998</v>
      </c>
      <c r="F11" s="20">
        <f t="shared" si="0"/>
        <v>1383999.0419999997</v>
      </c>
      <c r="G11" s="20">
        <f t="shared" si="0"/>
        <v>918993.16079999995</v>
      </c>
      <c r="H11" s="20">
        <f t="shared" ref="H11:H17" si="37">+G11/F11*100</f>
        <v>66.401285904936358</v>
      </c>
      <c r="I11" s="20">
        <f>G11/E11*100</f>
        <v>33.200642952468172</v>
      </c>
      <c r="J11" s="19">
        <f t="shared" si="1"/>
        <v>823671.3</v>
      </c>
      <c r="K11" s="20">
        <f t="shared" si="1"/>
        <v>411835.65</v>
      </c>
      <c r="L11" s="20">
        <f t="shared" si="1"/>
        <v>237471.64079999988</v>
      </c>
      <c r="M11" s="20">
        <f t="shared" ref="M11:M17" si="38">+L11-K11</f>
        <v>-174364.00920000015</v>
      </c>
      <c r="N11" s="20">
        <f t="shared" ref="N11:N17" si="39">+L11/K11*100</f>
        <v>57.661749486718762</v>
      </c>
      <c r="O11" s="20">
        <f>L11/J11*100</f>
        <v>28.830874743359381</v>
      </c>
      <c r="P11" s="19">
        <f t="shared" si="2"/>
        <v>153870.40000000008</v>
      </c>
      <c r="Q11" s="20">
        <f t="shared" si="2"/>
        <v>76935.200000000041</v>
      </c>
      <c r="R11" s="20">
        <f t="shared" si="2"/>
        <v>37881.918999999907</v>
      </c>
      <c r="S11" s="20">
        <f t="shared" ref="S11:S17" si="40">+R11/Q11*100</f>
        <v>49.23873467541501</v>
      </c>
      <c r="T11" s="18">
        <f>R11/P11*100</f>
        <v>24.619367337707505</v>
      </c>
      <c r="U11" s="19">
        <v>15489.9</v>
      </c>
      <c r="V11" s="42">
        <f t="shared" ref="V11:V14" si="41">+U11/12*6</f>
        <v>7744.9500000000007</v>
      </c>
      <c r="W11" s="42">
        <v>2197.5063</v>
      </c>
      <c r="X11" s="42">
        <f t="shared" ref="X11:X17" si="42">+W11/V11*100</f>
        <v>28.373408479073458</v>
      </c>
      <c r="Y11" s="42">
        <f t="shared" si="3"/>
        <v>14.186704239536732</v>
      </c>
      <c r="Z11" s="19">
        <v>35169.9</v>
      </c>
      <c r="AA11" s="42">
        <f t="shared" ref="AA11:AA14" si="43">+Z11/12*6</f>
        <v>17584.95</v>
      </c>
      <c r="AB11" s="42">
        <v>13717.4692</v>
      </c>
      <c r="AC11" s="42">
        <f t="shared" si="4"/>
        <v>78.006870647911981</v>
      </c>
      <c r="AD11" s="42">
        <f t="shared" ref="AD11:AD17" si="44">+AB11/Z11*100</f>
        <v>39.003435323955991</v>
      </c>
      <c r="AE11" s="19">
        <v>103210.60000000009</v>
      </c>
      <c r="AF11" s="42">
        <f t="shared" si="5"/>
        <v>51605.300000000047</v>
      </c>
      <c r="AG11" s="42">
        <v>21966.943499999907</v>
      </c>
      <c r="AH11" s="42">
        <f>+AG11/AF11*100</f>
        <v>42.567223715393354</v>
      </c>
      <c r="AI11" s="42">
        <f>AG11/AE11*100</f>
        <v>21.283611857696677</v>
      </c>
      <c r="AJ11" s="19">
        <v>391343.6</v>
      </c>
      <c r="AK11" s="42">
        <f t="shared" si="6"/>
        <v>195671.8</v>
      </c>
      <c r="AL11" s="42">
        <v>112786.8435</v>
      </c>
      <c r="AM11" s="42">
        <f>+AL11/AK11*100</f>
        <v>57.640826884609844</v>
      </c>
      <c r="AN11" s="42">
        <f>AL11/AJ11*100</f>
        <v>28.820413442304922</v>
      </c>
      <c r="AO11" s="19">
        <v>8600</v>
      </c>
      <c r="AP11" s="42">
        <f t="shared" si="7"/>
        <v>4300</v>
      </c>
      <c r="AQ11" s="42">
        <v>3808.0711000000001</v>
      </c>
      <c r="AR11" s="42">
        <f t="shared" ref="AR11:AR17" si="45">+AQ11/AP11*100</f>
        <v>88.559793023255821</v>
      </c>
      <c r="AS11" s="42">
        <f>AQ11/AO11*100</f>
        <v>44.279896511627911</v>
      </c>
      <c r="AT11" s="19">
        <v>14000</v>
      </c>
      <c r="AU11" s="42">
        <f t="shared" si="8"/>
        <v>7000</v>
      </c>
      <c r="AV11" s="42">
        <v>5999.55</v>
      </c>
      <c r="AW11" s="42">
        <f>+AV11/AU11*100</f>
        <v>85.707857142857151</v>
      </c>
      <c r="AX11" s="42">
        <f>AV11/AT11*100</f>
        <v>42.853928571428575</v>
      </c>
      <c r="AY11" s="19">
        <v>0</v>
      </c>
      <c r="AZ11" s="42">
        <f t="shared" si="9"/>
        <v>0</v>
      </c>
      <c r="BA11" s="42">
        <v>0</v>
      </c>
      <c r="BB11" s="19">
        <v>0</v>
      </c>
      <c r="BC11" s="42">
        <f t="shared" si="10"/>
        <v>0</v>
      </c>
      <c r="BD11" s="42">
        <v>0</v>
      </c>
      <c r="BE11" s="19">
        <v>1819359.7</v>
      </c>
      <c r="BF11" s="42">
        <f t="shared" si="11"/>
        <v>909679.84999999986</v>
      </c>
      <c r="BG11" s="42">
        <v>606453.19999999995</v>
      </c>
      <c r="BH11" s="19">
        <v>10374.9</v>
      </c>
      <c r="BI11" s="42">
        <f t="shared" si="12"/>
        <v>5187.45</v>
      </c>
      <c r="BJ11" s="42">
        <v>3074.3</v>
      </c>
      <c r="BK11" s="19">
        <v>0</v>
      </c>
      <c r="BL11" s="42">
        <f t="shared" si="13"/>
        <v>0</v>
      </c>
      <c r="BM11" s="42">
        <v>0</v>
      </c>
      <c r="BN11" s="19">
        <v>0</v>
      </c>
      <c r="BO11" s="42">
        <f t="shared" si="14"/>
        <v>0</v>
      </c>
      <c r="BP11" s="42">
        <v>0</v>
      </c>
      <c r="BQ11" s="19">
        <f t="shared" si="15"/>
        <v>50009.4</v>
      </c>
      <c r="BR11" s="42">
        <f t="shared" si="15"/>
        <v>25004.7</v>
      </c>
      <c r="BS11" s="42">
        <f t="shared" si="15"/>
        <v>8391.4500000000007</v>
      </c>
      <c r="BT11" s="42">
        <f t="shared" ref="BT11:BT17" si="46">+BS11/BR11*100</f>
        <v>33.559490815726647</v>
      </c>
      <c r="BU11" s="42">
        <f>BS11/BQ11*100</f>
        <v>16.779745407863324</v>
      </c>
      <c r="BV11" s="19">
        <v>36432.5</v>
      </c>
      <c r="BW11" s="42">
        <f t="shared" si="16"/>
        <v>18216.25</v>
      </c>
      <c r="BX11" s="42">
        <v>4081.5659999999998</v>
      </c>
      <c r="BY11" s="19">
        <v>8818.1</v>
      </c>
      <c r="BZ11" s="42">
        <f t="shared" si="17"/>
        <v>4409.05</v>
      </c>
      <c r="CA11" s="42">
        <v>1274.5</v>
      </c>
      <c r="CB11" s="19">
        <v>2000</v>
      </c>
      <c r="CC11" s="42">
        <f t="shared" si="18"/>
        <v>1000</v>
      </c>
      <c r="CD11" s="42">
        <v>992.18399999999997</v>
      </c>
      <c r="CE11" s="19">
        <v>2758.8</v>
      </c>
      <c r="CF11" s="42">
        <f t="shared" si="19"/>
        <v>1379.4</v>
      </c>
      <c r="CG11" s="42">
        <v>2043.2</v>
      </c>
      <c r="CH11" s="19">
        <v>0</v>
      </c>
      <c r="CI11" s="42">
        <f t="shared" si="20"/>
        <v>0</v>
      </c>
      <c r="CJ11" s="42">
        <v>0</v>
      </c>
      <c r="CK11" s="19">
        <v>4454.3999999999996</v>
      </c>
      <c r="CL11" s="42">
        <f t="shared" si="21"/>
        <v>2227.1999999999998</v>
      </c>
      <c r="CM11" s="42">
        <v>593.91999999999996</v>
      </c>
      <c r="CN11" s="19">
        <v>0</v>
      </c>
      <c r="CO11" s="42">
        <f t="shared" si="22"/>
        <v>0</v>
      </c>
      <c r="CP11" s="42">
        <v>0</v>
      </c>
      <c r="CQ11" s="19">
        <v>194247.9</v>
      </c>
      <c r="CR11" s="42">
        <f t="shared" si="23"/>
        <v>97123.95</v>
      </c>
      <c r="CS11" s="42">
        <v>58857.255499999999</v>
      </c>
      <c r="CT11" s="19">
        <v>70137.899999999994</v>
      </c>
      <c r="CU11" s="42">
        <f t="shared" si="24"/>
        <v>35068.949999999997</v>
      </c>
      <c r="CV11" s="42">
        <v>18330.374500000002</v>
      </c>
      <c r="CW11" s="19">
        <v>8000</v>
      </c>
      <c r="CX11" s="42">
        <f t="shared" si="25"/>
        <v>4000</v>
      </c>
      <c r="CY11" s="42">
        <v>6993.4</v>
      </c>
      <c r="CZ11" s="19">
        <v>1100</v>
      </c>
      <c r="DA11" s="42">
        <f t="shared" si="26"/>
        <v>550</v>
      </c>
      <c r="DB11" s="42">
        <v>0</v>
      </c>
      <c r="DC11" s="19">
        <v>1870</v>
      </c>
      <c r="DD11" s="42">
        <f t="shared" si="27"/>
        <v>935</v>
      </c>
      <c r="DE11" s="42">
        <v>1870</v>
      </c>
      <c r="DF11" s="19">
        <v>2500</v>
      </c>
      <c r="DG11" s="42">
        <f t="shared" si="28"/>
        <v>1250</v>
      </c>
      <c r="DH11" s="42">
        <v>2753.1516999999999</v>
      </c>
      <c r="DI11" s="42">
        <v>0</v>
      </c>
      <c r="DJ11" s="19">
        <f t="shared" si="29"/>
        <v>2659730.2999999998</v>
      </c>
      <c r="DK11" s="42">
        <f t="shared" si="29"/>
        <v>1329865.1499999997</v>
      </c>
      <c r="DL11" s="42">
        <f t="shared" si="29"/>
        <v>849463.06079999998</v>
      </c>
      <c r="DM11" s="19">
        <v>0</v>
      </c>
      <c r="DN11" s="42">
        <f t="shared" si="30"/>
        <v>0</v>
      </c>
      <c r="DO11" s="42">
        <v>0</v>
      </c>
      <c r="DP11" s="19">
        <v>104817.784</v>
      </c>
      <c r="DQ11" s="42">
        <f t="shared" si="31"/>
        <v>52408.892000000007</v>
      </c>
      <c r="DR11" s="42">
        <v>69530.100000000006</v>
      </c>
      <c r="DS11" s="19">
        <v>0</v>
      </c>
      <c r="DT11" s="42">
        <f t="shared" si="32"/>
        <v>0</v>
      </c>
      <c r="DU11" s="42">
        <v>0</v>
      </c>
      <c r="DV11" s="19">
        <v>3450</v>
      </c>
      <c r="DW11" s="42">
        <f t="shared" si="33"/>
        <v>1725</v>
      </c>
      <c r="DX11" s="42">
        <v>0</v>
      </c>
      <c r="DY11" s="19">
        <v>0</v>
      </c>
      <c r="DZ11" s="42">
        <f t="shared" si="34"/>
        <v>0</v>
      </c>
      <c r="EA11" s="42">
        <v>0</v>
      </c>
      <c r="EB11" s="19">
        <v>792300</v>
      </c>
      <c r="EC11" s="42">
        <f t="shared" si="35"/>
        <v>396150</v>
      </c>
      <c r="ED11" s="42">
        <v>0</v>
      </c>
      <c r="EE11" s="42">
        <v>0</v>
      </c>
      <c r="EF11" s="19">
        <f t="shared" si="36"/>
        <v>900567.78399999999</v>
      </c>
      <c r="EG11" s="42">
        <f t="shared" si="36"/>
        <v>450283.89199999999</v>
      </c>
      <c r="EH11" s="42">
        <f>DO11+DR11+DU11+DX11+EA11+ED11+EE11</f>
        <v>69530.100000000006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 t="shared" si="0"/>
        <v>1026530.2950000002</v>
      </c>
      <c r="F12" s="20">
        <f t="shared" si="0"/>
        <v>513265.14750000008</v>
      </c>
      <c r="G12" s="20">
        <f t="shared" si="0"/>
        <v>315665.89970000001</v>
      </c>
      <c r="H12" s="20">
        <f t="shared" si="37"/>
        <v>61.501526304199331</v>
      </c>
      <c r="I12" s="20">
        <f>G12/E12*100</f>
        <v>30.750763152099665</v>
      </c>
      <c r="J12" s="19">
        <f t="shared" si="1"/>
        <v>257215.4</v>
      </c>
      <c r="K12" s="20">
        <f t="shared" si="1"/>
        <v>128607.7</v>
      </c>
      <c r="L12" s="20">
        <f t="shared" si="1"/>
        <v>50857.139700000043</v>
      </c>
      <c r="M12" s="20">
        <f t="shared" si="38"/>
        <v>-77750.560299999954</v>
      </c>
      <c r="N12" s="20">
        <f t="shared" si="39"/>
        <v>39.544397186171629</v>
      </c>
      <c r="O12" s="20">
        <f>L12/J12*100</f>
        <v>19.772198593085815</v>
      </c>
      <c r="P12" s="19">
        <f t="shared" si="2"/>
        <v>40877</v>
      </c>
      <c r="Q12" s="20">
        <f t="shared" si="2"/>
        <v>20438.5</v>
      </c>
      <c r="R12" s="20">
        <f t="shared" si="2"/>
        <v>8270.6026000000402</v>
      </c>
      <c r="S12" s="20">
        <f t="shared" si="40"/>
        <v>40.4658003278129</v>
      </c>
      <c r="T12" s="18">
        <f>R12/P12*100</f>
        <v>20.23290016390645</v>
      </c>
      <c r="U12" s="19">
        <v>107</v>
      </c>
      <c r="V12" s="42">
        <f t="shared" si="41"/>
        <v>53.5</v>
      </c>
      <c r="W12" s="42">
        <v>4.8959999999999999</v>
      </c>
      <c r="X12" s="42">
        <f t="shared" si="42"/>
        <v>9.1514018691588781</v>
      </c>
      <c r="Y12" s="42">
        <f t="shared" si="3"/>
        <v>4.575700934579439</v>
      </c>
      <c r="Z12" s="19">
        <v>8660</v>
      </c>
      <c r="AA12" s="42">
        <f t="shared" si="43"/>
        <v>4330</v>
      </c>
      <c r="AB12" s="42">
        <v>3498.7755999999999</v>
      </c>
      <c r="AC12" s="42">
        <f t="shared" si="4"/>
        <v>80.803131639722864</v>
      </c>
      <c r="AD12" s="42">
        <f t="shared" si="44"/>
        <v>40.401565819861432</v>
      </c>
      <c r="AE12" s="19">
        <v>32110</v>
      </c>
      <c r="AF12" s="42">
        <f t="shared" si="5"/>
        <v>16055</v>
      </c>
      <c r="AG12" s="42">
        <v>4766.9310000000405</v>
      </c>
      <c r="AH12" s="42">
        <f>+AG12/AF12*100</f>
        <v>29.691255060728999</v>
      </c>
      <c r="AI12" s="42">
        <f>AG12/AE12*100</f>
        <v>14.845627530364499</v>
      </c>
      <c r="AJ12" s="19">
        <v>60182</v>
      </c>
      <c r="AK12" s="42">
        <f t="shared" si="6"/>
        <v>30091</v>
      </c>
      <c r="AL12" s="42">
        <v>20819.974099999999</v>
      </c>
      <c r="AM12" s="42">
        <f>+AL12/AK12*100</f>
        <v>69.19003722043135</v>
      </c>
      <c r="AN12" s="42">
        <f>AL12/AJ12*100</f>
        <v>34.595018610215675</v>
      </c>
      <c r="AO12" s="19">
        <v>4898.3999999999996</v>
      </c>
      <c r="AP12" s="42">
        <f t="shared" si="7"/>
        <v>2449.1999999999998</v>
      </c>
      <c r="AQ12" s="42">
        <v>1936.67</v>
      </c>
      <c r="AR12" s="42">
        <f t="shared" si="45"/>
        <v>79.07357504491263</v>
      </c>
      <c r="AS12" s="42">
        <f>AQ12/AO12*100</f>
        <v>39.536787522456315</v>
      </c>
      <c r="AT12" s="19">
        <v>600</v>
      </c>
      <c r="AU12" s="42">
        <f t="shared" si="8"/>
        <v>300</v>
      </c>
      <c r="AV12" s="42">
        <v>650.9</v>
      </c>
      <c r="AW12" s="42">
        <f>+AV12/AU12*100</f>
        <v>216.96666666666667</v>
      </c>
      <c r="AX12" s="42">
        <f>AV12/AT12*100</f>
        <v>108.48333333333333</v>
      </c>
      <c r="AY12" s="19">
        <v>0</v>
      </c>
      <c r="AZ12" s="42">
        <f t="shared" si="9"/>
        <v>0</v>
      </c>
      <c r="BA12" s="42">
        <v>0</v>
      </c>
      <c r="BB12" s="19">
        <v>0</v>
      </c>
      <c r="BC12" s="42">
        <f t="shared" si="10"/>
        <v>0</v>
      </c>
      <c r="BD12" s="42">
        <v>0</v>
      </c>
      <c r="BE12" s="19">
        <v>711523.4</v>
      </c>
      <c r="BF12" s="42">
        <f t="shared" si="11"/>
        <v>355761.7</v>
      </c>
      <c r="BG12" s="42">
        <v>237174.39999999999</v>
      </c>
      <c r="BH12" s="19">
        <v>1089</v>
      </c>
      <c r="BI12" s="42">
        <f t="shared" si="12"/>
        <v>544.5</v>
      </c>
      <c r="BJ12" s="42">
        <v>318</v>
      </c>
      <c r="BK12" s="19">
        <v>0</v>
      </c>
      <c r="BL12" s="42">
        <f t="shared" si="13"/>
        <v>0</v>
      </c>
      <c r="BM12" s="42">
        <v>0</v>
      </c>
      <c r="BN12" s="19">
        <v>0</v>
      </c>
      <c r="BO12" s="42">
        <f t="shared" si="14"/>
        <v>0</v>
      </c>
      <c r="BP12" s="42">
        <v>0</v>
      </c>
      <c r="BQ12" s="19">
        <f t="shared" si="15"/>
        <v>74748</v>
      </c>
      <c r="BR12" s="42">
        <f t="shared" si="15"/>
        <v>37374</v>
      </c>
      <c r="BS12" s="42">
        <f t="shared" si="15"/>
        <v>7699.5999999999995</v>
      </c>
      <c r="BT12" s="42">
        <f t="shared" si="46"/>
        <v>20.601487665221811</v>
      </c>
      <c r="BU12" s="42">
        <f>BS12/BQ12*100</f>
        <v>10.300743832610905</v>
      </c>
      <c r="BV12" s="19">
        <v>69748</v>
      </c>
      <c r="BW12" s="42">
        <f t="shared" si="16"/>
        <v>34874</v>
      </c>
      <c r="BX12" s="42">
        <v>6292.24</v>
      </c>
      <c r="BY12" s="19">
        <v>0</v>
      </c>
      <c r="BZ12" s="42">
        <f t="shared" si="17"/>
        <v>0</v>
      </c>
      <c r="CA12" s="42">
        <v>0</v>
      </c>
      <c r="CB12" s="19">
        <v>0</v>
      </c>
      <c r="CC12" s="42">
        <f t="shared" si="18"/>
        <v>0</v>
      </c>
      <c r="CD12" s="42">
        <v>0</v>
      </c>
      <c r="CE12" s="19">
        <v>5000</v>
      </c>
      <c r="CF12" s="42">
        <f t="shared" si="19"/>
        <v>2500</v>
      </c>
      <c r="CG12" s="42">
        <v>1407.36</v>
      </c>
      <c r="CH12" s="19">
        <v>0</v>
      </c>
      <c r="CI12" s="42">
        <f t="shared" si="20"/>
        <v>0</v>
      </c>
      <c r="CJ12" s="42">
        <v>0</v>
      </c>
      <c r="CK12" s="19">
        <v>1999</v>
      </c>
      <c r="CL12" s="42">
        <f t="shared" si="21"/>
        <v>999.5</v>
      </c>
      <c r="CM12" s="42">
        <v>533.05999999999995</v>
      </c>
      <c r="CN12" s="19">
        <v>0</v>
      </c>
      <c r="CO12" s="42">
        <f t="shared" si="22"/>
        <v>0</v>
      </c>
      <c r="CP12" s="42">
        <v>0</v>
      </c>
      <c r="CQ12" s="19">
        <v>47901</v>
      </c>
      <c r="CR12" s="42">
        <f t="shared" si="23"/>
        <v>23950.5</v>
      </c>
      <c r="CS12" s="42">
        <v>11293.45</v>
      </c>
      <c r="CT12" s="19">
        <v>19150</v>
      </c>
      <c r="CU12" s="42">
        <f t="shared" si="24"/>
        <v>9575</v>
      </c>
      <c r="CV12" s="42">
        <v>3754.55</v>
      </c>
      <c r="CW12" s="19">
        <v>0</v>
      </c>
      <c r="CX12" s="42">
        <f t="shared" si="25"/>
        <v>0</v>
      </c>
      <c r="CY12" s="42">
        <v>163.69999999999999</v>
      </c>
      <c r="CZ12" s="19">
        <v>3000</v>
      </c>
      <c r="DA12" s="42">
        <f t="shared" si="26"/>
        <v>1500</v>
      </c>
      <c r="DB12" s="42">
        <v>0</v>
      </c>
      <c r="DC12" s="19">
        <v>20000</v>
      </c>
      <c r="DD12" s="42">
        <f t="shared" si="27"/>
        <v>10000</v>
      </c>
      <c r="DE12" s="42">
        <v>0</v>
      </c>
      <c r="DF12" s="19">
        <v>25009</v>
      </c>
      <c r="DG12" s="42">
        <f t="shared" si="28"/>
        <v>12504.5</v>
      </c>
      <c r="DH12" s="42">
        <v>22.242999999999999</v>
      </c>
      <c r="DI12" s="42">
        <v>0</v>
      </c>
      <c r="DJ12" s="19">
        <f t="shared" si="29"/>
        <v>991826.8</v>
      </c>
      <c r="DK12" s="42">
        <f t="shared" si="29"/>
        <v>495913.4</v>
      </c>
      <c r="DL12" s="42">
        <f t="shared" si="29"/>
        <v>288882.59970000002</v>
      </c>
      <c r="DM12" s="19">
        <v>0</v>
      </c>
      <c r="DN12" s="42">
        <f t="shared" si="30"/>
        <v>0</v>
      </c>
      <c r="DO12" s="42">
        <v>0</v>
      </c>
      <c r="DP12" s="19">
        <v>34703.495000000003</v>
      </c>
      <c r="DQ12" s="42">
        <f t="shared" si="31"/>
        <v>17351.747500000001</v>
      </c>
      <c r="DR12" s="42">
        <v>26783.3</v>
      </c>
      <c r="DS12" s="19">
        <v>0</v>
      </c>
      <c r="DT12" s="42">
        <f t="shared" si="32"/>
        <v>0</v>
      </c>
      <c r="DU12" s="42">
        <v>0</v>
      </c>
      <c r="DV12" s="19">
        <v>0</v>
      </c>
      <c r="DW12" s="42">
        <f t="shared" si="33"/>
        <v>0</v>
      </c>
      <c r="DX12" s="42">
        <v>0</v>
      </c>
      <c r="DY12" s="19">
        <v>0</v>
      </c>
      <c r="DZ12" s="42">
        <f t="shared" si="34"/>
        <v>0</v>
      </c>
      <c r="EA12" s="42">
        <v>0</v>
      </c>
      <c r="EB12" s="19">
        <v>139881.95809999999</v>
      </c>
      <c r="EC12" s="42">
        <f t="shared" si="35"/>
        <v>69940.979049999994</v>
      </c>
      <c r="ED12" s="42">
        <v>59700</v>
      </c>
      <c r="EE12" s="42">
        <v>0</v>
      </c>
      <c r="EF12" s="19">
        <f t="shared" si="36"/>
        <v>174585.45309999998</v>
      </c>
      <c r="EG12" s="42">
        <f t="shared" si="36"/>
        <v>87292.726549999992</v>
      </c>
      <c r="EH12" s="42">
        <f>DO12+DR12+DU12+DX12+EA12+ED12+EE12</f>
        <v>86483.3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 t="shared" si="0"/>
        <v>4598377.3370000003</v>
      </c>
      <c r="F13" s="20">
        <f t="shared" si="0"/>
        <v>2299188.6685000001</v>
      </c>
      <c r="G13" s="20">
        <f t="shared" si="0"/>
        <v>1542122.2937</v>
      </c>
      <c r="H13" s="20">
        <f t="shared" si="37"/>
        <v>67.072455376447508</v>
      </c>
      <c r="I13" s="20">
        <f>G13/E13*100</f>
        <v>33.536227688223754</v>
      </c>
      <c r="J13" s="19">
        <f t="shared" si="1"/>
        <v>1024629.1000000001</v>
      </c>
      <c r="K13" s="20">
        <f t="shared" si="1"/>
        <v>512314.55000000005</v>
      </c>
      <c r="L13" s="20">
        <f t="shared" si="1"/>
        <v>312192.49269999977</v>
      </c>
      <c r="M13" s="20">
        <f t="shared" si="38"/>
        <v>-200122.05730000028</v>
      </c>
      <c r="N13" s="20">
        <f t="shared" si="39"/>
        <v>60.937658846503531</v>
      </c>
      <c r="O13" s="20">
        <f>L13/J13*100</f>
        <v>30.468829423251766</v>
      </c>
      <c r="P13" s="19">
        <f t="shared" si="2"/>
        <v>193549.60000000009</v>
      </c>
      <c r="Q13" s="20">
        <f t="shared" si="2"/>
        <v>96774.800000000047</v>
      </c>
      <c r="R13" s="20">
        <f t="shared" si="2"/>
        <v>34655.424999999806</v>
      </c>
      <c r="S13" s="20">
        <f t="shared" si="40"/>
        <v>35.810381421609542</v>
      </c>
      <c r="T13" s="18">
        <f>R13/P13*100</f>
        <v>17.905190710804771</v>
      </c>
      <c r="U13" s="19">
        <v>0</v>
      </c>
      <c r="V13" s="42">
        <f t="shared" si="41"/>
        <v>0</v>
      </c>
      <c r="W13" s="42">
        <v>496.91399999999999</v>
      </c>
      <c r="X13" s="42" t="e">
        <f t="shared" si="42"/>
        <v>#DIV/0!</v>
      </c>
      <c r="Y13" s="42" t="e">
        <f t="shared" si="3"/>
        <v>#DIV/0!</v>
      </c>
      <c r="Z13" s="19">
        <v>16400</v>
      </c>
      <c r="AA13" s="42">
        <f t="shared" si="43"/>
        <v>8200</v>
      </c>
      <c r="AB13" s="42">
        <v>6124.607</v>
      </c>
      <c r="AC13" s="42">
        <f t="shared" si="4"/>
        <v>74.690329268292686</v>
      </c>
      <c r="AD13" s="42">
        <f t="shared" si="44"/>
        <v>37.345164634146343</v>
      </c>
      <c r="AE13" s="19">
        <v>177149.60000000009</v>
      </c>
      <c r="AF13" s="42">
        <f t="shared" si="5"/>
        <v>88574.800000000047</v>
      </c>
      <c r="AG13" s="42">
        <v>28033.903999999806</v>
      </c>
      <c r="AH13" s="42">
        <f>+AG13/AF13*100</f>
        <v>31.649977194416234</v>
      </c>
      <c r="AI13" s="42">
        <f>AG13/AE13*100</f>
        <v>15.824988597208117</v>
      </c>
      <c r="AJ13" s="19">
        <v>549894</v>
      </c>
      <c r="AK13" s="42">
        <f t="shared" si="6"/>
        <v>274947</v>
      </c>
      <c r="AL13" s="42">
        <v>175845.06469999999</v>
      </c>
      <c r="AM13" s="42">
        <f>+AL13/AK13*100</f>
        <v>63.955985953656516</v>
      </c>
      <c r="AN13" s="42">
        <f>AL13/AJ13*100</f>
        <v>31.977992976828258</v>
      </c>
      <c r="AO13" s="19">
        <v>18250</v>
      </c>
      <c r="AP13" s="42">
        <f t="shared" si="7"/>
        <v>9125</v>
      </c>
      <c r="AQ13" s="42">
        <v>9886.6839999999993</v>
      </c>
      <c r="AR13" s="42">
        <f t="shared" si="45"/>
        <v>108.34722191780821</v>
      </c>
      <c r="AS13" s="42">
        <f>AQ13/AO13*100</f>
        <v>54.173610958904106</v>
      </c>
      <c r="AT13" s="19">
        <v>15200</v>
      </c>
      <c r="AU13" s="42">
        <f t="shared" si="8"/>
        <v>7600</v>
      </c>
      <c r="AV13" s="42">
        <v>7758.4</v>
      </c>
      <c r="AW13" s="42">
        <f>+AV13/AU13*100</f>
        <v>102.08421052631577</v>
      </c>
      <c r="AX13" s="42">
        <f>AV13/AT13*100</f>
        <v>51.042105263157886</v>
      </c>
      <c r="AY13" s="19">
        <v>0</v>
      </c>
      <c r="AZ13" s="42">
        <f t="shared" si="9"/>
        <v>0</v>
      </c>
      <c r="BA13" s="42">
        <v>0</v>
      </c>
      <c r="BB13" s="19">
        <v>0</v>
      </c>
      <c r="BC13" s="42">
        <f t="shared" si="10"/>
        <v>0</v>
      </c>
      <c r="BD13" s="42">
        <v>0</v>
      </c>
      <c r="BE13" s="19">
        <v>3223773.4</v>
      </c>
      <c r="BF13" s="42">
        <f t="shared" si="11"/>
        <v>1611886.7</v>
      </c>
      <c r="BG13" s="42">
        <v>1075573.8959999999</v>
      </c>
      <c r="BH13" s="19">
        <v>3486.1</v>
      </c>
      <c r="BI13" s="42">
        <f t="shared" si="12"/>
        <v>1743.05</v>
      </c>
      <c r="BJ13" s="42">
        <v>2363.1799999999998</v>
      </c>
      <c r="BK13" s="19">
        <v>0</v>
      </c>
      <c r="BL13" s="42">
        <f t="shared" si="13"/>
        <v>0</v>
      </c>
      <c r="BM13" s="42">
        <v>0</v>
      </c>
      <c r="BN13" s="19">
        <v>0</v>
      </c>
      <c r="BO13" s="42">
        <f t="shared" si="14"/>
        <v>0</v>
      </c>
      <c r="BP13" s="42">
        <v>0</v>
      </c>
      <c r="BQ13" s="19">
        <f t="shared" si="15"/>
        <v>50185</v>
      </c>
      <c r="BR13" s="42">
        <f t="shared" si="15"/>
        <v>25092.5</v>
      </c>
      <c r="BS13" s="42">
        <f t="shared" si="15"/>
        <v>11493.452000000001</v>
      </c>
      <c r="BT13" s="42">
        <f t="shared" si="46"/>
        <v>45.804331971704698</v>
      </c>
      <c r="BU13" s="42">
        <f>BS13/BQ13*100</f>
        <v>22.902165985852349</v>
      </c>
      <c r="BV13" s="19">
        <v>37255</v>
      </c>
      <c r="BW13" s="42">
        <f t="shared" si="16"/>
        <v>18627.5</v>
      </c>
      <c r="BX13" s="42">
        <v>5529.7619999999997</v>
      </c>
      <c r="BY13" s="19">
        <v>5190</v>
      </c>
      <c r="BZ13" s="42">
        <f t="shared" si="17"/>
        <v>2595</v>
      </c>
      <c r="CA13" s="42">
        <v>158.35</v>
      </c>
      <c r="CB13" s="19">
        <v>0</v>
      </c>
      <c r="CC13" s="42">
        <f t="shared" si="18"/>
        <v>0</v>
      </c>
      <c r="CD13" s="42">
        <v>0</v>
      </c>
      <c r="CE13" s="19">
        <v>7740</v>
      </c>
      <c r="CF13" s="42">
        <f t="shared" si="19"/>
        <v>3870</v>
      </c>
      <c r="CG13" s="42">
        <v>5805.34</v>
      </c>
      <c r="CH13" s="19">
        <v>0</v>
      </c>
      <c r="CI13" s="42">
        <f t="shared" si="20"/>
        <v>0</v>
      </c>
      <c r="CJ13" s="42">
        <v>0</v>
      </c>
      <c r="CK13" s="19">
        <v>4454.3999999999996</v>
      </c>
      <c r="CL13" s="42">
        <f t="shared" si="21"/>
        <v>2227.1999999999998</v>
      </c>
      <c r="CM13" s="42">
        <v>1187.8399999999999</v>
      </c>
      <c r="CN13" s="19">
        <v>0</v>
      </c>
      <c r="CO13" s="42">
        <f t="shared" si="22"/>
        <v>0</v>
      </c>
      <c r="CP13" s="42">
        <v>2695.4969999999998</v>
      </c>
      <c r="CQ13" s="19">
        <v>188050.5</v>
      </c>
      <c r="CR13" s="42">
        <f t="shared" si="23"/>
        <v>94025.25</v>
      </c>
      <c r="CS13" s="42">
        <v>38900.875999999997</v>
      </c>
      <c r="CT13" s="19">
        <v>114000</v>
      </c>
      <c r="CU13" s="42">
        <f t="shared" si="24"/>
        <v>57000</v>
      </c>
      <c r="CV13" s="42">
        <v>15902.375</v>
      </c>
      <c r="CW13" s="19">
        <v>8000</v>
      </c>
      <c r="CX13" s="42">
        <f t="shared" si="25"/>
        <v>4000</v>
      </c>
      <c r="CY13" s="42">
        <v>26196.953000000001</v>
      </c>
      <c r="CZ13" s="19">
        <v>1500</v>
      </c>
      <c r="DA13" s="42">
        <f t="shared" si="26"/>
        <v>750</v>
      </c>
      <c r="DB13" s="42">
        <v>1560.509</v>
      </c>
      <c r="DC13" s="19">
        <v>0</v>
      </c>
      <c r="DD13" s="42">
        <f t="shared" si="27"/>
        <v>0</v>
      </c>
      <c r="DE13" s="42">
        <v>0</v>
      </c>
      <c r="DF13" s="19">
        <v>0</v>
      </c>
      <c r="DG13" s="42">
        <f t="shared" si="28"/>
        <v>0</v>
      </c>
      <c r="DH13" s="42">
        <v>3199.6320000000001</v>
      </c>
      <c r="DI13" s="42">
        <v>0</v>
      </c>
      <c r="DJ13" s="19">
        <f t="shared" si="29"/>
        <v>4256343</v>
      </c>
      <c r="DK13" s="42">
        <f t="shared" si="29"/>
        <v>2128171.5</v>
      </c>
      <c r="DL13" s="42">
        <f t="shared" si="29"/>
        <v>1391317.4087</v>
      </c>
      <c r="DM13" s="19">
        <v>0</v>
      </c>
      <c r="DN13" s="42">
        <f t="shared" si="30"/>
        <v>0</v>
      </c>
      <c r="DO13" s="42">
        <v>0</v>
      </c>
      <c r="DP13" s="19">
        <v>342034.337</v>
      </c>
      <c r="DQ13" s="42">
        <f t="shared" si="31"/>
        <v>171017.1685</v>
      </c>
      <c r="DR13" s="42">
        <v>150804.88500000001</v>
      </c>
      <c r="DS13" s="19">
        <v>0</v>
      </c>
      <c r="DT13" s="42">
        <f t="shared" si="32"/>
        <v>0</v>
      </c>
      <c r="DU13" s="42">
        <v>0</v>
      </c>
      <c r="DV13" s="19">
        <v>0</v>
      </c>
      <c r="DW13" s="42">
        <f t="shared" si="33"/>
        <v>0</v>
      </c>
      <c r="DX13" s="42">
        <v>0</v>
      </c>
      <c r="DY13" s="19">
        <v>0</v>
      </c>
      <c r="DZ13" s="42">
        <f t="shared" si="34"/>
        <v>0</v>
      </c>
      <c r="EA13" s="42">
        <v>0</v>
      </c>
      <c r="EB13" s="19">
        <v>0</v>
      </c>
      <c r="EC13" s="42">
        <f t="shared" si="35"/>
        <v>0</v>
      </c>
      <c r="ED13" s="42">
        <v>0</v>
      </c>
      <c r="EE13" s="42">
        <v>0</v>
      </c>
      <c r="EF13" s="19">
        <f t="shared" si="36"/>
        <v>342034.337</v>
      </c>
      <c r="EG13" s="42">
        <f t="shared" si="36"/>
        <v>171017.1685</v>
      </c>
      <c r="EH13" s="42">
        <f>DO13+DR13+DU13+DX13+EA13+ED13+EE13</f>
        <v>150804.88500000001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 t="shared" si="0"/>
        <v>2734000</v>
      </c>
      <c r="F14" s="20">
        <f t="shared" si="0"/>
        <v>1367000</v>
      </c>
      <c r="G14" s="20">
        <f t="shared" si="0"/>
        <v>940833.06789999991</v>
      </c>
      <c r="H14" s="20">
        <f t="shared" si="37"/>
        <v>68.824657490855884</v>
      </c>
      <c r="I14" s="20">
        <f>G14/E14*100</f>
        <v>34.412328745427942</v>
      </c>
      <c r="J14" s="19">
        <f t="shared" si="1"/>
        <v>559286.1</v>
      </c>
      <c r="K14" s="20">
        <f t="shared" si="1"/>
        <v>279643.05</v>
      </c>
      <c r="L14" s="20">
        <f t="shared" si="1"/>
        <v>169162.6418999997</v>
      </c>
      <c r="M14" s="20">
        <f t="shared" si="38"/>
        <v>-110480.40810000029</v>
      </c>
      <c r="N14" s="20">
        <f t="shared" si="39"/>
        <v>60.492346189186428</v>
      </c>
      <c r="O14" s="20">
        <f>L14/J14*100</f>
        <v>30.246173094593214</v>
      </c>
      <c r="P14" s="19">
        <f t="shared" si="2"/>
        <v>140100</v>
      </c>
      <c r="Q14" s="20">
        <f t="shared" si="2"/>
        <v>70050</v>
      </c>
      <c r="R14" s="20">
        <f t="shared" si="2"/>
        <v>25397.247999999727</v>
      </c>
      <c r="S14" s="20">
        <f t="shared" si="40"/>
        <v>36.255885795859712</v>
      </c>
      <c r="T14" s="18">
        <f>R14/P14*100</f>
        <v>18.127942897929856</v>
      </c>
      <c r="U14" s="19">
        <v>10600</v>
      </c>
      <c r="V14" s="42">
        <f t="shared" si="41"/>
        <v>5300</v>
      </c>
      <c r="W14" s="42">
        <v>6530.7209999999995</v>
      </c>
      <c r="X14" s="42">
        <f t="shared" si="42"/>
        <v>123.22115094339621</v>
      </c>
      <c r="Y14" s="42">
        <f t="shared" si="3"/>
        <v>61.610575471698105</v>
      </c>
      <c r="Z14" s="19">
        <v>17000</v>
      </c>
      <c r="AA14" s="42">
        <f t="shared" si="43"/>
        <v>8500</v>
      </c>
      <c r="AB14" s="42">
        <v>2356.3969999999999</v>
      </c>
      <c r="AC14" s="42">
        <f t="shared" si="4"/>
        <v>27.722317647058826</v>
      </c>
      <c r="AD14" s="42">
        <f t="shared" si="44"/>
        <v>13.861158823529413</v>
      </c>
      <c r="AE14" s="19">
        <v>112500</v>
      </c>
      <c r="AF14" s="42">
        <f t="shared" si="5"/>
        <v>56250</v>
      </c>
      <c r="AG14" s="42">
        <v>16510.129999999728</v>
      </c>
      <c r="AH14" s="42">
        <f>+AG14/AF14*100</f>
        <v>29.351342222221739</v>
      </c>
      <c r="AI14" s="42">
        <f>AG14/AE14*100</f>
        <v>14.675671111110869</v>
      </c>
      <c r="AJ14" s="19">
        <v>301688.09999999998</v>
      </c>
      <c r="AK14" s="42">
        <f t="shared" si="6"/>
        <v>150844.04999999999</v>
      </c>
      <c r="AL14" s="42">
        <v>89308.596999999994</v>
      </c>
      <c r="AM14" s="42">
        <f>+AL14/AK14*100</f>
        <v>59.205912994248031</v>
      </c>
      <c r="AN14" s="42">
        <f>AL14/AJ14*100</f>
        <v>29.602956497124016</v>
      </c>
      <c r="AO14" s="19">
        <v>9700</v>
      </c>
      <c r="AP14" s="42">
        <f t="shared" si="7"/>
        <v>4850</v>
      </c>
      <c r="AQ14" s="42">
        <v>4467.1899999999996</v>
      </c>
      <c r="AR14" s="42">
        <f t="shared" si="45"/>
        <v>92.107010309278351</v>
      </c>
      <c r="AS14" s="42">
        <f>AQ14/AO14*100</f>
        <v>46.053505154639176</v>
      </c>
      <c r="AT14" s="19">
        <v>13000</v>
      </c>
      <c r="AU14" s="42">
        <f t="shared" si="8"/>
        <v>6500</v>
      </c>
      <c r="AV14" s="42">
        <v>5622.1</v>
      </c>
      <c r="AW14" s="42">
        <f>+AV14/AU14*100</f>
        <v>86.49384615384615</v>
      </c>
      <c r="AX14" s="42">
        <f>AV14/AT14*100</f>
        <v>43.246923076923075</v>
      </c>
      <c r="AY14" s="19">
        <v>0</v>
      </c>
      <c r="AZ14" s="42">
        <f t="shared" si="9"/>
        <v>0</v>
      </c>
      <c r="BA14" s="42">
        <v>0</v>
      </c>
      <c r="BB14" s="19">
        <v>0</v>
      </c>
      <c r="BC14" s="42">
        <f t="shared" si="10"/>
        <v>0</v>
      </c>
      <c r="BD14" s="42">
        <v>0</v>
      </c>
      <c r="BE14" s="19">
        <v>1355089.9</v>
      </c>
      <c r="BF14" s="42">
        <f t="shared" si="11"/>
        <v>677544.95</v>
      </c>
      <c r="BG14" s="42">
        <v>451696.66600000003</v>
      </c>
      <c r="BH14" s="19">
        <v>2396.8000000000002</v>
      </c>
      <c r="BI14" s="42">
        <f t="shared" si="12"/>
        <v>1198.4000000000001</v>
      </c>
      <c r="BJ14" s="42">
        <v>699.6</v>
      </c>
      <c r="BK14" s="19">
        <v>0</v>
      </c>
      <c r="BL14" s="42">
        <f t="shared" si="13"/>
        <v>0</v>
      </c>
      <c r="BM14" s="42">
        <v>0</v>
      </c>
      <c r="BN14" s="19">
        <v>0</v>
      </c>
      <c r="BO14" s="42">
        <f t="shared" si="14"/>
        <v>0</v>
      </c>
      <c r="BP14" s="42">
        <v>0</v>
      </c>
      <c r="BQ14" s="19">
        <f t="shared" si="15"/>
        <v>24758</v>
      </c>
      <c r="BR14" s="42">
        <f t="shared" si="15"/>
        <v>12379</v>
      </c>
      <c r="BS14" s="42">
        <f t="shared" si="15"/>
        <v>9087.154199999999</v>
      </c>
      <c r="BT14" s="42">
        <f t="shared" si="46"/>
        <v>73.407821310283538</v>
      </c>
      <c r="BU14" s="42">
        <f>BS14/BQ14*100</f>
        <v>36.703910655141769</v>
      </c>
      <c r="BV14" s="19">
        <v>11305</v>
      </c>
      <c r="BW14" s="42">
        <f t="shared" si="16"/>
        <v>5652.5</v>
      </c>
      <c r="BX14" s="42">
        <v>2670.7559999999999</v>
      </c>
      <c r="BY14" s="19">
        <v>5653</v>
      </c>
      <c r="BZ14" s="42">
        <f t="shared" si="17"/>
        <v>2826.5</v>
      </c>
      <c r="CA14" s="42">
        <v>4000</v>
      </c>
      <c r="CB14" s="19">
        <v>3200</v>
      </c>
      <c r="CC14" s="42">
        <f t="shared" si="18"/>
        <v>1600</v>
      </c>
      <c r="CD14" s="42">
        <v>1262.8489999999999</v>
      </c>
      <c r="CE14" s="19">
        <v>4600</v>
      </c>
      <c r="CF14" s="42">
        <f t="shared" si="19"/>
        <v>2300</v>
      </c>
      <c r="CG14" s="42">
        <v>1153.5491999999999</v>
      </c>
      <c r="CH14" s="19">
        <v>0</v>
      </c>
      <c r="CI14" s="42">
        <f t="shared" si="20"/>
        <v>0</v>
      </c>
      <c r="CJ14" s="42">
        <v>0</v>
      </c>
      <c r="CK14" s="19">
        <v>2227.1999999999998</v>
      </c>
      <c r="CL14" s="42">
        <f t="shared" si="21"/>
        <v>1113.5999999999999</v>
      </c>
      <c r="CM14" s="42">
        <v>445.36</v>
      </c>
      <c r="CN14" s="19">
        <v>0</v>
      </c>
      <c r="CO14" s="42">
        <f t="shared" si="22"/>
        <v>0</v>
      </c>
      <c r="CP14" s="42">
        <v>0</v>
      </c>
      <c r="CQ14" s="19">
        <v>66800</v>
      </c>
      <c r="CR14" s="42">
        <f t="shared" si="23"/>
        <v>33400</v>
      </c>
      <c r="CS14" s="42">
        <v>13106.3735</v>
      </c>
      <c r="CT14" s="19">
        <v>59000</v>
      </c>
      <c r="CU14" s="42">
        <f t="shared" si="24"/>
        <v>29500</v>
      </c>
      <c r="CV14" s="42">
        <v>10260.5735</v>
      </c>
      <c r="CW14" s="19">
        <v>3000</v>
      </c>
      <c r="CX14" s="42">
        <f t="shared" si="25"/>
        <v>1500</v>
      </c>
      <c r="CY14" s="42">
        <v>19674.479200000002</v>
      </c>
      <c r="CZ14" s="19">
        <v>0</v>
      </c>
      <c r="DA14" s="42">
        <f t="shared" si="26"/>
        <v>0</v>
      </c>
      <c r="DB14" s="42">
        <v>115</v>
      </c>
      <c r="DC14" s="19">
        <v>0</v>
      </c>
      <c r="DD14" s="42">
        <f t="shared" si="27"/>
        <v>0</v>
      </c>
      <c r="DE14" s="42">
        <v>0</v>
      </c>
      <c r="DF14" s="19">
        <v>240</v>
      </c>
      <c r="DG14" s="42">
        <f t="shared" si="28"/>
        <v>120</v>
      </c>
      <c r="DH14" s="42">
        <v>2384.5</v>
      </c>
      <c r="DI14" s="42">
        <v>0</v>
      </c>
      <c r="DJ14" s="19">
        <f t="shared" si="29"/>
        <v>1919000</v>
      </c>
      <c r="DK14" s="42">
        <f t="shared" si="29"/>
        <v>959500</v>
      </c>
      <c r="DL14" s="42">
        <f t="shared" si="29"/>
        <v>622004.26789999998</v>
      </c>
      <c r="DM14" s="19">
        <v>0</v>
      </c>
      <c r="DN14" s="42">
        <f t="shared" si="30"/>
        <v>0</v>
      </c>
      <c r="DO14" s="42">
        <v>2000</v>
      </c>
      <c r="DP14" s="19">
        <v>815000</v>
      </c>
      <c r="DQ14" s="42">
        <f t="shared" si="31"/>
        <v>407500</v>
      </c>
      <c r="DR14" s="42">
        <v>316828.79999999999</v>
      </c>
      <c r="DS14" s="19">
        <v>0</v>
      </c>
      <c r="DT14" s="42">
        <f t="shared" si="32"/>
        <v>0</v>
      </c>
      <c r="DU14" s="42">
        <v>0</v>
      </c>
      <c r="DV14" s="19">
        <v>0</v>
      </c>
      <c r="DW14" s="42">
        <f t="shared" si="33"/>
        <v>0</v>
      </c>
      <c r="DX14" s="42">
        <v>0</v>
      </c>
      <c r="DY14" s="19">
        <v>0</v>
      </c>
      <c r="DZ14" s="42">
        <f t="shared" si="34"/>
        <v>0</v>
      </c>
      <c r="EA14" s="42">
        <v>0</v>
      </c>
      <c r="EB14" s="19">
        <v>545000</v>
      </c>
      <c r="EC14" s="42">
        <f t="shared" si="35"/>
        <v>272500</v>
      </c>
      <c r="ED14" s="42">
        <v>65600</v>
      </c>
      <c r="EE14" s="42">
        <v>0</v>
      </c>
      <c r="EF14" s="19">
        <f t="shared" si="36"/>
        <v>1360000</v>
      </c>
      <c r="EG14" s="42">
        <f t="shared" si="36"/>
        <v>680000</v>
      </c>
      <c r="EH14" s="42">
        <f>DO14+DR14+DU14+DX14+EA14+ED14+EE14</f>
        <v>384428.79999999999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0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 t="s">
        <v>65</v>
      </c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0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37152.007599999997</v>
      </c>
      <c r="D17" s="28">
        <f>SUM(D10:D16)</f>
        <v>1681415.3676999998</v>
      </c>
      <c r="E17" s="28">
        <f>SUM(E10:E16)</f>
        <v>17034332.916000001</v>
      </c>
      <c r="F17" s="28">
        <f>SUM(F10:F16)</f>
        <v>8517166.4580000006</v>
      </c>
      <c r="G17" s="28">
        <f>SUM(G10:G16)</f>
        <v>5018934.3628000002</v>
      </c>
      <c r="H17" s="28">
        <f t="shared" si="37"/>
        <v>58.927278074808761</v>
      </c>
      <c r="I17" s="28">
        <f>G17/E17*100</f>
        <v>29.463639037404381</v>
      </c>
      <c r="J17" s="28">
        <f>SUM(J10:J16)</f>
        <v>3190774.1999999997</v>
      </c>
      <c r="K17" s="28">
        <f>SUM(K10:K16)</f>
        <v>1595387.0999999999</v>
      </c>
      <c r="L17" s="28">
        <f>SUM(L10:L16)</f>
        <v>897869.91779999947</v>
      </c>
      <c r="M17" s="28">
        <f t="shared" si="38"/>
        <v>-697517.18220000039</v>
      </c>
      <c r="N17" s="28">
        <f t="shared" si="39"/>
        <v>56.279126100493073</v>
      </c>
      <c r="O17" s="28">
        <f>L17/J17*100</f>
        <v>28.139563050246537</v>
      </c>
      <c r="P17" s="28">
        <f>SUM(P10:P16)</f>
        <v>619831.6</v>
      </c>
      <c r="Q17" s="28">
        <f>SUM(Q10:Q16)</f>
        <v>309915.8</v>
      </c>
      <c r="R17" s="28">
        <f>SUM(R10:R16)</f>
        <v>120932.38259999955</v>
      </c>
      <c r="S17" s="28">
        <f t="shared" si="40"/>
        <v>39.021044619215786</v>
      </c>
      <c r="T17" s="28">
        <f>R17/P17*100</f>
        <v>19.510522309607893</v>
      </c>
      <c r="U17" s="28">
        <f>SUM(U10:U16)</f>
        <v>43235.7</v>
      </c>
      <c r="V17" s="28">
        <f>SUM(V10:V16)</f>
        <v>21617.85</v>
      </c>
      <c r="W17" s="28">
        <f>SUM(W10:W16)</f>
        <v>9549.5802999999996</v>
      </c>
      <c r="X17" s="28">
        <f t="shared" si="42"/>
        <v>44.174514579386944</v>
      </c>
      <c r="Y17" s="28">
        <f t="shared" si="3"/>
        <v>22.087257289693472</v>
      </c>
      <c r="Z17" s="28">
        <f>SUM(Z10:Z16)</f>
        <v>80013.399999999994</v>
      </c>
      <c r="AA17" s="28">
        <f>SUM(AA10:AA16)</f>
        <v>40006.699999999997</v>
      </c>
      <c r="AB17" s="28">
        <f>SUM(AB10:AB16)</f>
        <v>30957.7788</v>
      </c>
      <c r="AC17" s="28">
        <f t="shared" si="4"/>
        <v>77.381485601161813</v>
      </c>
      <c r="AD17" s="42">
        <f t="shared" si="44"/>
        <v>38.690742800580907</v>
      </c>
      <c r="AE17" s="28">
        <f>SUM(AE10:AE16)</f>
        <v>496582.5</v>
      </c>
      <c r="AF17" s="28">
        <f>SUM(AF10:AF16)</f>
        <v>248291.25</v>
      </c>
      <c r="AG17" s="28">
        <f>SUM(AG10:AG16)</f>
        <v>80425.02349999953</v>
      </c>
      <c r="AH17" s="28">
        <f>+AG17/AF17*100</f>
        <v>32.391404650787948</v>
      </c>
      <c r="AI17" s="28">
        <f>AG17/AE17*100</f>
        <v>16.195702325393974</v>
      </c>
      <c r="AJ17" s="28">
        <f>SUM(AJ10:AJ16)</f>
        <v>1493389.1</v>
      </c>
      <c r="AK17" s="28">
        <f>SUM(AK10:AK16)</f>
        <v>746694.55</v>
      </c>
      <c r="AL17" s="28">
        <f>SUM(AL10:AL16)</f>
        <v>456756.74929999997</v>
      </c>
      <c r="AM17" s="28">
        <f>+AL17/AK17*100</f>
        <v>61.170494588449841</v>
      </c>
      <c r="AN17" s="28">
        <f>AL17/AJ17*100</f>
        <v>30.585247294224921</v>
      </c>
      <c r="AO17" s="28">
        <f>SUM(AO10:AO16)</f>
        <v>47922.400000000001</v>
      </c>
      <c r="AP17" s="28">
        <f>SUM(AP10:AP16)</f>
        <v>23961.200000000001</v>
      </c>
      <c r="AQ17" s="28">
        <f>SUM(AQ10:AQ16)</f>
        <v>21961.495099999996</v>
      </c>
      <c r="AR17" s="28">
        <f t="shared" si="45"/>
        <v>91.654404203462249</v>
      </c>
      <c r="AS17" s="28">
        <f>AQ17/AO17*100</f>
        <v>45.827202101731125</v>
      </c>
      <c r="AT17" s="28">
        <f>SUM(AT10:AT16)</f>
        <v>50400</v>
      </c>
      <c r="AU17" s="28">
        <f>SUM(AU10:AU16)</f>
        <v>25200</v>
      </c>
      <c r="AV17" s="28">
        <f>SUM(AV10:AV16)</f>
        <v>23549.15</v>
      </c>
      <c r="AW17" s="28">
        <f>+AV17/AU17*100</f>
        <v>93.44900793650794</v>
      </c>
      <c r="AX17" s="28">
        <f>AV17/AT17*100</f>
        <v>46.72450396825397</v>
      </c>
      <c r="AY17" s="28">
        <f t="shared" ref="AY17:BS17" si="47">SUM(AY10:AY16)</f>
        <v>0</v>
      </c>
      <c r="AZ17" s="28">
        <f t="shared" si="47"/>
        <v>0</v>
      </c>
      <c r="BA17" s="28">
        <f t="shared" si="47"/>
        <v>0</v>
      </c>
      <c r="BB17" s="28">
        <f t="shared" si="47"/>
        <v>0</v>
      </c>
      <c r="BC17" s="28">
        <f t="shared" si="47"/>
        <v>0</v>
      </c>
      <c r="BD17" s="28">
        <f t="shared" si="47"/>
        <v>0</v>
      </c>
      <c r="BE17" s="28">
        <f t="shared" si="47"/>
        <v>9159127</v>
      </c>
      <c r="BF17" s="28">
        <f t="shared" si="47"/>
        <v>4579563.5</v>
      </c>
      <c r="BG17" s="28">
        <f t="shared" si="47"/>
        <v>3054025.0949999997</v>
      </c>
      <c r="BH17" s="28">
        <f t="shared" si="47"/>
        <v>21050.699999999997</v>
      </c>
      <c r="BI17" s="28">
        <f t="shared" si="47"/>
        <v>10525.349999999999</v>
      </c>
      <c r="BJ17" s="28">
        <f t="shared" si="47"/>
        <v>7536.4800000000014</v>
      </c>
      <c r="BK17" s="28">
        <f t="shared" si="47"/>
        <v>0</v>
      </c>
      <c r="BL17" s="28">
        <f t="shared" si="47"/>
        <v>0</v>
      </c>
      <c r="BM17" s="28">
        <f t="shared" si="47"/>
        <v>0</v>
      </c>
      <c r="BN17" s="28">
        <f t="shared" si="47"/>
        <v>0</v>
      </c>
      <c r="BO17" s="28">
        <f t="shared" si="47"/>
        <v>0</v>
      </c>
      <c r="BP17" s="28">
        <f t="shared" si="47"/>
        <v>0</v>
      </c>
      <c r="BQ17" s="28">
        <f t="shared" si="47"/>
        <v>369867.3</v>
      </c>
      <c r="BR17" s="28">
        <f t="shared" si="47"/>
        <v>184933.65</v>
      </c>
      <c r="BS17" s="28">
        <f t="shared" si="47"/>
        <v>71299.37</v>
      </c>
      <c r="BT17" s="28">
        <f t="shared" si="46"/>
        <v>38.554027349808976</v>
      </c>
      <c r="BU17" s="28">
        <f>BS17/BQ17*100</f>
        <v>19.277013674904488</v>
      </c>
      <c r="BV17" s="28">
        <f t="shared" ref="BV17:DA17" si="48">SUM(BV10:BV16)</f>
        <v>262897</v>
      </c>
      <c r="BW17" s="28">
        <f t="shared" si="48"/>
        <v>131448.5</v>
      </c>
      <c r="BX17" s="28">
        <f t="shared" si="48"/>
        <v>46578.418000000005</v>
      </c>
      <c r="BY17" s="28">
        <f t="shared" si="48"/>
        <v>56147.5</v>
      </c>
      <c r="BZ17" s="28">
        <f t="shared" si="48"/>
        <v>28073.75</v>
      </c>
      <c r="CA17" s="28">
        <f t="shared" si="48"/>
        <v>6576.7279999999992</v>
      </c>
      <c r="CB17" s="28">
        <f t="shared" si="48"/>
        <v>5200</v>
      </c>
      <c r="CC17" s="28">
        <f t="shared" si="48"/>
        <v>2600</v>
      </c>
      <c r="CD17" s="28">
        <f t="shared" si="48"/>
        <v>2255.0329999999999</v>
      </c>
      <c r="CE17" s="28">
        <f t="shared" si="48"/>
        <v>45622.8</v>
      </c>
      <c r="CF17" s="28">
        <f t="shared" si="48"/>
        <v>22811.4</v>
      </c>
      <c r="CG17" s="28">
        <f t="shared" si="48"/>
        <v>15889.190999999999</v>
      </c>
      <c r="CH17" s="28">
        <f t="shared" si="48"/>
        <v>0</v>
      </c>
      <c r="CI17" s="28">
        <f t="shared" si="48"/>
        <v>0</v>
      </c>
      <c r="CJ17" s="28">
        <f t="shared" si="48"/>
        <v>0</v>
      </c>
      <c r="CK17" s="28">
        <f t="shared" si="48"/>
        <v>15362.199999999997</v>
      </c>
      <c r="CL17" s="28">
        <f t="shared" si="48"/>
        <v>7681.0999999999985</v>
      </c>
      <c r="CM17" s="28">
        <f t="shared" si="48"/>
        <v>3057.14</v>
      </c>
      <c r="CN17" s="28">
        <f t="shared" si="48"/>
        <v>0</v>
      </c>
      <c r="CO17" s="28">
        <f t="shared" si="48"/>
        <v>0</v>
      </c>
      <c r="CP17" s="28">
        <f t="shared" si="48"/>
        <v>2695.4969999999998</v>
      </c>
      <c r="CQ17" s="28">
        <f t="shared" si="48"/>
        <v>547014.80000000005</v>
      </c>
      <c r="CR17" s="28">
        <f t="shared" si="48"/>
        <v>273507.40000000002</v>
      </c>
      <c r="CS17" s="28">
        <f t="shared" si="48"/>
        <v>131641.47199999998</v>
      </c>
      <c r="CT17" s="28">
        <f t="shared" si="48"/>
        <v>290453.3</v>
      </c>
      <c r="CU17" s="28">
        <f t="shared" si="48"/>
        <v>145226.65</v>
      </c>
      <c r="CV17" s="28">
        <f t="shared" si="48"/>
        <v>50782.07</v>
      </c>
      <c r="CW17" s="28">
        <f t="shared" si="48"/>
        <v>19000</v>
      </c>
      <c r="CX17" s="28">
        <f t="shared" si="48"/>
        <v>9500</v>
      </c>
      <c r="CY17" s="28">
        <f t="shared" si="48"/>
        <v>55117.556200000006</v>
      </c>
      <c r="CZ17" s="28">
        <f t="shared" si="48"/>
        <v>5600</v>
      </c>
      <c r="DA17" s="28">
        <f t="shared" si="48"/>
        <v>2800</v>
      </c>
      <c r="DB17" s="28">
        <f t="shared" ref="DB17:EF17" si="49">SUM(DB10:DB16)</f>
        <v>1675.509</v>
      </c>
      <c r="DC17" s="28">
        <f t="shared" si="49"/>
        <v>21870</v>
      </c>
      <c r="DD17" s="28">
        <f>SUM(DD10:DD16)</f>
        <v>10935</v>
      </c>
      <c r="DE17" s="28">
        <f t="shared" si="49"/>
        <v>1870</v>
      </c>
      <c r="DF17" s="28">
        <f t="shared" si="49"/>
        <v>37749</v>
      </c>
      <c r="DG17" s="28">
        <f>SUM(DG10:DG16)</f>
        <v>18874.5</v>
      </c>
      <c r="DH17" s="28">
        <f t="shared" si="49"/>
        <v>12240.7366</v>
      </c>
      <c r="DI17" s="28">
        <f t="shared" si="49"/>
        <v>0</v>
      </c>
      <c r="DJ17" s="28">
        <f t="shared" si="49"/>
        <v>12408184.1</v>
      </c>
      <c r="DK17" s="28">
        <f>SUM(DK10:DK16)</f>
        <v>6204092.0499999989</v>
      </c>
      <c r="DL17" s="28">
        <f t="shared" si="49"/>
        <v>3964358.6327999998</v>
      </c>
      <c r="DM17" s="28">
        <f t="shared" si="49"/>
        <v>50000</v>
      </c>
      <c r="DN17" s="28">
        <f>SUM(DN10:DN16)</f>
        <v>25000</v>
      </c>
      <c r="DO17" s="28">
        <f t="shared" si="49"/>
        <v>2000</v>
      </c>
      <c r="DP17" s="28">
        <f t="shared" si="49"/>
        <v>4572698.8159999996</v>
      </c>
      <c r="DQ17" s="28">
        <f>SUM(DQ10:DQ16)</f>
        <v>2286349.4079999998</v>
      </c>
      <c r="DR17" s="28">
        <f t="shared" si="49"/>
        <v>1052575.73</v>
      </c>
      <c r="DS17" s="28">
        <f t="shared" si="49"/>
        <v>0</v>
      </c>
      <c r="DT17" s="28">
        <f>SUM(DT10:DT16)</f>
        <v>0</v>
      </c>
      <c r="DU17" s="28">
        <f t="shared" si="49"/>
        <v>0</v>
      </c>
      <c r="DV17" s="28">
        <f t="shared" si="49"/>
        <v>3450</v>
      </c>
      <c r="DW17" s="28">
        <f>SUM(DW10:DW16)</f>
        <v>1725</v>
      </c>
      <c r="DX17" s="28">
        <f t="shared" si="49"/>
        <v>0</v>
      </c>
      <c r="DY17" s="28">
        <f t="shared" si="49"/>
        <v>0</v>
      </c>
      <c r="DZ17" s="28">
        <f>SUM(DZ10:DZ16)</f>
        <v>0</v>
      </c>
      <c r="EA17" s="28">
        <f t="shared" si="49"/>
        <v>0</v>
      </c>
      <c r="EB17" s="28">
        <f t="shared" si="49"/>
        <v>2229767.1580999997</v>
      </c>
      <c r="EC17" s="28">
        <f>SUM(EC10:EC16)</f>
        <v>1114883.5790499998</v>
      </c>
      <c r="ED17" s="28">
        <f t="shared" si="49"/>
        <v>125300</v>
      </c>
      <c r="EE17" s="28">
        <f t="shared" si="49"/>
        <v>0</v>
      </c>
      <c r="EF17" s="28">
        <f t="shared" si="49"/>
        <v>6855915.9741000002</v>
      </c>
      <c r="EG17" s="28">
        <f>SUM(EG10:EG16)</f>
        <v>3427957.9870500001</v>
      </c>
      <c r="EH17" s="28">
        <f>SUM(EH10:EH16)</f>
        <v>1179875.73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5" customFormat="1" x14ac:dyDescent="0.3">
      <c r="A18" s="46"/>
      <c r="B18" s="47"/>
      <c r="C18" s="29"/>
      <c r="D18" s="29"/>
      <c r="E18" s="29"/>
      <c r="F18" s="29"/>
      <c r="G18" s="29"/>
      <c r="H18" s="29"/>
      <c r="I18" s="48"/>
      <c r="J18" s="29"/>
      <c r="K18" s="29"/>
      <c r="L18" s="29"/>
      <c r="M18" s="29"/>
      <c r="N18" s="29"/>
      <c r="O18" s="48"/>
      <c r="P18" s="29"/>
      <c r="Q18" s="29"/>
      <c r="R18" s="29"/>
      <c r="S18" s="29"/>
      <c r="T18" s="49"/>
      <c r="U18" s="29"/>
      <c r="V18" s="29"/>
      <c r="W18" s="29"/>
      <c r="X18" s="29"/>
      <c r="Y18" s="49"/>
      <c r="Z18" s="29"/>
      <c r="AA18" s="29"/>
      <c r="AB18" s="29"/>
      <c r="AC18" s="29"/>
      <c r="AD18" s="49"/>
      <c r="AE18" s="29"/>
      <c r="AF18" s="29"/>
      <c r="AG18" s="29"/>
      <c r="AH18" s="48"/>
      <c r="AI18" s="49"/>
      <c r="AJ18" s="29"/>
      <c r="AK18" s="29"/>
      <c r="AL18" s="29"/>
      <c r="AM18" s="29"/>
      <c r="AN18" s="49"/>
      <c r="AO18" s="29"/>
      <c r="AP18" s="29"/>
      <c r="AQ18" s="29"/>
      <c r="AR18" s="29"/>
      <c r="AS18" s="49"/>
      <c r="AT18" s="29"/>
      <c r="AU18" s="29"/>
      <c r="AV18" s="29"/>
      <c r="AW18" s="29"/>
      <c r="AX18" s="4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4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3"/>
      <c r="EK18" s="43"/>
      <c r="EL18" s="43"/>
      <c r="EM18" s="43"/>
      <c r="EN18" s="43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</row>
    <row r="19" spans="1:254" s="45" customFormat="1" x14ac:dyDescent="0.3"/>
    <row r="20" spans="1:254" s="45" customFormat="1" x14ac:dyDescent="0.3"/>
    <row r="21" spans="1:254" s="45" customFormat="1" x14ac:dyDescent="0.3"/>
    <row r="22" spans="1:254" s="45" customFormat="1" x14ac:dyDescent="0.3"/>
    <row r="23" spans="1:254" s="45" customFormat="1" x14ac:dyDescent="0.3"/>
    <row r="24" spans="1:254" s="45" customFormat="1" x14ac:dyDescent="0.3"/>
    <row r="25" spans="1:254" s="45" customFormat="1" x14ac:dyDescent="0.3"/>
    <row r="26" spans="1:254" s="45" customFormat="1" x14ac:dyDescent="0.3"/>
    <row r="27" spans="1:254" s="45" customFormat="1" x14ac:dyDescent="0.3"/>
    <row r="28" spans="1:254" s="45" customFormat="1" x14ac:dyDescent="0.3"/>
    <row r="29" spans="1:254" s="45" customFormat="1" x14ac:dyDescent="0.3"/>
    <row r="30" spans="1:254" s="45" customFormat="1" x14ac:dyDescent="0.3"/>
    <row r="31" spans="1:254" s="45" customFormat="1" x14ac:dyDescent="0.3"/>
    <row r="32" spans="1:254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6" sqref="A16:XFD16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1.85546875" style="1" hidden="1" customWidth="1"/>
    <col min="10" max="12" width="14.85546875" style="1" customWidth="1"/>
    <col min="13" max="13" width="13.1406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11.85546875" style="1" hidden="1" customWidth="1"/>
    <col min="21" max="30" width="14.85546875" style="1" hidden="1" customWidth="1"/>
    <col min="31" max="33" width="14.85546875" style="1" customWidth="1"/>
    <col min="34" max="34" width="13.5703125" style="1" customWidth="1"/>
    <col min="35" max="35" width="14.85546875" style="1" hidden="1" customWidth="1"/>
    <col min="36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68" width="14.85546875" style="1" hidden="1" customWidth="1"/>
    <col min="69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4" style="1" customWidth="1"/>
    <col min="100" max="101" width="12.42578125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</row>
    <row r="2" spans="1:255" ht="17.45" customHeight="1" x14ac:dyDescent="0.3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</row>
    <row r="3" spans="1:255" x14ac:dyDescent="0.3">
      <c r="C3" s="5"/>
      <c r="D3" s="5"/>
      <c r="E3" s="5"/>
      <c r="F3" s="5"/>
      <c r="G3" s="5"/>
      <c r="H3" s="5"/>
      <c r="I3" s="5"/>
      <c r="J3" s="5"/>
      <c r="K3" s="5"/>
      <c r="L3" s="96"/>
      <c r="M3" s="96"/>
      <c r="N3" s="96"/>
      <c r="O3" s="96"/>
      <c r="P3" s="96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97" t="s">
        <v>61</v>
      </c>
      <c r="CV3" s="97"/>
      <c r="CW3" s="4"/>
    </row>
    <row r="4" spans="1:255" ht="17.45" customHeight="1" x14ac:dyDescent="0.3">
      <c r="A4" s="98" t="s">
        <v>1</v>
      </c>
      <c r="B4" s="101" t="s">
        <v>2</v>
      </c>
      <c r="C4" s="104" t="s">
        <v>3</v>
      </c>
      <c r="D4" s="104" t="s">
        <v>4</v>
      </c>
      <c r="E4" s="107" t="s">
        <v>5</v>
      </c>
      <c r="F4" s="108"/>
      <c r="G4" s="108"/>
      <c r="H4" s="108"/>
      <c r="I4" s="109"/>
      <c r="J4" s="116" t="s">
        <v>6</v>
      </c>
      <c r="K4" s="117"/>
      <c r="L4" s="117"/>
      <c r="M4" s="117"/>
      <c r="N4" s="117"/>
      <c r="O4" s="118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7"/>
      <c r="DJ4" s="128" t="s">
        <v>7</v>
      </c>
      <c r="DK4" s="129" t="s">
        <v>8</v>
      </c>
      <c r="DL4" s="130"/>
      <c r="DM4" s="131"/>
      <c r="DN4" s="138" t="s">
        <v>9</v>
      </c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28" t="s">
        <v>10</v>
      </c>
      <c r="EG4" s="139" t="s">
        <v>11</v>
      </c>
      <c r="EH4" s="140"/>
      <c r="EI4" s="141"/>
      <c r="EJ4" s="51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99"/>
      <c r="B5" s="102"/>
      <c r="C5" s="105"/>
      <c r="D5" s="105"/>
      <c r="E5" s="110"/>
      <c r="F5" s="111"/>
      <c r="G5" s="111"/>
      <c r="H5" s="111"/>
      <c r="I5" s="112"/>
      <c r="J5" s="119"/>
      <c r="K5" s="120"/>
      <c r="L5" s="120"/>
      <c r="M5" s="120"/>
      <c r="N5" s="120"/>
      <c r="O5" s="121"/>
      <c r="P5" s="148" t="s">
        <v>12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50"/>
      <c r="BB5" s="151" t="s">
        <v>13</v>
      </c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2" t="s">
        <v>14</v>
      </c>
      <c r="BO5" s="153"/>
      <c r="BP5" s="153"/>
      <c r="BQ5" s="156" t="s">
        <v>15</v>
      </c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8"/>
      <c r="CH5" s="167" t="s">
        <v>16</v>
      </c>
      <c r="CI5" s="165"/>
      <c r="CJ5" s="165"/>
      <c r="CK5" s="165"/>
      <c r="CL5" s="165"/>
      <c r="CM5" s="165"/>
      <c r="CN5" s="165"/>
      <c r="CO5" s="165"/>
      <c r="CP5" s="175"/>
      <c r="CQ5" s="156" t="s">
        <v>17</v>
      </c>
      <c r="CR5" s="157"/>
      <c r="CS5" s="157"/>
      <c r="CT5" s="157"/>
      <c r="CU5" s="157"/>
      <c r="CV5" s="157"/>
      <c r="CW5" s="157"/>
      <c r="CX5" s="157"/>
      <c r="CY5" s="157"/>
      <c r="CZ5" s="157"/>
      <c r="DA5" s="151" t="s">
        <v>18</v>
      </c>
      <c r="DB5" s="151"/>
      <c r="DC5" s="151"/>
      <c r="DD5" s="152" t="s">
        <v>19</v>
      </c>
      <c r="DE5" s="153"/>
      <c r="DF5" s="159"/>
      <c r="DG5" s="152" t="s">
        <v>20</v>
      </c>
      <c r="DH5" s="153"/>
      <c r="DI5" s="159"/>
      <c r="DJ5" s="128"/>
      <c r="DK5" s="132"/>
      <c r="DL5" s="133"/>
      <c r="DM5" s="134"/>
      <c r="DN5" s="161"/>
      <c r="DO5" s="161"/>
      <c r="DP5" s="162"/>
      <c r="DQ5" s="162"/>
      <c r="DR5" s="162"/>
      <c r="DS5" s="162"/>
      <c r="DT5" s="152" t="s">
        <v>21</v>
      </c>
      <c r="DU5" s="153"/>
      <c r="DV5" s="159"/>
      <c r="DW5" s="195"/>
      <c r="DX5" s="196"/>
      <c r="DY5" s="196"/>
      <c r="DZ5" s="196"/>
      <c r="EA5" s="196"/>
      <c r="EB5" s="196"/>
      <c r="EC5" s="196"/>
      <c r="ED5" s="196"/>
      <c r="EE5" s="196"/>
      <c r="EF5" s="128"/>
      <c r="EG5" s="142"/>
      <c r="EH5" s="143"/>
      <c r="EI5" s="144"/>
      <c r="EJ5" s="51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99"/>
      <c r="B6" s="102"/>
      <c r="C6" s="105"/>
      <c r="D6" s="105"/>
      <c r="E6" s="113"/>
      <c r="F6" s="114"/>
      <c r="G6" s="114"/>
      <c r="H6" s="114"/>
      <c r="I6" s="115"/>
      <c r="J6" s="122"/>
      <c r="K6" s="123"/>
      <c r="L6" s="123"/>
      <c r="M6" s="123"/>
      <c r="N6" s="123"/>
      <c r="O6" s="124"/>
      <c r="P6" s="168" t="s">
        <v>54</v>
      </c>
      <c r="Q6" s="169"/>
      <c r="R6" s="169"/>
      <c r="S6" s="169"/>
      <c r="T6" s="170"/>
      <c r="U6" s="171" t="s">
        <v>22</v>
      </c>
      <c r="V6" s="172"/>
      <c r="W6" s="172"/>
      <c r="X6" s="172"/>
      <c r="Y6" s="173"/>
      <c r="Z6" s="171" t="s">
        <v>23</v>
      </c>
      <c r="AA6" s="172"/>
      <c r="AB6" s="172"/>
      <c r="AC6" s="172"/>
      <c r="AD6" s="173"/>
      <c r="AE6" s="171" t="s">
        <v>51</v>
      </c>
      <c r="AF6" s="172"/>
      <c r="AG6" s="172"/>
      <c r="AH6" s="172"/>
      <c r="AI6" s="173"/>
      <c r="AJ6" s="171" t="s">
        <v>52</v>
      </c>
      <c r="AK6" s="172"/>
      <c r="AL6" s="172"/>
      <c r="AM6" s="172"/>
      <c r="AN6" s="173"/>
      <c r="AO6" s="171" t="s">
        <v>24</v>
      </c>
      <c r="AP6" s="172"/>
      <c r="AQ6" s="172"/>
      <c r="AR6" s="172"/>
      <c r="AS6" s="173"/>
      <c r="AT6" s="171" t="s">
        <v>25</v>
      </c>
      <c r="AU6" s="172"/>
      <c r="AV6" s="172"/>
      <c r="AW6" s="172"/>
      <c r="AX6" s="173"/>
      <c r="AY6" s="174" t="s">
        <v>26</v>
      </c>
      <c r="AZ6" s="174"/>
      <c r="BA6" s="174"/>
      <c r="BB6" s="185" t="s">
        <v>27</v>
      </c>
      <c r="BC6" s="186"/>
      <c r="BD6" s="186"/>
      <c r="BE6" s="185" t="s">
        <v>28</v>
      </c>
      <c r="BF6" s="186"/>
      <c r="BG6" s="187"/>
      <c r="BH6" s="188" t="s">
        <v>29</v>
      </c>
      <c r="BI6" s="189"/>
      <c r="BJ6" s="189"/>
      <c r="BK6" s="190" t="s">
        <v>30</v>
      </c>
      <c r="BL6" s="191"/>
      <c r="BM6" s="191"/>
      <c r="BN6" s="154"/>
      <c r="BO6" s="155"/>
      <c r="BP6" s="155"/>
      <c r="BQ6" s="192" t="s">
        <v>31</v>
      </c>
      <c r="BR6" s="193"/>
      <c r="BS6" s="193"/>
      <c r="BT6" s="193"/>
      <c r="BU6" s="194"/>
      <c r="BV6" s="166" t="s">
        <v>32</v>
      </c>
      <c r="BW6" s="166"/>
      <c r="BX6" s="166"/>
      <c r="BY6" s="166" t="s">
        <v>33</v>
      </c>
      <c r="BZ6" s="166"/>
      <c r="CA6" s="166"/>
      <c r="CB6" s="166" t="s">
        <v>34</v>
      </c>
      <c r="CC6" s="166"/>
      <c r="CD6" s="166"/>
      <c r="CE6" s="166" t="s">
        <v>35</v>
      </c>
      <c r="CF6" s="166"/>
      <c r="CG6" s="166"/>
      <c r="CH6" s="166" t="s">
        <v>36</v>
      </c>
      <c r="CI6" s="166"/>
      <c r="CJ6" s="166"/>
      <c r="CK6" s="167" t="s">
        <v>37</v>
      </c>
      <c r="CL6" s="165"/>
      <c r="CM6" s="165"/>
      <c r="CN6" s="166" t="s">
        <v>38</v>
      </c>
      <c r="CO6" s="166"/>
      <c r="CP6" s="166"/>
      <c r="CQ6" s="163" t="s">
        <v>39</v>
      </c>
      <c r="CR6" s="164"/>
      <c r="CS6" s="165"/>
      <c r="CT6" s="167" t="s">
        <v>40</v>
      </c>
      <c r="CU6" s="165"/>
      <c r="CV6" s="165"/>
      <c r="CW6" s="175"/>
      <c r="CX6" s="167" t="s">
        <v>41</v>
      </c>
      <c r="CY6" s="165"/>
      <c r="CZ6" s="165"/>
      <c r="DA6" s="151"/>
      <c r="DB6" s="151"/>
      <c r="DC6" s="151"/>
      <c r="DD6" s="154"/>
      <c r="DE6" s="155"/>
      <c r="DF6" s="160"/>
      <c r="DG6" s="154"/>
      <c r="DH6" s="155"/>
      <c r="DI6" s="160"/>
      <c r="DJ6" s="128"/>
      <c r="DK6" s="135"/>
      <c r="DL6" s="136"/>
      <c r="DM6" s="137"/>
      <c r="DN6" s="152" t="s">
        <v>42</v>
      </c>
      <c r="DO6" s="153"/>
      <c r="DP6" s="159"/>
      <c r="DQ6" s="152" t="s">
        <v>43</v>
      </c>
      <c r="DR6" s="153"/>
      <c r="DS6" s="159"/>
      <c r="DT6" s="154"/>
      <c r="DU6" s="155"/>
      <c r="DV6" s="160"/>
      <c r="DW6" s="152" t="s">
        <v>44</v>
      </c>
      <c r="DX6" s="153"/>
      <c r="DY6" s="159"/>
      <c r="DZ6" s="152" t="s">
        <v>45</v>
      </c>
      <c r="EA6" s="153"/>
      <c r="EB6" s="159"/>
      <c r="EC6" s="176" t="s">
        <v>46</v>
      </c>
      <c r="ED6" s="177"/>
      <c r="EE6" s="177"/>
      <c r="EF6" s="128"/>
      <c r="EG6" s="145"/>
      <c r="EH6" s="146"/>
      <c r="EI6" s="147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99"/>
      <c r="B7" s="102"/>
      <c r="C7" s="105"/>
      <c r="D7" s="105"/>
      <c r="E7" s="178" t="s">
        <v>47</v>
      </c>
      <c r="F7" s="180" t="s">
        <v>60</v>
      </c>
      <c r="G7" s="182" t="s">
        <v>71</v>
      </c>
      <c r="H7" s="183" t="s">
        <v>53</v>
      </c>
      <c r="I7" s="184" t="s">
        <v>49</v>
      </c>
      <c r="J7" s="178" t="s">
        <v>47</v>
      </c>
      <c r="K7" s="180" t="s">
        <v>60</v>
      </c>
      <c r="L7" s="182" t="s">
        <v>71</v>
      </c>
      <c r="M7" s="183" t="s">
        <v>62</v>
      </c>
      <c r="N7" s="183" t="s">
        <v>53</v>
      </c>
      <c r="O7" s="199" t="s">
        <v>49</v>
      </c>
      <c r="P7" s="178" t="s">
        <v>47</v>
      </c>
      <c r="Q7" s="180" t="s">
        <v>60</v>
      </c>
      <c r="R7" s="182" t="s">
        <v>71</v>
      </c>
      <c r="S7" s="197" t="s">
        <v>53</v>
      </c>
      <c r="T7" s="184" t="s">
        <v>49</v>
      </c>
      <c r="U7" s="178" t="s">
        <v>47</v>
      </c>
      <c r="V7" s="180" t="s">
        <v>60</v>
      </c>
      <c r="W7" s="182" t="s">
        <v>71</v>
      </c>
      <c r="X7" s="197" t="s">
        <v>53</v>
      </c>
      <c r="Y7" s="184" t="s">
        <v>49</v>
      </c>
      <c r="Z7" s="178" t="s">
        <v>47</v>
      </c>
      <c r="AA7" s="180" t="s">
        <v>60</v>
      </c>
      <c r="AB7" s="182" t="s">
        <v>72</v>
      </c>
      <c r="AC7" s="197" t="s">
        <v>53</v>
      </c>
      <c r="AD7" s="184" t="s">
        <v>49</v>
      </c>
      <c r="AE7" s="178" t="s">
        <v>47</v>
      </c>
      <c r="AF7" s="180" t="s">
        <v>60</v>
      </c>
      <c r="AG7" s="182" t="s">
        <v>71</v>
      </c>
      <c r="AH7" s="197" t="s">
        <v>53</v>
      </c>
      <c r="AI7" s="184" t="s">
        <v>49</v>
      </c>
      <c r="AJ7" s="178" t="s">
        <v>47</v>
      </c>
      <c r="AK7" s="180" t="s">
        <v>60</v>
      </c>
      <c r="AL7" s="182" t="s">
        <v>72</v>
      </c>
      <c r="AM7" s="197" t="s">
        <v>53</v>
      </c>
      <c r="AN7" s="53"/>
      <c r="AO7" s="178" t="s">
        <v>47</v>
      </c>
      <c r="AP7" s="180" t="s">
        <v>60</v>
      </c>
      <c r="AQ7" s="182" t="s">
        <v>71</v>
      </c>
      <c r="AR7" s="197" t="s">
        <v>53</v>
      </c>
      <c r="AS7" s="55"/>
      <c r="AT7" s="178" t="s">
        <v>47</v>
      </c>
      <c r="AU7" s="180" t="s">
        <v>60</v>
      </c>
      <c r="AV7" s="201"/>
      <c r="AW7" s="201"/>
      <c r="AX7" s="202"/>
      <c r="AY7" s="178" t="s">
        <v>47</v>
      </c>
      <c r="AZ7" s="180" t="s">
        <v>60</v>
      </c>
      <c r="BA7" s="54"/>
      <c r="BB7" s="178" t="s">
        <v>47</v>
      </c>
      <c r="BC7" s="180" t="s">
        <v>60</v>
      </c>
      <c r="BD7" s="54"/>
      <c r="BE7" s="178" t="s">
        <v>47</v>
      </c>
      <c r="BF7" s="180" t="s">
        <v>60</v>
      </c>
      <c r="BG7" s="54"/>
      <c r="BH7" s="178" t="s">
        <v>47</v>
      </c>
      <c r="BI7" s="180" t="s">
        <v>60</v>
      </c>
      <c r="BJ7" s="54"/>
      <c r="BK7" s="178" t="s">
        <v>47</v>
      </c>
      <c r="BL7" s="180" t="s">
        <v>60</v>
      </c>
      <c r="BM7" s="54"/>
      <c r="BN7" s="178" t="s">
        <v>47</v>
      </c>
      <c r="BO7" s="180" t="s">
        <v>60</v>
      </c>
      <c r="BP7" s="54"/>
      <c r="BQ7" s="178" t="s">
        <v>47</v>
      </c>
      <c r="BR7" s="180" t="s">
        <v>60</v>
      </c>
      <c r="BS7" s="182" t="s">
        <v>72</v>
      </c>
      <c r="BT7" s="197" t="s">
        <v>53</v>
      </c>
      <c r="BU7" s="52"/>
      <c r="BV7" s="178" t="s">
        <v>47</v>
      </c>
      <c r="BW7" s="180" t="s">
        <v>60</v>
      </c>
      <c r="BX7" s="54"/>
      <c r="BY7" s="178" t="s">
        <v>47</v>
      </c>
      <c r="BZ7" s="180" t="s">
        <v>60</v>
      </c>
      <c r="CA7" s="54"/>
      <c r="CB7" s="178" t="s">
        <v>47</v>
      </c>
      <c r="CC7" s="180" t="s">
        <v>60</v>
      </c>
      <c r="CD7" s="54"/>
      <c r="CE7" s="178" t="s">
        <v>47</v>
      </c>
      <c r="CF7" s="180" t="s">
        <v>60</v>
      </c>
      <c r="CG7" s="54"/>
      <c r="CH7" s="178" t="s">
        <v>47</v>
      </c>
      <c r="CI7" s="180" t="s">
        <v>60</v>
      </c>
      <c r="CJ7" s="54"/>
      <c r="CK7" s="178" t="s">
        <v>47</v>
      </c>
      <c r="CL7" s="180" t="s">
        <v>60</v>
      </c>
      <c r="CM7" s="54"/>
      <c r="CN7" s="178" t="s">
        <v>47</v>
      </c>
      <c r="CO7" s="180" t="s">
        <v>60</v>
      </c>
      <c r="CP7" s="54"/>
      <c r="CQ7" s="178" t="s">
        <v>47</v>
      </c>
      <c r="CR7" s="180" t="s">
        <v>60</v>
      </c>
      <c r="CS7" s="203" t="s">
        <v>71</v>
      </c>
      <c r="CT7" s="178" t="s">
        <v>47</v>
      </c>
      <c r="CU7" s="180" t="s">
        <v>60</v>
      </c>
      <c r="CV7" s="203" t="s">
        <v>75</v>
      </c>
      <c r="CW7" s="197" t="s">
        <v>53</v>
      </c>
      <c r="CX7" s="178" t="s">
        <v>47</v>
      </c>
      <c r="CY7" s="180" t="s">
        <v>60</v>
      </c>
      <c r="CZ7" s="54"/>
      <c r="DA7" s="178" t="s">
        <v>47</v>
      </c>
      <c r="DB7" s="180" t="s">
        <v>60</v>
      </c>
      <c r="DC7" s="54"/>
      <c r="DD7" s="178" t="s">
        <v>47</v>
      </c>
      <c r="DE7" s="180" t="s">
        <v>60</v>
      </c>
      <c r="DF7" s="54"/>
      <c r="DG7" s="178" t="s">
        <v>47</v>
      </c>
      <c r="DH7" s="180" t="s">
        <v>60</v>
      </c>
      <c r="DI7" s="54"/>
      <c r="DJ7" s="205" t="s">
        <v>48</v>
      </c>
      <c r="DK7" s="178" t="s">
        <v>47</v>
      </c>
      <c r="DL7" s="180" t="s">
        <v>60</v>
      </c>
      <c r="DM7" s="54"/>
      <c r="DN7" s="178" t="s">
        <v>47</v>
      </c>
      <c r="DO7" s="180" t="s">
        <v>60</v>
      </c>
      <c r="DP7" s="54"/>
      <c r="DQ7" s="178" t="s">
        <v>47</v>
      </c>
      <c r="DR7" s="180" t="s">
        <v>60</v>
      </c>
      <c r="DS7" s="54"/>
      <c r="DT7" s="178" t="s">
        <v>47</v>
      </c>
      <c r="DU7" s="180" t="s">
        <v>60</v>
      </c>
      <c r="DV7" s="54"/>
      <c r="DW7" s="178" t="s">
        <v>47</v>
      </c>
      <c r="DX7" s="180" t="s">
        <v>60</v>
      </c>
      <c r="DY7" s="54"/>
      <c r="DZ7" s="178" t="s">
        <v>47</v>
      </c>
      <c r="EA7" s="180" t="s">
        <v>60</v>
      </c>
      <c r="EB7" s="54"/>
      <c r="EC7" s="178" t="s">
        <v>47</v>
      </c>
      <c r="ED7" s="180" t="s">
        <v>60</v>
      </c>
      <c r="EE7" s="54"/>
      <c r="EF7" s="128" t="s">
        <v>48</v>
      </c>
      <c r="EG7" s="178" t="s">
        <v>47</v>
      </c>
      <c r="EH7" s="180" t="s">
        <v>60</v>
      </c>
      <c r="EI7" s="54"/>
      <c r="EJ7" s="51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96.75" customHeight="1" x14ac:dyDescent="0.3">
      <c r="A8" s="100"/>
      <c r="B8" s="103"/>
      <c r="C8" s="106"/>
      <c r="D8" s="106"/>
      <c r="E8" s="179"/>
      <c r="F8" s="181"/>
      <c r="G8" s="182"/>
      <c r="H8" s="183"/>
      <c r="I8" s="184"/>
      <c r="J8" s="179"/>
      <c r="K8" s="181"/>
      <c r="L8" s="182"/>
      <c r="M8" s="183"/>
      <c r="N8" s="183"/>
      <c r="O8" s="200"/>
      <c r="P8" s="179"/>
      <c r="Q8" s="181"/>
      <c r="R8" s="182"/>
      <c r="S8" s="198"/>
      <c r="T8" s="184"/>
      <c r="U8" s="179"/>
      <c r="V8" s="181"/>
      <c r="W8" s="182"/>
      <c r="X8" s="198"/>
      <c r="Y8" s="184"/>
      <c r="Z8" s="179"/>
      <c r="AA8" s="181"/>
      <c r="AB8" s="182"/>
      <c r="AC8" s="198"/>
      <c r="AD8" s="184"/>
      <c r="AE8" s="179"/>
      <c r="AF8" s="181"/>
      <c r="AG8" s="182"/>
      <c r="AH8" s="198"/>
      <c r="AI8" s="184"/>
      <c r="AJ8" s="179"/>
      <c r="AK8" s="181"/>
      <c r="AL8" s="182"/>
      <c r="AM8" s="198"/>
      <c r="AN8" s="72" t="s">
        <v>49</v>
      </c>
      <c r="AO8" s="179"/>
      <c r="AP8" s="181"/>
      <c r="AQ8" s="182"/>
      <c r="AR8" s="198"/>
      <c r="AS8" s="72" t="s">
        <v>49</v>
      </c>
      <c r="AT8" s="179"/>
      <c r="AU8" s="181"/>
      <c r="AV8" s="72" t="s">
        <v>71</v>
      </c>
      <c r="AW8" s="32" t="s">
        <v>53</v>
      </c>
      <c r="AX8" s="72" t="s">
        <v>49</v>
      </c>
      <c r="AY8" s="179"/>
      <c r="AZ8" s="181"/>
      <c r="BA8" s="72" t="s">
        <v>73</v>
      </c>
      <c r="BB8" s="179"/>
      <c r="BC8" s="181"/>
      <c r="BD8" s="72" t="s">
        <v>72</v>
      </c>
      <c r="BE8" s="179"/>
      <c r="BF8" s="181"/>
      <c r="BG8" s="72" t="s">
        <v>72</v>
      </c>
      <c r="BH8" s="179"/>
      <c r="BI8" s="181"/>
      <c r="BJ8" s="72" t="s">
        <v>71</v>
      </c>
      <c r="BK8" s="179"/>
      <c r="BL8" s="181"/>
      <c r="BM8" s="72" t="s">
        <v>71</v>
      </c>
      <c r="BN8" s="179"/>
      <c r="BO8" s="181"/>
      <c r="BP8" s="72" t="s">
        <v>71</v>
      </c>
      <c r="BQ8" s="179"/>
      <c r="BR8" s="181"/>
      <c r="BS8" s="182"/>
      <c r="BT8" s="198"/>
      <c r="BU8" s="72" t="s">
        <v>49</v>
      </c>
      <c r="BV8" s="179"/>
      <c r="BW8" s="181"/>
      <c r="BX8" s="72" t="s">
        <v>71</v>
      </c>
      <c r="BY8" s="179"/>
      <c r="BZ8" s="181"/>
      <c r="CA8" s="72" t="s">
        <v>71</v>
      </c>
      <c r="CB8" s="179"/>
      <c r="CC8" s="181"/>
      <c r="CD8" s="72" t="s">
        <v>74</v>
      </c>
      <c r="CE8" s="179"/>
      <c r="CF8" s="181"/>
      <c r="CG8" s="72" t="s">
        <v>71</v>
      </c>
      <c r="CH8" s="179"/>
      <c r="CI8" s="181"/>
      <c r="CJ8" s="72" t="s">
        <v>71</v>
      </c>
      <c r="CK8" s="179"/>
      <c r="CL8" s="181"/>
      <c r="CM8" s="72" t="s">
        <v>72</v>
      </c>
      <c r="CN8" s="179"/>
      <c r="CO8" s="181"/>
      <c r="CP8" s="72" t="s">
        <v>71</v>
      </c>
      <c r="CQ8" s="179"/>
      <c r="CR8" s="181"/>
      <c r="CS8" s="204"/>
      <c r="CT8" s="179"/>
      <c r="CU8" s="181"/>
      <c r="CV8" s="204"/>
      <c r="CW8" s="198"/>
      <c r="CX8" s="179"/>
      <c r="CY8" s="181"/>
      <c r="CZ8" s="72" t="s">
        <v>71</v>
      </c>
      <c r="DA8" s="179"/>
      <c r="DB8" s="181"/>
      <c r="DC8" s="72" t="s">
        <v>71</v>
      </c>
      <c r="DD8" s="179"/>
      <c r="DE8" s="181"/>
      <c r="DF8" s="72" t="s">
        <v>71</v>
      </c>
      <c r="DG8" s="179"/>
      <c r="DH8" s="181"/>
      <c r="DI8" s="72" t="s">
        <v>72</v>
      </c>
      <c r="DJ8" s="205"/>
      <c r="DK8" s="179"/>
      <c r="DL8" s="181"/>
      <c r="DM8" s="72" t="s">
        <v>71</v>
      </c>
      <c r="DN8" s="179"/>
      <c r="DO8" s="181"/>
      <c r="DP8" s="72" t="s">
        <v>71</v>
      </c>
      <c r="DQ8" s="179"/>
      <c r="DR8" s="181"/>
      <c r="DS8" s="72" t="s">
        <v>71</v>
      </c>
      <c r="DT8" s="179"/>
      <c r="DU8" s="181"/>
      <c r="DV8" s="72" t="s">
        <v>71</v>
      </c>
      <c r="DW8" s="179"/>
      <c r="DX8" s="181"/>
      <c r="DY8" s="72" t="s">
        <v>71</v>
      </c>
      <c r="DZ8" s="179"/>
      <c r="EA8" s="181"/>
      <c r="EB8" s="72" t="s">
        <v>71</v>
      </c>
      <c r="EC8" s="179"/>
      <c r="ED8" s="181"/>
      <c r="EE8" s="72" t="s">
        <v>72</v>
      </c>
      <c r="EF8" s="128"/>
      <c r="EG8" s="179"/>
      <c r="EH8" s="181"/>
      <c r="EI8" s="72" t="s">
        <v>71</v>
      </c>
      <c r="EJ8" s="74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3">
        <v>22</v>
      </c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38.25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 t="shared" ref="E10:G14" si="0">DK10+EG10-EC10</f>
        <v>5907427.2000000002</v>
      </c>
      <c r="F10" s="20">
        <f t="shared" si="0"/>
        <v>1969142.4000000004</v>
      </c>
      <c r="G10" s="20">
        <f t="shared" si="0"/>
        <v>1301319.9406999999</v>
      </c>
      <c r="H10" s="20">
        <f>+G10/F10*100</f>
        <v>66.085618830816898</v>
      </c>
      <c r="I10" s="20">
        <f>G10/E10*100</f>
        <v>22.028539610272301</v>
      </c>
      <c r="J10" s="19">
        <f t="shared" ref="J10:L14" si="1">U10+Z10+AJ10+AO10+AT10+AY10+BN10+BV10+BY10+CB10+CE10+CH10+CN10+CQ10+CX10+DA10+DG10+AE10</f>
        <v>525972.29999999981</v>
      </c>
      <c r="K10" s="20">
        <f t="shared" si="1"/>
        <v>175324.09999999992</v>
      </c>
      <c r="L10" s="20">
        <f t="shared" si="1"/>
        <v>128186.00270000006</v>
      </c>
      <c r="M10" s="20">
        <f>+L10-K10</f>
        <v>-47138.097299999863</v>
      </c>
      <c r="N10" s="20">
        <f>+L10/K10*100</f>
        <v>73.113737757672865</v>
      </c>
      <c r="O10" s="20">
        <f>L10/J10*100</f>
        <v>24.371245919224283</v>
      </c>
      <c r="P10" s="19">
        <f t="shared" ref="P10:P14" si="2">U10+Z10+AE10</f>
        <v>91434.599999999817</v>
      </c>
      <c r="Q10" s="20">
        <f t="shared" ref="Q10:R14" si="3">V10+AA10+AF10</f>
        <v>30478.199999999939</v>
      </c>
      <c r="R10" s="20">
        <f t="shared" si="3"/>
        <v>14727.188000000049</v>
      </c>
      <c r="S10" s="20">
        <f>+R10/Q10*100</f>
        <v>48.320399498658318</v>
      </c>
      <c r="T10" s="18">
        <f>R10/P10*100</f>
        <v>16.106799832886104</v>
      </c>
      <c r="U10" s="19">
        <v>17038.8</v>
      </c>
      <c r="V10" s="42">
        <f>+U10/12*4</f>
        <v>5679.5999999999995</v>
      </c>
      <c r="W10" s="42">
        <v>319.54300000000001</v>
      </c>
      <c r="X10" s="42">
        <f>+W10/V10*100</f>
        <v>5.6261532502288905</v>
      </c>
      <c r="Y10" s="42">
        <f t="shared" ref="Y10:Y17" si="4">W10/U10*100</f>
        <v>1.8753844167429632</v>
      </c>
      <c r="Z10" s="19">
        <v>2783.5</v>
      </c>
      <c r="AA10" s="42">
        <f t="shared" ref="AA10:AA14" si="5">+Z10/12*4</f>
        <v>927.83333333333337</v>
      </c>
      <c r="AB10" s="42">
        <v>5260.53</v>
      </c>
      <c r="AC10" s="42">
        <f t="shared" ref="AC10:AC17" si="6">+AB10/AA10*100</f>
        <v>566.96928327645048</v>
      </c>
      <c r="AD10" s="42">
        <f>+AB10/Z10*100</f>
        <v>188.98976109215016</v>
      </c>
      <c r="AE10" s="19">
        <v>71612.299999999814</v>
      </c>
      <c r="AF10" s="42">
        <f>+AE10/12*4</f>
        <v>23870.766666666605</v>
      </c>
      <c r="AG10" s="42">
        <v>9147.1150000000489</v>
      </c>
      <c r="AH10" s="42">
        <f>+AG10/AF10*100</f>
        <v>38.319318050111804</v>
      </c>
      <c r="AI10" s="42">
        <f>AG10/AE10*100</f>
        <v>12.773106016703936</v>
      </c>
      <c r="AJ10" s="19">
        <v>190281.4</v>
      </c>
      <c r="AK10" s="42">
        <f t="shared" ref="AK10:AK14" si="7">+AJ10/12*4</f>
        <v>63427.133333333331</v>
      </c>
      <c r="AL10" s="42">
        <v>57996.27</v>
      </c>
      <c r="AM10" s="42">
        <f>+AL10/AK10*100</f>
        <v>91.437633946355234</v>
      </c>
      <c r="AN10" s="42">
        <f>AL10/AJ10*100</f>
        <v>30.479211315451749</v>
      </c>
      <c r="AO10" s="19">
        <v>6474</v>
      </c>
      <c r="AP10" s="42">
        <f t="shared" ref="AP10:AP14" si="8">+AO10/12*4</f>
        <v>2158</v>
      </c>
      <c r="AQ10" s="42">
        <v>1862.88</v>
      </c>
      <c r="AR10" s="42">
        <f>+AQ10/AP10*100</f>
        <v>86.324374420759966</v>
      </c>
      <c r="AS10" s="42">
        <f>AQ10/AO10*100</f>
        <v>28.77479147358666</v>
      </c>
      <c r="AT10" s="19">
        <v>7600</v>
      </c>
      <c r="AU10" s="42">
        <f t="shared" ref="AU10:AU14" si="9">+AT10/12*4</f>
        <v>2533.3333333333335</v>
      </c>
      <c r="AV10" s="42">
        <v>3518.2</v>
      </c>
      <c r="AW10" s="42">
        <f>+AV10/AU10*100</f>
        <v>138.87631578947367</v>
      </c>
      <c r="AX10" s="42">
        <f>AV10/AT10*100</f>
        <v>46.292105263157893</v>
      </c>
      <c r="AY10" s="19">
        <v>0</v>
      </c>
      <c r="AZ10" s="42">
        <f t="shared" ref="AZ10:AZ14" si="10">+AY10/12*4</f>
        <v>0</v>
      </c>
      <c r="BA10" s="42">
        <v>0</v>
      </c>
      <c r="BB10" s="19">
        <v>0</v>
      </c>
      <c r="BC10" s="42">
        <f t="shared" ref="BC10:BC14" si="11">+BB10/12*4</f>
        <v>0</v>
      </c>
      <c r="BD10" s="42">
        <v>0</v>
      </c>
      <c r="BE10" s="19">
        <v>2049380.6</v>
      </c>
      <c r="BF10" s="42">
        <f t="shared" ref="BF10:BF14" si="12">+BE10/12*4</f>
        <v>683126.8666666667</v>
      </c>
      <c r="BG10" s="42">
        <v>683126.93299999996</v>
      </c>
      <c r="BH10" s="19">
        <v>3703.9</v>
      </c>
      <c r="BI10" s="42">
        <f t="shared" ref="BI10:BI14" si="13">+BH10/12*4</f>
        <v>1234.6333333333334</v>
      </c>
      <c r="BJ10" s="42">
        <v>1081.4000000000001</v>
      </c>
      <c r="BK10" s="19">
        <v>0</v>
      </c>
      <c r="BL10" s="42">
        <f t="shared" ref="BL10:BL14" si="14">+BK10/12*4</f>
        <v>0</v>
      </c>
      <c r="BM10" s="42">
        <v>0</v>
      </c>
      <c r="BN10" s="19">
        <v>0</v>
      </c>
      <c r="BO10" s="42">
        <f t="shared" ref="BO10:BO14" si="15">+BN10/12*4</f>
        <v>0</v>
      </c>
      <c r="BP10" s="42">
        <v>0</v>
      </c>
      <c r="BQ10" s="19">
        <f t="shared" ref="BQ10:BS14" si="16">BV10+BY10+CB10+CE10</f>
        <v>170166.9</v>
      </c>
      <c r="BR10" s="42">
        <f t="shared" si="16"/>
        <v>56722.299999999996</v>
      </c>
      <c r="BS10" s="42">
        <f>BX10+CA10+CD10+CG10</f>
        <v>34627.713799999998</v>
      </c>
      <c r="BT10" s="42">
        <f>+BS10/BR10*100</f>
        <v>61.047795664139151</v>
      </c>
      <c r="BU10" s="42">
        <f>BS10/BQ10*100</f>
        <v>20.349265221379714</v>
      </c>
      <c r="BV10" s="19">
        <v>108156.5</v>
      </c>
      <c r="BW10" s="42">
        <f t="shared" ref="BW10:BW14" si="17">+BV10/12*4</f>
        <v>36052.166666666664</v>
      </c>
      <c r="BX10" s="42">
        <v>28004.094000000001</v>
      </c>
      <c r="BY10" s="19">
        <v>36486.400000000001</v>
      </c>
      <c r="BZ10" s="42">
        <f t="shared" ref="BZ10:BZ14" si="18">+BY10/12*4</f>
        <v>12162.133333333333</v>
      </c>
      <c r="CA10" s="42">
        <v>1143.8779999999999</v>
      </c>
      <c r="CB10" s="19">
        <v>0</v>
      </c>
      <c r="CC10" s="42">
        <f t="shared" ref="CC10:CC14" si="19">+CB10/12*4</f>
        <v>0</v>
      </c>
      <c r="CD10" s="42">
        <v>0</v>
      </c>
      <c r="CE10" s="19">
        <v>25524</v>
      </c>
      <c r="CF10" s="42">
        <f t="shared" ref="CF10:CF14" si="20">+CE10/12*4</f>
        <v>8508</v>
      </c>
      <c r="CG10" s="42">
        <v>5479.7417999999998</v>
      </c>
      <c r="CH10" s="19">
        <v>0</v>
      </c>
      <c r="CI10" s="42">
        <f t="shared" ref="CI10:CI14" si="21">+CH10/12*4</f>
        <v>0</v>
      </c>
      <c r="CJ10" s="42">
        <v>0</v>
      </c>
      <c r="CK10" s="19">
        <v>2227.1999999999998</v>
      </c>
      <c r="CL10" s="42">
        <f t="shared" ref="CL10:CL14" si="22">+CK10/12*4</f>
        <v>742.4</v>
      </c>
      <c r="CM10" s="42">
        <v>296.95999999999998</v>
      </c>
      <c r="CN10" s="19">
        <v>0</v>
      </c>
      <c r="CO10" s="42">
        <f t="shared" ref="CO10:CO14" si="23">+CN10/12*4</f>
        <v>0</v>
      </c>
      <c r="CP10" s="42">
        <v>0</v>
      </c>
      <c r="CQ10" s="19">
        <v>50015.4</v>
      </c>
      <c r="CR10" s="42">
        <f t="shared" ref="CR10:CR14" si="24">+CQ10/12*4</f>
        <v>16671.8</v>
      </c>
      <c r="CS10" s="42">
        <v>9483.5169999999998</v>
      </c>
      <c r="CT10" s="19">
        <v>28165.4</v>
      </c>
      <c r="CU10" s="42">
        <f t="shared" ref="CU10:CU14" si="25">+CT10/12*4</f>
        <v>9388.4666666666672</v>
      </c>
      <c r="CV10" s="42">
        <v>2534.1970000000001</v>
      </c>
      <c r="CW10" s="42">
        <f>+CV10/CU10*100</f>
        <v>26.992661208433045</v>
      </c>
      <c r="CX10" s="19">
        <v>0</v>
      </c>
      <c r="CY10" s="42">
        <f t="shared" ref="CY10:CY14" si="26">+CX10/12*4</f>
        <v>0</v>
      </c>
      <c r="CZ10" s="42">
        <v>2089.0239999999999</v>
      </c>
      <c r="DA10" s="19">
        <v>0</v>
      </c>
      <c r="DB10" s="42">
        <f t="shared" ref="DB10:DB14" si="27">+DA10/12*4</f>
        <v>0</v>
      </c>
      <c r="DC10" s="42">
        <v>0</v>
      </c>
      <c r="DD10" s="19">
        <v>0</v>
      </c>
      <c r="DE10" s="42">
        <f t="shared" ref="DE10:DE14" si="28">+DD10/12*4</f>
        <v>0</v>
      </c>
      <c r="DF10" s="42">
        <v>0</v>
      </c>
      <c r="DG10" s="19">
        <v>10000</v>
      </c>
      <c r="DH10" s="42">
        <f t="shared" ref="DH10:DH14" si="29">+DG10/12*4</f>
        <v>3333.3333333333335</v>
      </c>
      <c r="DI10" s="42">
        <v>3881.2098999999998</v>
      </c>
      <c r="DJ10" s="42">
        <v>0</v>
      </c>
      <c r="DK10" s="19">
        <f t="shared" ref="DK10:DM14" si="30">U10+Z10+AJ10+AO10+AT10+AY10+BB10+BE10+BH10+BK10+BN10+BV10+BY10+CB10+CE10+CH10+CK10+CN10+CQ10+CX10+DA10+DD10+DG10+AE10</f>
        <v>2581284</v>
      </c>
      <c r="DL10" s="42">
        <f t="shared" si="30"/>
        <v>860428</v>
      </c>
      <c r="DM10" s="42">
        <f t="shared" si="30"/>
        <v>812691.2956999999</v>
      </c>
      <c r="DN10" s="19">
        <v>50000</v>
      </c>
      <c r="DO10" s="42">
        <f t="shared" ref="DO10:DO14" si="31">+DN10/12*4</f>
        <v>16666.666666666668</v>
      </c>
      <c r="DP10" s="42">
        <v>0</v>
      </c>
      <c r="DQ10" s="19">
        <v>3276143.2</v>
      </c>
      <c r="DR10" s="42">
        <f t="shared" ref="DR10:DR14" si="32">+DQ10/12*4</f>
        <v>1092047.7333333334</v>
      </c>
      <c r="DS10" s="42">
        <v>488628.64500000002</v>
      </c>
      <c r="DT10" s="19">
        <v>0</v>
      </c>
      <c r="DU10" s="42">
        <f t="shared" ref="DU10:DU14" si="33">+DT10/12*4</f>
        <v>0</v>
      </c>
      <c r="DV10" s="42">
        <v>0</v>
      </c>
      <c r="DW10" s="19">
        <v>0</v>
      </c>
      <c r="DX10" s="42">
        <f t="shared" ref="DX10:DX14" si="34">+DW10/12*4</f>
        <v>0</v>
      </c>
      <c r="DY10" s="42">
        <v>0</v>
      </c>
      <c r="DZ10" s="19">
        <v>0</v>
      </c>
      <c r="EA10" s="42">
        <f t="shared" ref="EA10:EA14" si="35">+DZ10/12*4</f>
        <v>0</v>
      </c>
      <c r="EB10" s="42">
        <v>0</v>
      </c>
      <c r="EC10" s="19">
        <v>752585.2</v>
      </c>
      <c r="ED10" s="42">
        <f t="shared" ref="ED10:ED14" si="36">+EC10/12*4</f>
        <v>250861.73333333331</v>
      </c>
      <c r="EE10" s="42">
        <v>0</v>
      </c>
      <c r="EF10" s="42">
        <v>0</v>
      </c>
      <c r="EG10" s="19">
        <f t="shared" ref="EG10:EH14" si="37">DN10+DQ10+DT10+DW10+DZ10+EC10</f>
        <v>4078728.4000000004</v>
      </c>
      <c r="EH10" s="42">
        <f t="shared" si="37"/>
        <v>1359576.1333333335</v>
      </c>
      <c r="EI10" s="42">
        <f>DP10+DS10+DV10+DY10+EB10+EE10+EF10</f>
        <v>488628.64500000002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38.25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 t="shared" si="0"/>
        <v>2767998.0839999998</v>
      </c>
      <c r="F11" s="20">
        <f t="shared" si="0"/>
        <v>922666.02799999993</v>
      </c>
      <c r="G11" s="20">
        <f t="shared" si="0"/>
        <v>918993.16079999995</v>
      </c>
      <c r="H11" s="20">
        <f t="shared" ref="H11:H17" si="38">+G11/F11*100</f>
        <v>99.601928857404516</v>
      </c>
      <c r="I11" s="20">
        <f>G11/E11*100</f>
        <v>33.200642952468172</v>
      </c>
      <c r="J11" s="19">
        <f t="shared" si="1"/>
        <v>823671.3</v>
      </c>
      <c r="K11" s="20">
        <f t="shared" si="1"/>
        <v>274557.09999999998</v>
      </c>
      <c r="L11" s="20">
        <f t="shared" si="1"/>
        <v>237471.64079999988</v>
      </c>
      <c r="M11" s="20">
        <f t="shared" ref="M11:M17" si="39">+L11-K11</f>
        <v>-37085.459200000099</v>
      </c>
      <c r="N11" s="20">
        <f t="shared" ref="N11:N17" si="40">+L11/K11*100</f>
        <v>86.49262423007815</v>
      </c>
      <c r="O11" s="20">
        <f>L11/J11*100</f>
        <v>28.830874743359381</v>
      </c>
      <c r="P11" s="19">
        <f t="shared" si="2"/>
        <v>153870.40000000008</v>
      </c>
      <c r="Q11" s="20">
        <f t="shared" si="3"/>
        <v>51290.13333333336</v>
      </c>
      <c r="R11" s="20">
        <f t="shared" si="3"/>
        <v>37881.918999999907</v>
      </c>
      <c r="S11" s="20">
        <f t="shared" ref="S11:S17" si="41">+R11/Q11*100</f>
        <v>73.858102013122505</v>
      </c>
      <c r="T11" s="18">
        <f>R11/P11*100</f>
        <v>24.619367337707505</v>
      </c>
      <c r="U11" s="19">
        <v>15489.9</v>
      </c>
      <c r="V11" s="42">
        <f t="shared" ref="V11:V14" si="42">+U11/12*4</f>
        <v>5163.3</v>
      </c>
      <c r="W11" s="42">
        <v>2197.5063</v>
      </c>
      <c r="X11" s="42">
        <f t="shared" ref="X11:X17" si="43">+W11/V11*100</f>
        <v>42.560112718610185</v>
      </c>
      <c r="Y11" s="42">
        <f t="shared" si="4"/>
        <v>14.186704239536732</v>
      </c>
      <c r="Z11" s="19">
        <v>35169.9</v>
      </c>
      <c r="AA11" s="42">
        <f t="shared" si="5"/>
        <v>11723.300000000001</v>
      </c>
      <c r="AB11" s="42">
        <v>13717.4692</v>
      </c>
      <c r="AC11" s="42">
        <f t="shared" si="6"/>
        <v>117.01030597186796</v>
      </c>
      <c r="AD11" s="42">
        <f t="shared" ref="AD11:AD17" si="44">+AB11/Z11*100</f>
        <v>39.003435323955991</v>
      </c>
      <c r="AE11" s="19">
        <v>103210.60000000009</v>
      </c>
      <c r="AF11" s="42">
        <f>+AE11/12*4</f>
        <v>34403.533333333362</v>
      </c>
      <c r="AG11" s="42">
        <v>21966.943499999907</v>
      </c>
      <c r="AH11" s="42">
        <f>+AG11/AF11*100</f>
        <v>63.850835573090038</v>
      </c>
      <c r="AI11" s="42">
        <f>AG11/AE11*100</f>
        <v>21.283611857696677</v>
      </c>
      <c r="AJ11" s="19">
        <v>391343.6</v>
      </c>
      <c r="AK11" s="42">
        <f t="shared" si="7"/>
        <v>130447.86666666665</v>
      </c>
      <c r="AL11" s="42">
        <v>112786.8435</v>
      </c>
      <c r="AM11" s="42">
        <f>+AL11/AK11*100</f>
        <v>86.461240326914762</v>
      </c>
      <c r="AN11" s="42">
        <f>AL11/AJ11*100</f>
        <v>28.820413442304922</v>
      </c>
      <c r="AO11" s="19">
        <v>8600</v>
      </c>
      <c r="AP11" s="42">
        <f t="shared" si="8"/>
        <v>2866.6666666666665</v>
      </c>
      <c r="AQ11" s="42">
        <v>3808.0711000000001</v>
      </c>
      <c r="AR11" s="42">
        <f t="shared" ref="AR11:AR17" si="45">+AQ11/AP11*100</f>
        <v>132.83968953488375</v>
      </c>
      <c r="AS11" s="42">
        <f>AQ11/AO11*100</f>
        <v>44.279896511627911</v>
      </c>
      <c r="AT11" s="19">
        <v>14000</v>
      </c>
      <c r="AU11" s="42">
        <f t="shared" si="9"/>
        <v>4666.666666666667</v>
      </c>
      <c r="AV11" s="42">
        <v>5999.55</v>
      </c>
      <c r="AW11" s="42">
        <f>+AV11/AU11*100</f>
        <v>128.56178571428572</v>
      </c>
      <c r="AX11" s="42">
        <f>AV11/AT11*100</f>
        <v>42.853928571428575</v>
      </c>
      <c r="AY11" s="19">
        <v>0</v>
      </c>
      <c r="AZ11" s="42">
        <f t="shared" si="10"/>
        <v>0</v>
      </c>
      <c r="BA11" s="42">
        <v>0</v>
      </c>
      <c r="BB11" s="19">
        <v>0</v>
      </c>
      <c r="BC11" s="42">
        <f t="shared" si="11"/>
        <v>0</v>
      </c>
      <c r="BD11" s="42">
        <v>0</v>
      </c>
      <c r="BE11" s="19">
        <v>1819359.7</v>
      </c>
      <c r="BF11" s="42">
        <f t="shared" si="12"/>
        <v>606453.23333333328</v>
      </c>
      <c r="BG11" s="42">
        <v>606453.19999999995</v>
      </c>
      <c r="BH11" s="19">
        <v>10374.9</v>
      </c>
      <c r="BI11" s="42">
        <f t="shared" si="13"/>
        <v>3458.2999999999997</v>
      </c>
      <c r="BJ11" s="42">
        <v>3074.3</v>
      </c>
      <c r="BK11" s="19">
        <v>0</v>
      </c>
      <c r="BL11" s="42">
        <f t="shared" si="14"/>
        <v>0</v>
      </c>
      <c r="BM11" s="42">
        <v>0</v>
      </c>
      <c r="BN11" s="19">
        <v>0</v>
      </c>
      <c r="BO11" s="42">
        <f t="shared" si="15"/>
        <v>0</v>
      </c>
      <c r="BP11" s="42">
        <v>0</v>
      </c>
      <c r="BQ11" s="19">
        <f t="shared" si="16"/>
        <v>50009.4</v>
      </c>
      <c r="BR11" s="42">
        <f t="shared" si="16"/>
        <v>16669.8</v>
      </c>
      <c r="BS11" s="42">
        <f t="shared" si="16"/>
        <v>8391.4500000000007</v>
      </c>
      <c r="BT11" s="42">
        <f t="shared" ref="BT11:BT17" si="46">+BS11/BR11*100</f>
        <v>50.339236223589964</v>
      </c>
      <c r="BU11" s="42">
        <f>BS11/BQ11*100</f>
        <v>16.779745407863324</v>
      </c>
      <c r="BV11" s="19">
        <v>36432.5</v>
      </c>
      <c r="BW11" s="42">
        <f t="shared" si="17"/>
        <v>12144.166666666666</v>
      </c>
      <c r="BX11" s="42">
        <v>4081.5659999999998</v>
      </c>
      <c r="BY11" s="19">
        <v>8818.1</v>
      </c>
      <c r="BZ11" s="42">
        <f t="shared" si="18"/>
        <v>2939.3666666666668</v>
      </c>
      <c r="CA11" s="42">
        <v>1274.5</v>
      </c>
      <c r="CB11" s="19">
        <v>2000</v>
      </c>
      <c r="CC11" s="42">
        <f t="shared" si="19"/>
        <v>666.66666666666663</v>
      </c>
      <c r="CD11" s="42">
        <v>992.18399999999997</v>
      </c>
      <c r="CE11" s="19">
        <v>2758.8</v>
      </c>
      <c r="CF11" s="42">
        <f t="shared" si="20"/>
        <v>919.6</v>
      </c>
      <c r="CG11" s="42">
        <v>2043.2</v>
      </c>
      <c r="CH11" s="19">
        <v>0</v>
      </c>
      <c r="CI11" s="42">
        <f t="shared" si="21"/>
        <v>0</v>
      </c>
      <c r="CJ11" s="42">
        <v>0</v>
      </c>
      <c r="CK11" s="19">
        <v>4454.3999999999996</v>
      </c>
      <c r="CL11" s="42">
        <f t="shared" si="22"/>
        <v>1484.8</v>
      </c>
      <c r="CM11" s="42">
        <v>593.91999999999996</v>
      </c>
      <c r="CN11" s="19">
        <v>0</v>
      </c>
      <c r="CO11" s="42">
        <f t="shared" si="23"/>
        <v>0</v>
      </c>
      <c r="CP11" s="42">
        <v>0</v>
      </c>
      <c r="CQ11" s="19">
        <v>194247.9</v>
      </c>
      <c r="CR11" s="42">
        <f t="shared" si="24"/>
        <v>64749.299999999996</v>
      </c>
      <c r="CS11" s="42">
        <v>58857.255499999999</v>
      </c>
      <c r="CT11" s="19">
        <v>70137.899999999994</v>
      </c>
      <c r="CU11" s="42">
        <f t="shared" si="25"/>
        <v>23379.3</v>
      </c>
      <c r="CV11" s="42">
        <v>18330.374500000002</v>
      </c>
      <c r="CW11" s="42">
        <f t="shared" ref="CW11:CW17" si="47">+CV11/CU11*100</f>
        <v>78.404291403078801</v>
      </c>
      <c r="CX11" s="19">
        <v>8000</v>
      </c>
      <c r="CY11" s="42">
        <f t="shared" si="26"/>
        <v>2666.6666666666665</v>
      </c>
      <c r="CZ11" s="42">
        <v>6993.4</v>
      </c>
      <c r="DA11" s="19">
        <v>1100</v>
      </c>
      <c r="DB11" s="42">
        <f t="shared" si="27"/>
        <v>366.66666666666669</v>
      </c>
      <c r="DC11" s="42">
        <v>0</v>
      </c>
      <c r="DD11" s="19">
        <v>1870</v>
      </c>
      <c r="DE11" s="42">
        <f t="shared" si="28"/>
        <v>623.33333333333337</v>
      </c>
      <c r="DF11" s="42">
        <v>1870</v>
      </c>
      <c r="DG11" s="19">
        <v>2500</v>
      </c>
      <c r="DH11" s="42">
        <f t="shared" si="29"/>
        <v>833.33333333333337</v>
      </c>
      <c r="DI11" s="42">
        <v>2753.1516999999999</v>
      </c>
      <c r="DJ11" s="42">
        <v>0</v>
      </c>
      <c r="DK11" s="19">
        <f t="shared" si="30"/>
        <v>2659730.2999999998</v>
      </c>
      <c r="DL11" s="42">
        <f t="shared" si="30"/>
        <v>886576.7666666666</v>
      </c>
      <c r="DM11" s="42">
        <f t="shared" si="30"/>
        <v>849463.06079999998</v>
      </c>
      <c r="DN11" s="19">
        <v>0</v>
      </c>
      <c r="DO11" s="42">
        <f t="shared" si="31"/>
        <v>0</v>
      </c>
      <c r="DP11" s="42">
        <v>0</v>
      </c>
      <c r="DQ11" s="19">
        <v>104817.784</v>
      </c>
      <c r="DR11" s="42">
        <f t="shared" si="32"/>
        <v>34939.261333333336</v>
      </c>
      <c r="DS11" s="42">
        <v>69530.100000000006</v>
      </c>
      <c r="DT11" s="19">
        <v>0</v>
      </c>
      <c r="DU11" s="42">
        <f t="shared" si="33"/>
        <v>0</v>
      </c>
      <c r="DV11" s="42">
        <v>0</v>
      </c>
      <c r="DW11" s="19">
        <v>3450</v>
      </c>
      <c r="DX11" s="42">
        <f t="shared" si="34"/>
        <v>1150</v>
      </c>
      <c r="DY11" s="42">
        <v>0</v>
      </c>
      <c r="DZ11" s="19">
        <v>0</v>
      </c>
      <c r="EA11" s="42">
        <f t="shared" si="35"/>
        <v>0</v>
      </c>
      <c r="EB11" s="42">
        <v>0</v>
      </c>
      <c r="EC11" s="19">
        <v>792300</v>
      </c>
      <c r="ED11" s="42">
        <f t="shared" si="36"/>
        <v>264100</v>
      </c>
      <c r="EE11" s="42">
        <v>0</v>
      </c>
      <c r="EF11" s="42">
        <v>0</v>
      </c>
      <c r="EG11" s="19">
        <f t="shared" si="37"/>
        <v>900567.78399999999</v>
      </c>
      <c r="EH11" s="42">
        <f t="shared" si="37"/>
        <v>300189.26133333333</v>
      </c>
      <c r="EI11" s="42">
        <f>DP11+DS11+DV11+DY11+EB11+EE11+EF11</f>
        <v>69530.100000000006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38.25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 t="shared" si="0"/>
        <v>1026530.2950000002</v>
      </c>
      <c r="F12" s="20">
        <f t="shared" si="0"/>
        <v>342176.76499999996</v>
      </c>
      <c r="G12" s="20">
        <f t="shared" si="0"/>
        <v>315665.89970000001</v>
      </c>
      <c r="H12" s="20">
        <f t="shared" si="38"/>
        <v>92.25228945629901</v>
      </c>
      <c r="I12" s="20">
        <f>G12/E12*100</f>
        <v>30.750763152099665</v>
      </c>
      <c r="J12" s="19">
        <f t="shared" si="1"/>
        <v>257215.4</v>
      </c>
      <c r="K12" s="20">
        <f t="shared" si="1"/>
        <v>85738.466666666645</v>
      </c>
      <c r="L12" s="20">
        <f t="shared" si="1"/>
        <v>50857.139700000043</v>
      </c>
      <c r="M12" s="20">
        <f t="shared" si="39"/>
        <v>-34881.326966666602</v>
      </c>
      <c r="N12" s="20">
        <f t="shared" si="40"/>
        <v>59.316595779257455</v>
      </c>
      <c r="O12" s="20">
        <f>L12/J12*100</f>
        <v>19.772198593085815</v>
      </c>
      <c r="P12" s="19">
        <f t="shared" si="2"/>
        <v>40877</v>
      </c>
      <c r="Q12" s="20">
        <f t="shared" si="3"/>
        <v>13625.666666666668</v>
      </c>
      <c r="R12" s="20">
        <f t="shared" si="3"/>
        <v>8270.6026000000402</v>
      </c>
      <c r="S12" s="20">
        <f t="shared" si="41"/>
        <v>60.69870049171935</v>
      </c>
      <c r="T12" s="18">
        <f>R12/P12*100</f>
        <v>20.23290016390645</v>
      </c>
      <c r="U12" s="19">
        <v>107</v>
      </c>
      <c r="V12" s="42">
        <f t="shared" si="42"/>
        <v>35.666666666666664</v>
      </c>
      <c r="W12" s="42">
        <v>4.8959999999999999</v>
      </c>
      <c r="X12" s="42">
        <f t="shared" si="43"/>
        <v>13.727102803738319</v>
      </c>
      <c r="Y12" s="42">
        <f t="shared" si="4"/>
        <v>4.575700934579439</v>
      </c>
      <c r="Z12" s="19">
        <v>8660</v>
      </c>
      <c r="AA12" s="42">
        <f t="shared" si="5"/>
        <v>2886.6666666666665</v>
      </c>
      <c r="AB12" s="42">
        <v>3498.7755999999999</v>
      </c>
      <c r="AC12" s="42">
        <f t="shared" si="6"/>
        <v>121.20469745958431</v>
      </c>
      <c r="AD12" s="42">
        <f t="shared" si="44"/>
        <v>40.401565819861432</v>
      </c>
      <c r="AE12" s="19">
        <v>32110</v>
      </c>
      <c r="AF12" s="42">
        <f>+AE12/12*4</f>
        <v>10703.333333333334</v>
      </c>
      <c r="AG12" s="42">
        <v>4766.9310000000405</v>
      </c>
      <c r="AH12" s="42">
        <f>+AG12/AF12*100</f>
        <v>44.536882591093487</v>
      </c>
      <c r="AI12" s="42">
        <f>AG12/AE12*100</f>
        <v>14.845627530364499</v>
      </c>
      <c r="AJ12" s="19">
        <v>60182</v>
      </c>
      <c r="AK12" s="42">
        <f t="shared" si="7"/>
        <v>20060.666666666668</v>
      </c>
      <c r="AL12" s="42">
        <v>20819.974099999999</v>
      </c>
      <c r="AM12" s="42">
        <f>+AL12/AK12*100</f>
        <v>103.78505583064704</v>
      </c>
      <c r="AN12" s="42">
        <f>AL12/AJ12*100</f>
        <v>34.595018610215675</v>
      </c>
      <c r="AO12" s="19">
        <v>4898.3999999999996</v>
      </c>
      <c r="AP12" s="42">
        <f t="shared" si="8"/>
        <v>1632.8</v>
      </c>
      <c r="AQ12" s="42">
        <v>1936.67</v>
      </c>
      <c r="AR12" s="42">
        <f t="shared" si="45"/>
        <v>118.61036256736894</v>
      </c>
      <c r="AS12" s="42">
        <f>AQ12/AO12*100</f>
        <v>39.536787522456315</v>
      </c>
      <c r="AT12" s="19">
        <v>600</v>
      </c>
      <c r="AU12" s="42">
        <f t="shared" si="9"/>
        <v>200</v>
      </c>
      <c r="AV12" s="42">
        <v>650.9</v>
      </c>
      <c r="AW12" s="42">
        <f>+AV12/AU12*100</f>
        <v>325.45</v>
      </c>
      <c r="AX12" s="42">
        <f>AV12/AT12*100</f>
        <v>108.48333333333333</v>
      </c>
      <c r="AY12" s="19">
        <v>0</v>
      </c>
      <c r="AZ12" s="42">
        <f t="shared" si="10"/>
        <v>0</v>
      </c>
      <c r="BA12" s="42">
        <v>0</v>
      </c>
      <c r="BB12" s="19">
        <v>0</v>
      </c>
      <c r="BC12" s="42">
        <f t="shared" si="11"/>
        <v>0</v>
      </c>
      <c r="BD12" s="42">
        <v>0</v>
      </c>
      <c r="BE12" s="19">
        <v>711523.4</v>
      </c>
      <c r="BF12" s="42">
        <f t="shared" si="12"/>
        <v>237174.46666666667</v>
      </c>
      <c r="BG12" s="42">
        <v>237174.39999999999</v>
      </c>
      <c r="BH12" s="19">
        <v>1089</v>
      </c>
      <c r="BI12" s="42">
        <f t="shared" si="13"/>
        <v>363</v>
      </c>
      <c r="BJ12" s="42">
        <v>318</v>
      </c>
      <c r="BK12" s="19">
        <v>0</v>
      </c>
      <c r="BL12" s="42">
        <f t="shared" si="14"/>
        <v>0</v>
      </c>
      <c r="BM12" s="42">
        <v>0</v>
      </c>
      <c r="BN12" s="19">
        <v>0</v>
      </c>
      <c r="BO12" s="42">
        <f t="shared" si="15"/>
        <v>0</v>
      </c>
      <c r="BP12" s="42">
        <v>0</v>
      </c>
      <c r="BQ12" s="19">
        <f t="shared" si="16"/>
        <v>74748</v>
      </c>
      <c r="BR12" s="42">
        <f t="shared" si="16"/>
        <v>24916</v>
      </c>
      <c r="BS12" s="42">
        <f t="shared" si="16"/>
        <v>7699.5999999999995</v>
      </c>
      <c r="BT12" s="42">
        <f t="shared" si="46"/>
        <v>30.902231497832716</v>
      </c>
      <c r="BU12" s="42">
        <f>BS12/BQ12*100</f>
        <v>10.300743832610905</v>
      </c>
      <c r="BV12" s="19">
        <v>69748</v>
      </c>
      <c r="BW12" s="42">
        <f t="shared" si="17"/>
        <v>23249.333333333332</v>
      </c>
      <c r="BX12" s="42">
        <v>6292.24</v>
      </c>
      <c r="BY12" s="19">
        <v>0</v>
      </c>
      <c r="BZ12" s="42">
        <f t="shared" si="18"/>
        <v>0</v>
      </c>
      <c r="CA12" s="42">
        <v>0</v>
      </c>
      <c r="CB12" s="19">
        <v>0</v>
      </c>
      <c r="CC12" s="42">
        <f t="shared" si="19"/>
        <v>0</v>
      </c>
      <c r="CD12" s="42">
        <v>0</v>
      </c>
      <c r="CE12" s="19">
        <v>5000</v>
      </c>
      <c r="CF12" s="42">
        <f t="shared" si="20"/>
        <v>1666.6666666666667</v>
      </c>
      <c r="CG12" s="42">
        <v>1407.36</v>
      </c>
      <c r="CH12" s="19">
        <v>0</v>
      </c>
      <c r="CI12" s="42">
        <f t="shared" si="21"/>
        <v>0</v>
      </c>
      <c r="CJ12" s="42">
        <v>0</v>
      </c>
      <c r="CK12" s="19">
        <v>1999</v>
      </c>
      <c r="CL12" s="42">
        <f t="shared" si="22"/>
        <v>666.33333333333337</v>
      </c>
      <c r="CM12" s="42">
        <v>533.05999999999995</v>
      </c>
      <c r="CN12" s="19">
        <v>0</v>
      </c>
      <c r="CO12" s="42">
        <f t="shared" si="23"/>
        <v>0</v>
      </c>
      <c r="CP12" s="42">
        <v>0</v>
      </c>
      <c r="CQ12" s="19">
        <v>47901</v>
      </c>
      <c r="CR12" s="42">
        <f t="shared" si="24"/>
        <v>15967</v>
      </c>
      <c r="CS12" s="42">
        <v>11293.45</v>
      </c>
      <c r="CT12" s="19">
        <v>19150</v>
      </c>
      <c r="CU12" s="42">
        <f t="shared" si="25"/>
        <v>6383.333333333333</v>
      </c>
      <c r="CV12" s="42">
        <v>3754.55</v>
      </c>
      <c r="CW12" s="42">
        <f t="shared" si="47"/>
        <v>58.818015665796352</v>
      </c>
      <c r="CX12" s="19">
        <v>0</v>
      </c>
      <c r="CY12" s="42">
        <f t="shared" si="26"/>
        <v>0</v>
      </c>
      <c r="CZ12" s="42">
        <v>163.69999999999999</v>
      </c>
      <c r="DA12" s="19">
        <v>3000</v>
      </c>
      <c r="DB12" s="42">
        <f t="shared" si="27"/>
        <v>1000</v>
      </c>
      <c r="DC12" s="42">
        <v>0</v>
      </c>
      <c r="DD12" s="19">
        <v>20000</v>
      </c>
      <c r="DE12" s="42">
        <f t="shared" si="28"/>
        <v>6666.666666666667</v>
      </c>
      <c r="DF12" s="42">
        <v>0</v>
      </c>
      <c r="DG12" s="19">
        <v>25009</v>
      </c>
      <c r="DH12" s="42">
        <f t="shared" si="29"/>
        <v>8336.3333333333339</v>
      </c>
      <c r="DI12" s="42">
        <v>22.242999999999999</v>
      </c>
      <c r="DJ12" s="42">
        <v>0</v>
      </c>
      <c r="DK12" s="19">
        <f t="shared" si="30"/>
        <v>991826.8</v>
      </c>
      <c r="DL12" s="42">
        <f t="shared" si="30"/>
        <v>330608.93333333329</v>
      </c>
      <c r="DM12" s="42">
        <f t="shared" si="30"/>
        <v>288882.59970000002</v>
      </c>
      <c r="DN12" s="19">
        <v>0</v>
      </c>
      <c r="DO12" s="42">
        <f t="shared" si="31"/>
        <v>0</v>
      </c>
      <c r="DP12" s="42">
        <v>0</v>
      </c>
      <c r="DQ12" s="19">
        <v>34703.495000000003</v>
      </c>
      <c r="DR12" s="42">
        <f t="shared" si="32"/>
        <v>11567.831666666667</v>
      </c>
      <c r="DS12" s="42">
        <v>26783.3</v>
      </c>
      <c r="DT12" s="19">
        <v>0</v>
      </c>
      <c r="DU12" s="42">
        <f t="shared" si="33"/>
        <v>0</v>
      </c>
      <c r="DV12" s="42">
        <v>0</v>
      </c>
      <c r="DW12" s="19">
        <v>0</v>
      </c>
      <c r="DX12" s="42">
        <f t="shared" si="34"/>
        <v>0</v>
      </c>
      <c r="DY12" s="42">
        <v>0</v>
      </c>
      <c r="DZ12" s="19">
        <v>0</v>
      </c>
      <c r="EA12" s="42">
        <f t="shared" si="35"/>
        <v>0</v>
      </c>
      <c r="EB12" s="42">
        <v>0</v>
      </c>
      <c r="EC12" s="19">
        <v>139881.95809999999</v>
      </c>
      <c r="ED12" s="42">
        <f t="shared" si="36"/>
        <v>46627.319366666663</v>
      </c>
      <c r="EE12" s="42">
        <v>59700</v>
      </c>
      <c r="EF12" s="42">
        <v>0</v>
      </c>
      <c r="EG12" s="19">
        <f t="shared" si="37"/>
        <v>174585.45309999998</v>
      </c>
      <c r="EH12" s="42">
        <f t="shared" si="37"/>
        <v>58195.151033333328</v>
      </c>
      <c r="EI12" s="42">
        <f>DP12+DS12+DV12+DY12+EB12+EE12+EF12</f>
        <v>86483.3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38.25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 t="shared" si="0"/>
        <v>4598377.3370000003</v>
      </c>
      <c r="F13" s="20">
        <f t="shared" si="0"/>
        <v>1532792.4456666668</v>
      </c>
      <c r="G13" s="20">
        <f t="shared" si="0"/>
        <v>1542122.2937</v>
      </c>
      <c r="H13" s="20">
        <f t="shared" si="38"/>
        <v>100.60868306467125</v>
      </c>
      <c r="I13" s="20">
        <f>G13/E13*100</f>
        <v>33.536227688223754</v>
      </c>
      <c r="J13" s="19">
        <f t="shared" si="1"/>
        <v>1024629.1000000001</v>
      </c>
      <c r="K13" s="20">
        <f t="shared" si="1"/>
        <v>341543.03333333338</v>
      </c>
      <c r="L13" s="20">
        <f t="shared" si="1"/>
        <v>312192.49269999977</v>
      </c>
      <c r="M13" s="20">
        <f t="shared" si="39"/>
        <v>-29350.540633333614</v>
      </c>
      <c r="N13" s="20">
        <f t="shared" si="40"/>
        <v>91.406488269755286</v>
      </c>
      <c r="O13" s="20">
        <f>L13/J13*100</f>
        <v>30.468829423251766</v>
      </c>
      <c r="P13" s="19">
        <f t="shared" si="2"/>
        <v>193549.60000000009</v>
      </c>
      <c r="Q13" s="20">
        <f t="shared" si="3"/>
        <v>64516.533333333362</v>
      </c>
      <c r="R13" s="20">
        <f t="shared" si="3"/>
        <v>34655.424999999806</v>
      </c>
      <c r="S13" s="20">
        <f t="shared" si="41"/>
        <v>53.715572132414316</v>
      </c>
      <c r="T13" s="18">
        <f>R13/P13*100</f>
        <v>17.905190710804771</v>
      </c>
      <c r="U13" s="19">
        <v>0</v>
      </c>
      <c r="V13" s="42">
        <f t="shared" si="42"/>
        <v>0</v>
      </c>
      <c r="W13" s="42">
        <v>496.91399999999999</v>
      </c>
      <c r="X13" s="42" t="e">
        <f t="shared" si="43"/>
        <v>#DIV/0!</v>
      </c>
      <c r="Y13" s="42" t="e">
        <f t="shared" si="4"/>
        <v>#DIV/0!</v>
      </c>
      <c r="Z13" s="19">
        <v>16400</v>
      </c>
      <c r="AA13" s="42">
        <f t="shared" si="5"/>
        <v>5466.666666666667</v>
      </c>
      <c r="AB13" s="42">
        <v>6124.607</v>
      </c>
      <c r="AC13" s="42">
        <f t="shared" si="6"/>
        <v>112.03549390243901</v>
      </c>
      <c r="AD13" s="42">
        <f t="shared" si="44"/>
        <v>37.345164634146343</v>
      </c>
      <c r="AE13" s="19">
        <v>177149.60000000009</v>
      </c>
      <c r="AF13" s="42">
        <f>+AE13/12*4</f>
        <v>59049.866666666698</v>
      </c>
      <c r="AG13" s="42">
        <v>28033.903999999806</v>
      </c>
      <c r="AH13" s="42">
        <f>+AG13/AF13*100</f>
        <v>47.474965791624349</v>
      </c>
      <c r="AI13" s="42">
        <f>AG13/AE13*100</f>
        <v>15.824988597208117</v>
      </c>
      <c r="AJ13" s="19">
        <v>549894</v>
      </c>
      <c r="AK13" s="42">
        <f t="shared" si="7"/>
        <v>183298</v>
      </c>
      <c r="AL13" s="42">
        <v>175845.06469999999</v>
      </c>
      <c r="AM13" s="42">
        <f>+AL13/AK13*100</f>
        <v>95.93397893048477</v>
      </c>
      <c r="AN13" s="42">
        <f>AL13/AJ13*100</f>
        <v>31.977992976828258</v>
      </c>
      <c r="AO13" s="19">
        <v>18250</v>
      </c>
      <c r="AP13" s="42">
        <f t="shared" si="8"/>
        <v>6083.333333333333</v>
      </c>
      <c r="AQ13" s="42">
        <v>9886.6839999999993</v>
      </c>
      <c r="AR13" s="42">
        <f t="shared" si="45"/>
        <v>162.52083287671232</v>
      </c>
      <c r="AS13" s="42">
        <f>AQ13/AO13*100</f>
        <v>54.173610958904106</v>
      </c>
      <c r="AT13" s="19">
        <v>15200</v>
      </c>
      <c r="AU13" s="42">
        <f t="shared" si="9"/>
        <v>5066.666666666667</v>
      </c>
      <c r="AV13" s="42">
        <v>7758.4</v>
      </c>
      <c r="AW13" s="42">
        <f>+AV13/AU13*100</f>
        <v>153.12631578947367</v>
      </c>
      <c r="AX13" s="42">
        <f>AV13/AT13*100</f>
        <v>51.042105263157886</v>
      </c>
      <c r="AY13" s="19">
        <v>0</v>
      </c>
      <c r="AZ13" s="42">
        <f t="shared" si="10"/>
        <v>0</v>
      </c>
      <c r="BA13" s="42">
        <v>0</v>
      </c>
      <c r="BB13" s="19">
        <v>0</v>
      </c>
      <c r="BC13" s="42">
        <f t="shared" si="11"/>
        <v>0</v>
      </c>
      <c r="BD13" s="42">
        <v>0</v>
      </c>
      <c r="BE13" s="19">
        <v>3223773.4</v>
      </c>
      <c r="BF13" s="42">
        <f t="shared" si="12"/>
        <v>1074591.1333333333</v>
      </c>
      <c r="BG13" s="42">
        <v>1075573.8959999999</v>
      </c>
      <c r="BH13" s="19">
        <v>3486.1</v>
      </c>
      <c r="BI13" s="42">
        <f t="shared" si="13"/>
        <v>1162.0333333333333</v>
      </c>
      <c r="BJ13" s="42">
        <v>2363.1799999999998</v>
      </c>
      <c r="BK13" s="19">
        <v>0</v>
      </c>
      <c r="BL13" s="42">
        <f t="shared" si="14"/>
        <v>0</v>
      </c>
      <c r="BM13" s="42">
        <v>0</v>
      </c>
      <c r="BN13" s="19">
        <v>0</v>
      </c>
      <c r="BO13" s="42">
        <f t="shared" si="15"/>
        <v>0</v>
      </c>
      <c r="BP13" s="42">
        <v>0</v>
      </c>
      <c r="BQ13" s="19">
        <f t="shared" si="16"/>
        <v>50185</v>
      </c>
      <c r="BR13" s="42">
        <f t="shared" si="16"/>
        <v>16728.333333333336</v>
      </c>
      <c r="BS13" s="42">
        <f t="shared" si="16"/>
        <v>11493.452000000001</v>
      </c>
      <c r="BT13" s="42">
        <f t="shared" si="46"/>
        <v>68.706497957557033</v>
      </c>
      <c r="BU13" s="42">
        <f>BS13/BQ13*100</f>
        <v>22.902165985852349</v>
      </c>
      <c r="BV13" s="19">
        <v>37255</v>
      </c>
      <c r="BW13" s="42">
        <f t="shared" si="17"/>
        <v>12418.333333333334</v>
      </c>
      <c r="BX13" s="42">
        <v>5529.7619999999997</v>
      </c>
      <c r="BY13" s="19">
        <v>5190</v>
      </c>
      <c r="BZ13" s="42">
        <f t="shared" si="18"/>
        <v>1730</v>
      </c>
      <c r="CA13" s="42">
        <v>158.35</v>
      </c>
      <c r="CB13" s="19">
        <v>0</v>
      </c>
      <c r="CC13" s="42">
        <f t="shared" si="19"/>
        <v>0</v>
      </c>
      <c r="CD13" s="42">
        <v>0</v>
      </c>
      <c r="CE13" s="19">
        <v>7740</v>
      </c>
      <c r="CF13" s="42">
        <f t="shared" si="20"/>
        <v>2580</v>
      </c>
      <c r="CG13" s="42">
        <v>5805.34</v>
      </c>
      <c r="CH13" s="19">
        <v>0</v>
      </c>
      <c r="CI13" s="42">
        <f t="shared" si="21"/>
        <v>0</v>
      </c>
      <c r="CJ13" s="42">
        <v>0</v>
      </c>
      <c r="CK13" s="19">
        <v>4454.3999999999996</v>
      </c>
      <c r="CL13" s="42">
        <f t="shared" si="22"/>
        <v>1484.8</v>
      </c>
      <c r="CM13" s="42">
        <v>1187.8399999999999</v>
      </c>
      <c r="CN13" s="19">
        <v>0</v>
      </c>
      <c r="CO13" s="42">
        <f t="shared" si="23"/>
        <v>0</v>
      </c>
      <c r="CP13" s="42">
        <v>2695.4969999999998</v>
      </c>
      <c r="CQ13" s="19">
        <v>188050.5</v>
      </c>
      <c r="CR13" s="42">
        <f t="shared" si="24"/>
        <v>62683.5</v>
      </c>
      <c r="CS13" s="42">
        <v>38900.875999999997</v>
      </c>
      <c r="CT13" s="19">
        <v>114000</v>
      </c>
      <c r="CU13" s="42">
        <f t="shared" si="25"/>
        <v>38000</v>
      </c>
      <c r="CV13" s="42">
        <v>15902.375</v>
      </c>
      <c r="CW13" s="42">
        <f t="shared" si="47"/>
        <v>41.848355263157892</v>
      </c>
      <c r="CX13" s="19">
        <v>8000</v>
      </c>
      <c r="CY13" s="42">
        <f t="shared" si="26"/>
        <v>2666.6666666666665</v>
      </c>
      <c r="CZ13" s="42">
        <v>26196.953000000001</v>
      </c>
      <c r="DA13" s="19">
        <v>1500</v>
      </c>
      <c r="DB13" s="42">
        <f t="shared" si="27"/>
        <v>500</v>
      </c>
      <c r="DC13" s="42">
        <v>1560.509</v>
      </c>
      <c r="DD13" s="19">
        <v>0</v>
      </c>
      <c r="DE13" s="42">
        <f t="shared" si="28"/>
        <v>0</v>
      </c>
      <c r="DF13" s="42">
        <v>0</v>
      </c>
      <c r="DG13" s="19">
        <v>0</v>
      </c>
      <c r="DH13" s="42">
        <f t="shared" si="29"/>
        <v>0</v>
      </c>
      <c r="DI13" s="42">
        <v>3199.6320000000001</v>
      </c>
      <c r="DJ13" s="42">
        <v>0</v>
      </c>
      <c r="DK13" s="19">
        <f t="shared" si="30"/>
        <v>4256343</v>
      </c>
      <c r="DL13" s="42">
        <f t="shared" si="30"/>
        <v>1418781.0000000002</v>
      </c>
      <c r="DM13" s="42">
        <f t="shared" si="30"/>
        <v>1391317.4087</v>
      </c>
      <c r="DN13" s="19">
        <v>0</v>
      </c>
      <c r="DO13" s="42">
        <f t="shared" si="31"/>
        <v>0</v>
      </c>
      <c r="DP13" s="42">
        <v>0</v>
      </c>
      <c r="DQ13" s="19">
        <v>342034.337</v>
      </c>
      <c r="DR13" s="42">
        <f t="shared" si="32"/>
        <v>114011.44566666667</v>
      </c>
      <c r="DS13" s="42">
        <v>150804.88500000001</v>
      </c>
      <c r="DT13" s="19">
        <v>0</v>
      </c>
      <c r="DU13" s="42">
        <f t="shared" si="33"/>
        <v>0</v>
      </c>
      <c r="DV13" s="42">
        <v>0</v>
      </c>
      <c r="DW13" s="19">
        <v>0</v>
      </c>
      <c r="DX13" s="42">
        <f t="shared" si="34"/>
        <v>0</v>
      </c>
      <c r="DY13" s="42">
        <v>0</v>
      </c>
      <c r="DZ13" s="19">
        <v>0</v>
      </c>
      <c r="EA13" s="42">
        <f t="shared" si="35"/>
        <v>0</v>
      </c>
      <c r="EB13" s="42">
        <v>0</v>
      </c>
      <c r="EC13" s="19">
        <v>0</v>
      </c>
      <c r="ED13" s="42">
        <f t="shared" si="36"/>
        <v>0</v>
      </c>
      <c r="EE13" s="42">
        <v>0</v>
      </c>
      <c r="EF13" s="42">
        <v>0</v>
      </c>
      <c r="EG13" s="19">
        <f t="shared" si="37"/>
        <v>342034.337</v>
      </c>
      <c r="EH13" s="42">
        <f t="shared" si="37"/>
        <v>114011.44566666667</v>
      </c>
      <c r="EI13" s="42">
        <f>DP13+DS13+DV13+DY13+EB13+EE13+EF13</f>
        <v>150804.88500000001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38.25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 t="shared" si="0"/>
        <v>2734000</v>
      </c>
      <c r="F14" s="20">
        <f t="shared" si="0"/>
        <v>911333.33333333337</v>
      </c>
      <c r="G14" s="20">
        <f t="shared" si="0"/>
        <v>940833.06789999991</v>
      </c>
      <c r="H14" s="20">
        <f t="shared" si="38"/>
        <v>103.23698623628381</v>
      </c>
      <c r="I14" s="20">
        <f>G14/E14*100</f>
        <v>34.412328745427942</v>
      </c>
      <c r="J14" s="19">
        <f t="shared" si="1"/>
        <v>559286.1</v>
      </c>
      <c r="K14" s="20">
        <f t="shared" si="1"/>
        <v>186428.69999999998</v>
      </c>
      <c r="L14" s="20">
        <f t="shared" si="1"/>
        <v>169162.6418999997</v>
      </c>
      <c r="M14" s="20">
        <f t="shared" si="39"/>
        <v>-17266.058100000286</v>
      </c>
      <c r="N14" s="20">
        <f t="shared" si="40"/>
        <v>90.738519283779652</v>
      </c>
      <c r="O14" s="20">
        <f>L14/J14*100</f>
        <v>30.246173094593214</v>
      </c>
      <c r="P14" s="19">
        <f t="shared" si="2"/>
        <v>140100</v>
      </c>
      <c r="Q14" s="20">
        <f t="shared" si="3"/>
        <v>46700</v>
      </c>
      <c r="R14" s="20">
        <f t="shared" si="3"/>
        <v>25397.247999999727</v>
      </c>
      <c r="S14" s="20">
        <f t="shared" si="41"/>
        <v>54.38382869378956</v>
      </c>
      <c r="T14" s="18">
        <f>R14/P14*100</f>
        <v>18.127942897929856</v>
      </c>
      <c r="U14" s="19">
        <v>10600</v>
      </c>
      <c r="V14" s="42">
        <f t="shared" si="42"/>
        <v>3533.3333333333335</v>
      </c>
      <c r="W14" s="42">
        <v>6530.7209999999995</v>
      </c>
      <c r="X14" s="42">
        <f t="shared" si="43"/>
        <v>184.83172641509432</v>
      </c>
      <c r="Y14" s="42">
        <f t="shared" si="4"/>
        <v>61.610575471698105</v>
      </c>
      <c r="Z14" s="19">
        <v>17000</v>
      </c>
      <c r="AA14" s="42">
        <f t="shared" si="5"/>
        <v>5666.666666666667</v>
      </c>
      <c r="AB14" s="42">
        <v>2356.3969999999999</v>
      </c>
      <c r="AC14" s="42">
        <f t="shared" si="6"/>
        <v>41.583476470588231</v>
      </c>
      <c r="AD14" s="42">
        <f t="shared" si="44"/>
        <v>13.861158823529413</v>
      </c>
      <c r="AE14" s="19">
        <v>112500</v>
      </c>
      <c r="AF14" s="42">
        <f>+AE14/12*4</f>
        <v>37500</v>
      </c>
      <c r="AG14" s="42">
        <v>16510.129999999728</v>
      </c>
      <c r="AH14" s="42">
        <f>+AG14/AF14*100</f>
        <v>44.027013333332611</v>
      </c>
      <c r="AI14" s="42">
        <f>AG14/AE14*100</f>
        <v>14.675671111110869</v>
      </c>
      <c r="AJ14" s="19">
        <v>301688.09999999998</v>
      </c>
      <c r="AK14" s="42">
        <f t="shared" si="7"/>
        <v>100562.7</v>
      </c>
      <c r="AL14" s="42">
        <v>89308.596999999994</v>
      </c>
      <c r="AM14" s="42">
        <f>+AL14/AK14*100</f>
        <v>88.80886949137205</v>
      </c>
      <c r="AN14" s="42">
        <f>AL14/AJ14*100</f>
        <v>29.602956497124016</v>
      </c>
      <c r="AO14" s="19">
        <v>9700</v>
      </c>
      <c r="AP14" s="42">
        <f t="shared" si="8"/>
        <v>3233.3333333333335</v>
      </c>
      <c r="AQ14" s="42">
        <v>4467.1899999999996</v>
      </c>
      <c r="AR14" s="42">
        <f t="shared" si="45"/>
        <v>138.16051546391751</v>
      </c>
      <c r="AS14" s="42">
        <f>AQ14/AO14*100</f>
        <v>46.053505154639176</v>
      </c>
      <c r="AT14" s="19">
        <v>13000</v>
      </c>
      <c r="AU14" s="42">
        <f t="shared" si="9"/>
        <v>4333.333333333333</v>
      </c>
      <c r="AV14" s="42">
        <v>5622.1</v>
      </c>
      <c r="AW14" s="42">
        <f>+AV14/AU14*100</f>
        <v>129.74076923076925</v>
      </c>
      <c r="AX14" s="42">
        <f>AV14/AT14*100</f>
        <v>43.246923076923075</v>
      </c>
      <c r="AY14" s="19">
        <v>0</v>
      </c>
      <c r="AZ14" s="42">
        <f t="shared" si="10"/>
        <v>0</v>
      </c>
      <c r="BA14" s="42">
        <v>0</v>
      </c>
      <c r="BB14" s="19">
        <v>0</v>
      </c>
      <c r="BC14" s="42">
        <f t="shared" si="11"/>
        <v>0</v>
      </c>
      <c r="BD14" s="42">
        <v>0</v>
      </c>
      <c r="BE14" s="19">
        <v>1355089.9</v>
      </c>
      <c r="BF14" s="42">
        <f t="shared" si="12"/>
        <v>451696.6333333333</v>
      </c>
      <c r="BG14" s="42">
        <v>451696.66600000003</v>
      </c>
      <c r="BH14" s="19">
        <v>2396.8000000000002</v>
      </c>
      <c r="BI14" s="42">
        <f t="shared" si="13"/>
        <v>798.93333333333339</v>
      </c>
      <c r="BJ14" s="42">
        <v>699.6</v>
      </c>
      <c r="BK14" s="19">
        <v>0</v>
      </c>
      <c r="BL14" s="42">
        <f t="shared" si="14"/>
        <v>0</v>
      </c>
      <c r="BM14" s="42">
        <v>0</v>
      </c>
      <c r="BN14" s="19">
        <v>0</v>
      </c>
      <c r="BO14" s="42">
        <f t="shared" si="15"/>
        <v>0</v>
      </c>
      <c r="BP14" s="42">
        <v>0</v>
      </c>
      <c r="BQ14" s="19">
        <f t="shared" si="16"/>
        <v>24758</v>
      </c>
      <c r="BR14" s="42">
        <f t="shared" si="16"/>
        <v>8252.6666666666679</v>
      </c>
      <c r="BS14" s="42">
        <f t="shared" si="16"/>
        <v>9087.154199999999</v>
      </c>
      <c r="BT14" s="42">
        <f t="shared" si="46"/>
        <v>110.11173196542529</v>
      </c>
      <c r="BU14" s="42">
        <f>BS14/BQ14*100</f>
        <v>36.703910655141769</v>
      </c>
      <c r="BV14" s="19">
        <v>11305</v>
      </c>
      <c r="BW14" s="42">
        <f t="shared" si="17"/>
        <v>3768.3333333333335</v>
      </c>
      <c r="BX14" s="42">
        <v>2670.7559999999999</v>
      </c>
      <c r="BY14" s="19">
        <v>5653</v>
      </c>
      <c r="BZ14" s="42">
        <f t="shared" si="18"/>
        <v>1884.3333333333333</v>
      </c>
      <c r="CA14" s="42">
        <v>4000</v>
      </c>
      <c r="CB14" s="19">
        <v>3200</v>
      </c>
      <c r="CC14" s="42">
        <f t="shared" si="19"/>
        <v>1066.6666666666667</v>
      </c>
      <c r="CD14" s="42">
        <v>1262.8489999999999</v>
      </c>
      <c r="CE14" s="19">
        <v>4600</v>
      </c>
      <c r="CF14" s="42">
        <f t="shared" si="20"/>
        <v>1533.3333333333333</v>
      </c>
      <c r="CG14" s="42">
        <v>1153.5491999999999</v>
      </c>
      <c r="CH14" s="19">
        <v>0</v>
      </c>
      <c r="CI14" s="42">
        <f t="shared" si="21"/>
        <v>0</v>
      </c>
      <c r="CJ14" s="42">
        <v>0</v>
      </c>
      <c r="CK14" s="19">
        <v>2227.1999999999998</v>
      </c>
      <c r="CL14" s="42">
        <f t="shared" si="22"/>
        <v>742.4</v>
      </c>
      <c r="CM14" s="42">
        <v>445.36</v>
      </c>
      <c r="CN14" s="19">
        <v>0</v>
      </c>
      <c r="CO14" s="42">
        <f t="shared" si="23"/>
        <v>0</v>
      </c>
      <c r="CP14" s="42">
        <v>0</v>
      </c>
      <c r="CQ14" s="19">
        <v>66800</v>
      </c>
      <c r="CR14" s="42">
        <f t="shared" si="24"/>
        <v>22266.666666666668</v>
      </c>
      <c r="CS14" s="42">
        <v>13106.3735</v>
      </c>
      <c r="CT14" s="19">
        <v>59000</v>
      </c>
      <c r="CU14" s="42">
        <f t="shared" si="25"/>
        <v>19666.666666666668</v>
      </c>
      <c r="CV14" s="42">
        <v>10260.5735</v>
      </c>
      <c r="CW14" s="42">
        <f t="shared" si="47"/>
        <v>52.172407627118645</v>
      </c>
      <c r="CX14" s="19">
        <v>3000</v>
      </c>
      <c r="CY14" s="42">
        <f t="shared" si="26"/>
        <v>1000</v>
      </c>
      <c r="CZ14" s="42">
        <v>19674.479200000002</v>
      </c>
      <c r="DA14" s="19">
        <v>0</v>
      </c>
      <c r="DB14" s="42">
        <f t="shared" si="27"/>
        <v>0</v>
      </c>
      <c r="DC14" s="42">
        <v>115</v>
      </c>
      <c r="DD14" s="19">
        <v>0</v>
      </c>
      <c r="DE14" s="42">
        <f t="shared" si="28"/>
        <v>0</v>
      </c>
      <c r="DF14" s="42">
        <v>0</v>
      </c>
      <c r="DG14" s="19">
        <v>240</v>
      </c>
      <c r="DH14" s="42">
        <f t="shared" si="29"/>
        <v>80</v>
      </c>
      <c r="DI14" s="42">
        <v>2384.5</v>
      </c>
      <c r="DJ14" s="42">
        <v>0</v>
      </c>
      <c r="DK14" s="19">
        <f t="shared" si="30"/>
        <v>1919000</v>
      </c>
      <c r="DL14" s="42">
        <f t="shared" si="30"/>
        <v>639666.66666666674</v>
      </c>
      <c r="DM14" s="42">
        <f t="shared" si="30"/>
        <v>622004.26789999998</v>
      </c>
      <c r="DN14" s="19">
        <v>0</v>
      </c>
      <c r="DO14" s="42">
        <f t="shared" si="31"/>
        <v>0</v>
      </c>
      <c r="DP14" s="42">
        <v>2000</v>
      </c>
      <c r="DQ14" s="19">
        <v>815000</v>
      </c>
      <c r="DR14" s="42">
        <f t="shared" si="32"/>
        <v>271666.66666666669</v>
      </c>
      <c r="DS14" s="42">
        <v>316828.79999999999</v>
      </c>
      <c r="DT14" s="19">
        <v>0</v>
      </c>
      <c r="DU14" s="42">
        <f t="shared" si="33"/>
        <v>0</v>
      </c>
      <c r="DV14" s="42">
        <v>0</v>
      </c>
      <c r="DW14" s="19">
        <v>0</v>
      </c>
      <c r="DX14" s="42">
        <f t="shared" si="34"/>
        <v>0</v>
      </c>
      <c r="DY14" s="42">
        <v>0</v>
      </c>
      <c r="DZ14" s="19">
        <v>0</v>
      </c>
      <c r="EA14" s="42">
        <f t="shared" si="35"/>
        <v>0</v>
      </c>
      <c r="EB14" s="42">
        <v>0</v>
      </c>
      <c r="EC14" s="19">
        <v>545000</v>
      </c>
      <c r="ED14" s="42">
        <f t="shared" si="36"/>
        <v>181666.66666666666</v>
      </c>
      <c r="EE14" s="42">
        <v>65600</v>
      </c>
      <c r="EF14" s="42">
        <v>0</v>
      </c>
      <c r="EG14" s="19">
        <f t="shared" si="37"/>
        <v>1360000</v>
      </c>
      <c r="EH14" s="42">
        <f t="shared" si="37"/>
        <v>453333.33333333337</v>
      </c>
      <c r="EI14" s="42">
        <f>DP14+DS14+DV14+DY14+EB14+EE14+EF14</f>
        <v>384428.79999999999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38.25" customHeight="1" x14ac:dyDescent="0.3">
      <c r="A15" s="17"/>
      <c r="B15" s="50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 t="s">
        <v>65</v>
      </c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42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38.25" customHeight="1" x14ac:dyDescent="0.3">
      <c r="A16" s="17"/>
      <c r="B16" s="50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42"/>
      <c r="CX16" s="21"/>
      <c r="CY16" s="20"/>
      <c r="CZ16" s="18"/>
      <c r="DA16" s="18"/>
      <c r="DB16" s="20"/>
      <c r="DC16" s="18"/>
      <c r="DD16" s="18"/>
      <c r="DE16" s="20"/>
      <c r="DF16" s="18"/>
      <c r="DG16" s="18"/>
      <c r="DH16" s="20"/>
      <c r="DI16" s="20"/>
      <c r="DJ16" s="20"/>
      <c r="DK16" s="20"/>
      <c r="DL16" s="20"/>
      <c r="DM16" s="20"/>
      <c r="DN16" s="18"/>
      <c r="DO16" s="20"/>
      <c r="DP16" s="18"/>
      <c r="DQ16" s="18"/>
      <c r="DR16" s="20"/>
      <c r="DS16" s="18"/>
      <c r="DT16" s="18"/>
      <c r="DU16" s="20"/>
      <c r="DV16" s="18"/>
      <c r="DW16" s="18"/>
      <c r="DX16" s="20"/>
      <c r="DY16" s="18"/>
      <c r="DZ16" s="18"/>
      <c r="EA16" s="20"/>
      <c r="EB16" s="18"/>
      <c r="EC16" s="39"/>
      <c r="ED16" s="20"/>
      <c r="EE16" s="20"/>
      <c r="EF16" s="20"/>
      <c r="EG16" s="20"/>
      <c r="EH16" s="20"/>
      <c r="EI16" s="20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38.25" customHeight="1" x14ac:dyDescent="0.3">
      <c r="A17" s="17"/>
      <c r="B17" s="36" t="s">
        <v>50</v>
      </c>
      <c r="C17" s="28">
        <f>SUM(C10:C16)</f>
        <v>37152.007599999997</v>
      </c>
      <c r="D17" s="28">
        <f>SUM(D10:D16)</f>
        <v>1681415.3676999998</v>
      </c>
      <c r="E17" s="28">
        <f>SUM(E10:E16)</f>
        <v>17034332.916000001</v>
      </c>
      <c r="F17" s="28">
        <f>SUM(F10:F16)</f>
        <v>5678110.9720000001</v>
      </c>
      <c r="G17" s="28">
        <f>SUM(G10:G16)</f>
        <v>5018934.3628000002</v>
      </c>
      <c r="H17" s="28">
        <f t="shared" si="38"/>
        <v>88.390917112213145</v>
      </c>
      <c r="I17" s="28">
        <f>G17/E17*100</f>
        <v>29.463639037404381</v>
      </c>
      <c r="J17" s="28">
        <f>SUM(J10:J16)</f>
        <v>3190774.1999999997</v>
      </c>
      <c r="K17" s="28">
        <f>SUM(K10:K16)</f>
        <v>1063591.3999999999</v>
      </c>
      <c r="L17" s="28">
        <f>SUM(L10:L16)</f>
        <v>897869.91779999947</v>
      </c>
      <c r="M17" s="28">
        <f t="shared" si="39"/>
        <v>-165721.48220000044</v>
      </c>
      <c r="N17" s="28">
        <f t="shared" si="40"/>
        <v>84.41868915073961</v>
      </c>
      <c r="O17" s="28">
        <f>L17/J17*100</f>
        <v>28.139563050246537</v>
      </c>
      <c r="P17" s="28">
        <f>SUM(P10:P16)</f>
        <v>619831.6</v>
      </c>
      <c r="Q17" s="28">
        <f>SUM(Q10:Q16)</f>
        <v>206610.53333333333</v>
      </c>
      <c r="R17" s="28">
        <f>SUM(R10:R16)</f>
        <v>120932.38259999955</v>
      </c>
      <c r="S17" s="28">
        <f t="shared" si="41"/>
        <v>58.531566928823672</v>
      </c>
      <c r="T17" s="28">
        <f>R17/P17*100</f>
        <v>19.510522309607893</v>
      </c>
      <c r="U17" s="28">
        <f>SUM(U10:U16)</f>
        <v>43235.7</v>
      </c>
      <c r="V17" s="28">
        <f>SUM(V10:V16)</f>
        <v>14411.9</v>
      </c>
      <c r="W17" s="28">
        <f>SUM(W10:W16)</f>
        <v>9549.5802999999996</v>
      </c>
      <c r="X17" s="28">
        <f t="shared" si="43"/>
        <v>66.261771869080405</v>
      </c>
      <c r="Y17" s="28">
        <f t="shared" si="4"/>
        <v>22.087257289693472</v>
      </c>
      <c r="Z17" s="28">
        <f>SUM(Z10:Z16)</f>
        <v>80013.399999999994</v>
      </c>
      <c r="AA17" s="28">
        <f>SUM(AA10:AA16)</f>
        <v>26671.133333333335</v>
      </c>
      <c r="AB17" s="28">
        <f>SUM(AB10:AB16)</f>
        <v>30957.7788</v>
      </c>
      <c r="AC17" s="28">
        <f t="shared" si="6"/>
        <v>116.07222840174269</v>
      </c>
      <c r="AD17" s="42">
        <f t="shared" si="44"/>
        <v>38.690742800580907</v>
      </c>
      <c r="AE17" s="28">
        <f>SUM(AE10:AE16)</f>
        <v>496582.5</v>
      </c>
      <c r="AF17" s="28">
        <f>SUM(AF10:AF16)</f>
        <v>165527.5</v>
      </c>
      <c r="AG17" s="28">
        <f>SUM(AG10:AG16)</f>
        <v>80425.02349999953</v>
      </c>
      <c r="AH17" s="28">
        <f>+AG17/AF17*100</f>
        <v>48.587106976181921</v>
      </c>
      <c r="AI17" s="28">
        <f>AG17/AE17*100</f>
        <v>16.195702325393974</v>
      </c>
      <c r="AJ17" s="28">
        <f>SUM(AJ10:AJ16)</f>
        <v>1493389.1</v>
      </c>
      <c r="AK17" s="28">
        <f>SUM(AK10:AK16)</f>
        <v>497796.36666666664</v>
      </c>
      <c r="AL17" s="28">
        <f>SUM(AL10:AL16)</f>
        <v>456756.74929999997</v>
      </c>
      <c r="AM17" s="28">
        <f>+AL17/AK17*100</f>
        <v>91.755741882674783</v>
      </c>
      <c r="AN17" s="28">
        <f>AL17/AJ17*100</f>
        <v>30.585247294224921</v>
      </c>
      <c r="AO17" s="28">
        <f>SUM(AO10:AO16)</f>
        <v>47922.400000000001</v>
      </c>
      <c r="AP17" s="28">
        <f>SUM(AP10:AP16)</f>
        <v>15974.133333333333</v>
      </c>
      <c r="AQ17" s="28">
        <f>SUM(AQ10:AQ16)</f>
        <v>21961.495099999996</v>
      </c>
      <c r="AR17" s="28">
        <f t="shared" si="45"/>
        <v>137.48160630519337</v>
      </c>
      <c r="AS17" s="28">
        <f>AQ17/AO17*100</f>
        <v>45.827202101731125</v>
      </c>
      <c r="AT17" s="28">
        <f>SUM(AT10:AT16)</f>
        <v>50400</v>
      </c>
      <c r="AU17" s="28">
        <f>SUM(AU10:AU16)</f>
        <v>16800</v>
      </c>
      <c r="AV17" s="28">
        <f>SUM(AV10:AV16)</f>
        <v>23549.15</v>
      </c>
      <c r="AW17" s="28">
        <f>+AV17/AU17*100</f>
        <v>140.17351190476191</v>
      </c>
      <c r="AX17" s="28">
        <f>AV17/AT17*100</f>
        <v>46.72450396825397</v>
      </c>
      <c r="AY17" s="28">
        <f t="shared" ref="AY17:BS17" si="48">SUM(AY10:AY16)</f>
        <v>0</v>
      </c>
      <c r="AZ17" s="28">
        <f t="shared" si="48"/>
        <v>0</v>
      </c>
      <c r="BA17" s="28">
        <f t="shared" si="48"/>
        <v>0</v>
      </c>
      <c r="BB17" s="28">
        <f t="shared" si="48"/>
        <v>0</v>
      </c>
      <c r="BC17" s="28">
        <f t="shared" si="48"/>
        <v>0</v>
      </c>
      <c r="BD17" s="28">
        <f t="shared" si="48"/>
        <v>0</v>
      </c>
      <c r="BE17" s="28">
        <f t="shared" si="48"/>
        <v>9159127</v>
      </c>
      <c r="BF17" s="28">
        <f t="shared" si="48"/>
        <v>3053042.3333333335</v>
      </c>
      <c r="BG17" s="28">
        <f t="shared" si="48"/>
        <v>3054025.0949999997</v>
      </c>
      <c r="BH17" s="28">
        <f t="shared" si="48"/>
        <v>21050.699999999997</v>
      </c>
      <c r="BI17" s="28">
        <f t="shared" si="48"/>
        <v>7016.9000000000005</v>
      </c>
      <c r="BJ17" s="28">
        <f t="shared" si="48"/>
        <v>7536.4800000000014</v>
      </c>
      <c r="BK17" s="28">
        <f t="shared" si="48"/>
        <v>0</v>
      </c>
      <c r="BL17" s="28">
        <f t="shared" si="48"/>
        <v>0</v>
      </c>
      <c r="BM17" s="28">
        <f t="shared" si="48"/>
        <v>0</v>
      </c>
      <c r="BN17" s="28">
        <f t="shared" si="48"/>
        <v>0</v>
      </c>
      <c r="BO17" s="28">
        <f t="shared" si="48"/>
        <v>0</v>
      </c>
      <c r="BP17" s="28">
        <f t="shared" si="48"/>
        <v>0</v>
      </c>
      <c r="BQ17" s="28">
        <f t="shared" si="48"/>
        <v>369867.3</v>
      </c>
      <c r="BR17" s="28">
        <f t="shared" si="48"/>
        <v>123289.09999999999</v>
      </c>
      <c r="BS17" s="28">
        <f t="shared" si="48"/>
        <v>71299.37</v>
      </c>
      <c r="BT17" s="28">
        <f t="shared" si="46"/>
        <v>57.831041024713457</v>
      </c>
      <c r="BU17" s="28">
        <f>BS17/BQ17*100</f>
        <v>19.277013674904488</v>
      </c>
      <c r="BV17" s="28">
        <f t="shared" ref="BV17:DB17" si="49">SUM(BV10:BV16)</f>
        <v>262897</v>
      </c>
      <c r="BW17" s="28">
        <f t="shared" si="49"/>
        <v>87632.333333333314</v>
      </c>
      <c r="BX17" s="28">
        <f t="shared" si="49"/>
        <v>46578.418000000005</v>
      </c>
      <c r="BY17" s="28">
        <f t="shared" si="49"/>
        <v>56147.5</v>
      </c>
      <c r="BZ17" s="28">
        <f t="shared" si="49"/>
        <v>18715.833333333332</v>
      </c>
      <c r="CA17" s="28">
        <f t="shared" si="49"/>
        <v>6576.7279999999992</v>
      </c>
      <c r="CB17" s="28">
        <f t="shared" si="49"/>
        <v>5200</v>
      </c>
      <c r="CC17" s="28">
        <f t="shared" si="49"/>
        <v>1733.3333333333335</v>
      </c>
      <c r="CD17" s="28">
        <f t="shared" si="49"/>
        <v>2255.0329999999999</v>
      </c>
      <c r="CE17" s="28">
        <f t="shared" si="49"/>
        <v>45622.8</v>
      </c>
      <c r="CF17" s="28">
        <f t="shared" si="49"/>
        <v>15207.6</v>
      </c>
      <c r="CG17" s="28">
        <f t="shared" si="49"/>
        <v>15889.190999999999</v>
      </c>
      <c r="CH17" s="28">
        <f t="shared" si="49"/>
        <v>0</v>
      </c>
      <c r="CI17" s="28">
        <f t="shared" si="49"/>
        <v>0</v>
      </c>
      <c r="CJ17" s="28">
        <f t="shared" si="49"/>
        <v>0</v>
      </c>
      <c r="CK17" s="28">
        <f t="shared" si="49"/>
        <v>15362.199999999997</v>
      </c>
      <c r="CL17" s="28">
        <f t="shared" si="49"/>
        <v>5120.7333333333327</v>
      </c>
      <c r="CM17" s="28">
        <f t="shared" si="49"/>
        <v>3057.14</v>
      </c>
      <c r="CN17" s="28">
        <f t="shared" si="49"/>
        <v>0</v>
      </c>
      <c r="CO17" s="28">
        <f t="shared" si="49"/>
        <v>0</v>
      </c>
      <c r="CP17" s="28">
        <f t="shared" si="49"/>
        <v>2695.4969999999998</v>
      </c>
      <c r="CQ17" s="28">
        <f t="shared" si="49"/>
        <v>547014.80000000005</v>
      </c>
      <c r="CR17" s="28">
        <f t="shared" si="49"/>
        <v>182338.26666666663</v>
      </c>
      <c r="CS17" s="28">
        <f t="shared" si="49"/>
        <v>131641.47199999998</v>
      </c>
      <c r="CT17" s="28">
        <f t="shared" si="49"/>
        <v>290453.3</v>
      </c>
      <c r="CU17" s="28">
        <f t="shared" si="49"/>
        <v>96817.766666666677</v>
      </c>
      <c r="CV17" s="28">
        <f t="shared" si="49"/>
        <v>50782.07</v>
      </c>
      <c r="CW17" s="28">
        <f t="shared" si="47"/>
        <v>52.451189227321557</v>
      </c>
      <c r="CX17" s="28">
        <f t="shared" si="49"/>
        <v>19000</v>
      </c>
      <c r="CY17" s="28">
        <f t="shared" si="49"/>
        <v>6333.333333333333</v>
      </c>
      <c r="CZ17" s="28">
        <f t="shared" si="49"/>
        <v>55117.556200000006</v>
      </c>
      <c r="DA17" s="28">
        <f t="shared" si="49"/>
        <v>5600</v>
      </c>
      <c r="DB17" s="28">
        <f t="shared" si="49"/>
        <v>1866.6666666666667</v>
      </c>
      <c r="DC17" s="28">
        <f t="shared" ref="DC17:EG17" si="50">SUM(DC10:DC16)</f>
        <v>1675.509</v>
      </c>
      <c r="DD17" s="28">
        <f t="shared" si="50"/>
        <v>21870</v>
      </c>
      <c r="DE17" s="28">
        <f>SUM(DE10:DE16)</f>
        <v>7290</v>
      </c>
      <c r="DF17" s="28">
        <f t="shared" si="50"/>
        <v>1870</v>
      </c>
      <c r="DG17" s="28">
        <f t="shared" si="50"/>
        <v>37749</v>
      </c>
      <c r="DH17" s="28">
        <f>SUM(DH10:DH16)</f>
        <v>12583</v>
      </c>
      <c r="DI17" s="28">
        <f t="shared" si="50"/>
        <v>12240.7366</v>
      </c>
      <c r="DJ17" s="28">
        <f t="shared" si="50"/>
        <v>0</v>
      </c>
      <c r="DK17" s="28">
        <f t="shared" si="50"/>
        <v>12408184.1</v>
      </c>
      <c r="DL17" s="28">
        <f>SUM(DL10:DL16)</f>
        <v>4136061.3666666672</v>
      </c>
      <c r="DM17" s="28">
        <f t="shared" si="50"/>
        <v>3964358.6327999998</v>
      </c>
      <c r="DN17" s="28">
        <f t="shared" si="50"/>
        <v>50000</v>
      </c>
      <c r="DO17" s="28">
        <f>SUM(DO10:DO16)</f>
        <v>16666.666666666668</v>
      </c>
      <c r="DP17" s="28">
        <f t="shared" si="50"/>
        <v>2000</v>
      </c>
      <c r="DQ17" s="28">
        <f t="shared" si="50"/>
        <v>4572698.8159999996</v>
      </c>
      <c r="DR17" s="28">
        <f>SUM(DR10:DR16)</f>
        <v>1524232.9386666669</v>
      </c>
      <c r="DS17" s="28">
        <f t="shared" si="50"/>
        <v>1052575.73</v>
      </c>
      <c r="DT17" s="28">
        <f t="shared" si="50"/>
        <v>0</v>
      </c>
      <c r="DU17" s="28">
        <f>SUM(DU10:DU16)</f>
        <v>0</v>
      </c>
      <c r="DV17" s="28">
        <f t="shared" si="50"/>
        <v>0</v>
      </c>
      <c r="DW17" s="28">
        <f t="shared" si="50"/>
        <v>3450</v>
      </c>
      <c r="DX17" s="28">
        <f>SUM(DX10:DX16)</f>
        <v>1150</v>
      </c>
      <c r="DY17" s="28">
        <f t="shared" si="50"/>
        <v>0</v>
      </c>
      <c r="DZ17" s="28">
        <f t="shared" si="50"/>
        <v>0</v>
      </c>
      <c r="EA17" s="28">
        <f>SUM(EA10:EA16)</f>
        <v>0</v>
      </c>
      <c r="EB17" s="28">
        <f t="shared" si="50"/>
        <v>0</v>
      </c>
      <c r="EC17" s="28">
        <f t="shared" si="50"/>
        <v>2229767.1580999997</v>
      </c>
      <c r="ED17" s="28">
        <f>SUM(ED10:ED16)</f>
        <v>743255.71936666651</v>
      </c>
      <c r="EE17" s="28">
        <f t="shared" si="50"/>
        <v>125300</v>
      </c>
      <c r="EF17" s="28">
        <f t="shared" si="50"/>
        <v>0</v>
      </c>
      <c r="EG17" s="28">
        <f t="shared" si="50"/>
        <v>6855915.9741000002</v>
      </c>
      <c r="EH17" s="28">
        <f>SUM(EH10:EH16)</f>
        <v>2285305.3247000002</v>
      </c>
      <c r="EI17" s="28">
        <f>SUM(EI10:EI16)</f>
        <v>1179875.73</v>
      </c>
      <c r="EJ17" s="29"/>
      <c r="EK17" s="24"/>
      <c r="EL17" s="24"/>
      <c r="EM17" s="24"/>
      <c r="EN17" s="24"/>
      <c r="EO17" s="24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45" customFormat="1" x14ac:dyDescent="0.3">
      <c r="A18" s="46"/>
      <c r="B18" s="47"/>
      <c r="C18" s="29"/>
      <c r="D18" s="29"/>
      <c r="E18" s="29"/>
      <c r="F18" s="29"/>
      <c r="G18" s="29"/>
      <c r="H18" s="29"/>
      <c r="I18" s="48"/>
      <c r="J18" s="29"/>
      <c r="K18" s="29"/>
      <c r="L18" s="29"/>
      <c r="M18" s="29"/>
      <c r="N18" s="29"/>
      <c r="O18" s="48"/>
      <c r="P18" s="29"/>
      <c r="Q18" s="29"/>
      <c r="R18" s="29"/>
      <c r="S18" s="29"/>
      <c r="T18" s="49"/>
      <c r="U18" s="29"/>
      <c r="V18" s="29"/>
      <c r="W18" s="29"/>
      <c r="X18" s="29"/>
      <c r="Y18" s="49"/>
      <c r="Z18" s="29"/>
      <c r="AA18" s="29"/>
      <c r="AB18" s="29"/>
      <c r="AC18" s="29"/>
      <c r="AD18" s="49"/>
      <c r="AE18" s="29"/>
      <c r="AF18" s="29"/>
      <c r="AG18" s="29"/>
      <c r="AH18" s="48"/>
      <c r="AI18" s="49"/>
      <c r="AJ18" s="29"/>
      <c r="AK18" s="29"/>
      <c r="AL18" s="29"/>
      <c r="AM18" s="29"/>
      <c r="AN18" s="49"/>
      <c r="AO18" s="29"/>
      <c r="AP18" s="29"/>
      <c r="AQ18" s="29"/>
      <c r="AR18" s="29"/>
      <c r="AS18" s="49"/>
      <c r="AT18" s="29"/>
      <c r="AU18" s="29"/>
      <c r="AV18" s="29"/>
      <c r="AW18" s="29"/>
      <c r="AX18" s="4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4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43"/>
      <c r="EL18" s="43"/>
      <c r="EM18" s="43"/>
      <c r="EN18" s="43"/>
      <c r="EO18" s="43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s="45" customFormat="1" x14ac:dyDescent="0.3"/>
    <row r="20" spans="1:255" s="45" customFormat="1" x14ac:dyDescent="0.3"/>
    <row r="21" spans="1:255" s="45" customFormat="1" x14ac:dyDescent="0.3"/>
    <row r="22" spans="1:255" s="45" customFormat="1" x14ac:dyDescent="0.3"/>
    <row r="23" spans="1:255" s="45" customFormat="1" x14ac:dyDescent="0.3"/>
    <row r="24" spans="1:255" s="45" customFormat="1" x14ac:dyDescent="0.3"/>
    <row r="25" spans="1:255" s="45" customFormat="1" x14ac:dyDescent="0.3"/>
    <row r="26" spans="1:255" s="45" customFormat="1" x14ac:dyDescent="0.3"/>
    <row r="27" spans="1:255" s="45" customFormat="1" x14ac:dyDescent="0.3"/>
    <row r="28" spans="1:255" s="45" customFormat="1" x14ac:dyDescent="0.3"/>
    <row r="29" spans="1:255" s="45" customFormat="1" x14ac:dyDescent="0.3"/>
    <row r="30" spans="1:255" s="45" customFormat="1" x14ac:dyDescent="0.3"/>
    <row r="31" spans="1:255" s="45" customFormat="1" x14ac:dyDescent="0.3"/>
    <row r="32" spans="1:255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1">
    <mergeCell ref="EG7:EG8"/>
    <mergeCell ref="EH7:EH8"/>
    <mergeCell ref="CW7:CW8"/>
    <mergeCell ref="CT6:CW6"/>
    <mergeCell ref="DX7:DX8"/>
    <mergeCell ref="DZ7:DZ8"/>
    <mergeCell ref="EA7:EA8"/>
    <mergeCell ref="EC7:EC8"/>
    <mergeCell ref="ED7:ED8"/>
    <mergeCell ref="EF7:EF8"/>
    <mergeCell ref="DO7:DO8"/>
    <mergeCell ref="DQ7:DQ8"/>
    <mergeCell ref="DR7:DR8"/>
    <mergeCell ref="DT7:DT8"/>
    <mergeCell ref="DU7:DU8"/>
    <mergeCell ref="DW7:DW8"/>
    <mergeCell ref="DG7:DG8"/>
    <mergeCell ref="DH7:DH8"/>
    <mergeCell ref="DJ7:DJ8"/>
    <mergeCell ref="DK7:DK8"/>
    <mergeCell ref="DL7:DL8"/>
    <mergeCell ref="DN7:DN8"/>
    <mergeCell ref="CX7:CX8"/>
    <mergeCell ref="CY7:CY8"/>
    <mergeCell ref="DA7:DA8"/>
    <mergeCell ref="DB7:DB8"/>
    <mergeCell ref="DD7:DD8"/>
    <mergeCell ref="DE7:DE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AB7:AB8"/>
    <mergeCell ref="Q7:Q8"/>
    <mergeCell ref="R7:R8"/>
    <mergeCell ref="S7:S8"/>
    <mergeCell ref="T7:T8"/>
    <mergeCell ref="U7:U8"/>
    <mergeCell ref="V7:V8"/>
    <mergeCell ref="AI7:AI8"/>
    <mergeCell ref="AJ7:AJ8"/>
    <mergeCell ref="DT5:DV6"/>
    <mergeCell ref="DW5:EE5"/>
    <mergeCell ref="P6:T6"/>
    <mergeCell ref="U6:Y6"/>
    <mergeCell ref="Z6:AD6"/>
    <mergeCell ref="K7:K8"/>
    <mergeCell ref="L7:L8"/>
    <mergeCell ref="M7:M8"/>
    <mergeCell ref="N7:N8"/>
    <mergeCell ref="O7:O8"/>
    <mergeCell ref="P7:P8"/>
    <mergeCell ref="DQ6:DS6"/>
    <mergeCell ref="DW6:DY6"/>
    <mergeCell ref="DZ6:EB6"/>
    <mergeCell ref="AE6:AI6"/>
    <mergeCell ref="AJ6:AN6"/>
    <mergeCell ref="AO6:AS6"/>
    <mergeCell ref="AT6:AX6"/>
    <mergeCell ref="AY6:BA6"/>
    <mergeCell ref="W7:W8"/>
    <mergeCell ref="X7:X8"/>
    <mergeCell ref="Y7:Y8"/>
    <mergeCell ref="Z7:Z8"/>
    <mergeCell ref="AA7:AA8"/>
    <mergeCell ref="DG5:DI6"/>
    <mergeCell ref="DN5:DS5"/>
    <mergeCell ref="CQ6:CS6"/>
    <mergeCell ref="CX6:CZ6"/>
    <mergeCell ref="DN6:DP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A1:EI1"/>
    <mergeCell ref="A2:EI2"/>
    <mergeCell ref="L3:P3"/>
    <mergeCell ref="CU3:CV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H5:CP5"/>
    <mergeCell ref="CQ5:CZ5"/>
    <mergeCell ref="DA5:DC6"/>
    <mergeCell ref="DD5:DF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1"/>
  <sheetViews>
    <sheetView view="pageBreakPreview" zoomScale="40" zoomScaleNormal="55" zoomScaleSheetLayoutView="4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AE11" sqref="AE11"/>
    </sheetView>
  </sheetViews>
  <sheetFormatPr defaultColWidth="17.28515625" defaultRowHeight="17.25" x14ac:dyDescent="0.3"/>
  <cols>
    <col min="1" max="1" width="5.28515625" style="1" customWidth="1"/>
    <col min="2" max="2" width="1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1.85546875" style="1" hidden="1" customWidth="1"/>
    <col min="10" max="10" width="17.42578125" style="1" customWidth="1"/>
    <col min="11" max="11" width="17.140625" style="1" customWidth="1"/>
    <col min="12" max="12" width="15.85546875" style="1" customWidth="1"/>
    <col min="13" max="13" width="15.140625" style="1" customWidth="1"/>
    <col min="14" max="14" width="9.7109375" style="1" customWidth="1"/>
    <col min="15" max="15" width="11" style="1" hidden="1" customWidth="1"/>
    <col min="16" max="16" width="15.42578125" style="1" customWidth="1"/>
    <col min="17" max="17" width="14.85546875" style="1" customWidth="1"/>
    <col min="18" max="18" width="15" style="1" customWidth="1"/>
    <col min="19" max="19" width="8.28515625" style="1" customWidth="1"/>
    <col min="20" max="20" width="11.85546875" style="1" hidden="1" customWidth="1"/>
    <col min="21" max="30" width="14.85546875" style="1" hidden="1" customWidth="1"/>
    <col min="31" max="31" width="15.7109375" style="1" customWidth="1"/>
    <col min="32" max="33" width="14.85546875" style="1" customWidth="1"/>
    <col min="34" max="34" width="9" style="1" customWidth="1"/>
    <col min="35" max="35" width="14.85546875" style="1" hidden="1" customWidth="1"/>
    <col min="36" max="36" width="17.5703125" style="1" customWidth="1"/>
    <col min="37" max="37" width="15.5703125" style="1" customWidth="1"/>
    <col min="38" max="38" width="15.42578125" style="1" customWidth="1"/>
    <col min="39" max="39" width="10.140625" style="1" customWidth="1"/>
    <col min="40" max="40" width="14.85546875" style="1" hidden="1" customWidth="1"/>
    <col min="41" max="41" width="13.85546875" style="1" customWidth="1"/>
    <col min="42" max="42" width="12.7109375" style="1" customWidth="1"/>
    <col min="43" max="43" width="12.85546875" style="1" customWidth="1"/>
    <col min="44" max="44" width="10.42578125" style="1" customWidth="1"/>
    <col min="45" max="68" width="14.85546875" style="1" hidden="1" customWidth="1"/>
    <col min="69" max="69" width="15.85546875" style="1" customWidth="1"/>
    <col min="70" max="70" width="14.85546875" style="1" customWidth="1"/>
    <col min="71" max="71" width="13.8554687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5.42578125" style="1" customWidth="1"/>
    <col min="99" max="99" width="14" style="1" customWidth="1"/>
    <col min="100" max="100" width="14.140625" style="1" customWidth="1"/>
    <col min="101" max="101" width="10.5703125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s="77" customFormat="1" ht="22.5" x14ac:dyDescent="0.3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</row>
    <row r="2" spans="1:255" s="77" customFormat="1" ht="17.45" customHeight="1" x14ac:dyDescent="0.4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</row>
    <row r="3" spans="1:255" s="77" customFormat="1" ht="22.5" x14ac:dyDescent="0.4">
      <c r="A3" s="58"/>
      <c r="B3" s="59"/>
      <c r="C3" s="60"/>
      <c r="D3" s="60"/>
      <c r="E3" s="60"/>
      <c r="F3" s="60"/>
      <c r="G3" s="60"/>
      <c r="H3" s="60"/>
      <c r="I3" s="60"/>
      <c r="J3" s="60"/>
      <c r="K3" s="60"/>
      <c r="L3" s="208"/>
      <c r="M3" s="208"/>
      <c r="N3" s="208"/>
      <c r="O3" s="208"/>
      <c r="P3" s="208"/>
      <c r="Q3" s="60"/>
      <c r="R3" s="61"/>
      <c r="S3" s="61"/>
      <c r="T3" s="58"/>
      <c r="U3" s="62"/>
      <c r="V3" s="62"/>
      <c r="W3" s="62"/>
      <c r="X3" s="62"/>
      <c r="Y3" s="62"/>
      <c r="Z3" s="58"/>
      <c r="AA3" s="58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209" t="s">
        <v>61</v>
      </c>
      <c r="CV3" s="209"/>
      <c r="CW3" s="62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</row>
    <row r="4" spans="1:255" ht="17.45" customHeight="1" x14ac:dyDescent="0.3">
      <c r="A4" s="210" t="s">
        <v>1</v>
      </c>
      <c r="B4" s="213" t="s">
        <v>2</v>
      </c>
      <c r="C4" s="216" t="s">
        <v>3</v>
      </c>
      <c r="D4" s="216" t="s">
        <v>4</v>
      </c>
      <c r="E4" s="219" t="s">
        <v>5</v>
      </c>
      <c r="F4" s="220"/>
      <c r="G4" s="220"/>
      <c r="H4" s="220"/>
      <c r="I4" s="221"/>
      <c r="J4" s="228" t="s">
        <v>66</v>
      </c>
      <c r="K4" s="229"/>
      <c r="L4" s="229"/>
      <c r="M4" s="229"/>
      <c r="N4" s="229"/>
      <c r="O4" s="230"/>
      <c r="P4" s="237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9"/>
      <c r="DJ4" s="128" t="s">
        <v>7</v>
      </c>
      <c r="DK4" s="129" t="s">
        <v>8</v>
      </c>
      <c r="DL4" s="130"/>
      <c r="DM4" s="131"/>
      <c r="DN4" s="138" t="s">
        <v>9</v>
      </c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28" t="s">
        <v>10</v>
      </c>
      <c r="EG4" s="139" t="s">
        <v>11</v>
      </c>
      <c r="EH4" s="140"/>
      <c r="EI4" s="141"/>
      <c r="EJ4" s="51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211"/>
      <c r="B5" s="214"/>
      <c r="C5" s="217"/>
      <c r="D5" s="217"/>
      <c r="E5" s="222"/>
      <c r="F5" s="223"/>
      <c r="G5" s="223"/>
      <c r="H5" s="223"/>
      <c r="I5" s="224"/>
      <c r="J5" s="231"/>
      <c r="K5" s="232"/>
      <c r="L5" s="232"/>
      <c r="M5" s="232"/>
      <c r="N5" s="232"/>
      <c r="O5" s="233"/>
      <c r="P5" s="240" t="s">
        <v>12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2"/>
      <c r="BB5" s="243" t="s">
        <v>13</v>
      </c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4" t="s">
        <v>14</v>
      </c>
      <c r="BO5" s="245"/>
      <c r="BP5" s="245"/>
      <c r="BQ5" s="248" t="s">
        <v>15</v>
      </c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50"/>
      <c r="CH5" s="251" t="s">
        <v>16</v>
      </c>
      <c r="CI5" s="252"/>
      <c r="CJ5" s="252"/>
      <c r="CK5" s="252"/>
      <c r="CL5" s="252"/>
      <c r="CM5" s="252"/>
      <c r="CN5" s="252"/>
      <c r="CO5" s="252"/>
      <c r="CP5" s="253"/>
      <c r="CQ5" s="248" t="s">
        <v>17</v>
      </c>
      <c r="CR5" s="249"/>
      <c r="CS5" s="249"/>
      <c r="CT5" s="249"/>
      <c r="CU5" s="249"/>
      <c r="CV5" s="249"/>
      <c r="CW5" s="249"/>
      <c r="CX5" s="249"/>
      <c r="CY5" s="249"/>
      <c r="CZ5" s="249"/>
      <c r="DA5" s="243" t="s">
        <v>18</v>
      </c>
      <c r="DB5" s="243"/>
      <c r="DC5" s="243"/>
      <c r="DD5" s="244" t="s">
        <v>19</v>
      </c>
      <c r="DE5" s="245"/>
      <c r="DF5" s="254"/>
      <c r="DG5" s="244" t="s">
        <v>20</v>
      </c>
      <c r="DH5" s="245"/>
      <c r="DI5" s="254"/>
      <c r="DJ5" s="128"/>
      <c r="DK5" s="132"/>
      <c r="DL5" s="133"/>
      <c r="DM5" s="134"/>
      <c r="DN5" s="161"/>
      <c r="DO5" s="161"/>
      <c r="DP5" s="162"/>
      <c r="DQ5" s="162"/>
      <c r="DR5" s="162"/>
      <c r="DS5" s="162"/>
      <c r="DT5" s="152" t="s">
        <v>21</v>
      </c>
      <c r="DU5" s="153"/>
      <c r="DV5" s="159"/>
      <c r="DW5" s="195"/>
      <c r="DX5" s="196"/>
      <c r="DY5" s="196"/>
      <c r="DZ5" s="196"/>
      <c r="EA5" s="196"/>
      <c r="EB5" s="196"/>
      <c r="EC5" s="196"/>
      <c r="ED5" s="196"/>
      <c r="EE5" s="196"/>
      <c r="EF5" s="128"/>
      <c r="EG5" s="142"/>
      <c r="EH5" s="143"/>
      <c r="EI5" s="144"/>
      <c r="EJ5" s="51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211"/>
      <c r="B6" s="214"/>
      <c r="C6" s="217"/>
      <c r="D6" s="217"/>
      <c r="E6" s="225"/>
      <c r="F6" s="226"/>
      <c r="G6" s="226"/>
      <c r="H6" s="226"/>
      <c r="I6" s="227"/>
      <c r="J6" s="234"/>
      <c r="K6" s="235"/>
      <c r="L6" s="235"/>
      <c r="M6" s="235"/>
      <c r="N6" s="235"/>
      <c r="O6" s="236"/>
      <c r="P6" s="275" t="s">
        <v>54</v>
      </c>
      <c r="Q6" s="276"/>
      <c r="R6" s="276"/>
      <c r="S6" s="276"/>
      <c r="T6" s="277"/>
      <c r="U6" s="278" t="s">
        <v>22</v>
      </c>
      <c r="V6" s="279"/>
      <c r="W6" s="279"/>
      <c r="X6" s="279"/>
      <c r="Y6" s="280"/>
      <c r="Z6" s="278" t="s">
        <v>23</v>
      </c>
      <c r="AA6" s="279"/>
      <c r="AB6" s="279"/>
      <c r="AC6" s="279"/>
      <c r="AD6" s="280"/>
      <c r="AE6" s="278" t="s">
        <v>51</v>
      </c>
      <c r="AF6" s="279"/>
      <c r="AG6" s="279"/>
      <c r="AH6" s="279"/>
      <c r="AI6" s="280"/>
      <c r="AJ6" s="278" t="s">
        <v>52</v>
      </c>
      <c r="AK6" s="279"/>
      <c r="AL6" s="279"/>
      <c r="AM6" s="279"/>
      <c r="AN6" s="280"/>
      <c r="AO6" s="278" t="s">
        <v>24</v>
      </c>
      <c r="AP6" s="279"/>
      <c r="AQ6" s="279"/>
      <c r="AR6" s="279"/>
      <c r="AS6" s="280"/>
      <c r="AT6" s="278" t="s">
        <v>25</v>
      </c>
      <c r="AU6" s="279"/>
      <c r="AV6" s="279"/>
      <c r="AW6" s="279"/>
      <c r="AX6" s="280"/>
      <c r="AY6" s="283" t="s">
        <v>26</v>
      </c>
      <c r="AZ6" s="283"/>
      <c r="BA6" s="283"/>
      <c r="BB6" s="265" t="s">
        <v>27</v>
      </c>
      <c r="BC6" s="266"/>
      <c r="BD6" s="266"/>
      <c r="BE6" s="265" t="s">
        <v>28</v>
      </c>
      <c r="BF6" s="266"/>
      <c r="BG6" s="267"/>
      <c r="BH6" s="268" t="s">
        <v>29</v>
      </c>
      <c r="BI6" s="269"/>
      <c r="BJ6" s="269"/>
      <c r="BK6" s="270" t="s">
        <v>30</v>
      </c>
      <c r="BL6" s="271"/>
      <c r="BM6" s="271"/>
      <c r="BN6" s="246"/>
      <c r="BO6" s="247"/>
      <c r="BP6" s="247"/>
      <c r="BQ6" s="272" t="s">
        <v>31</v>
      </c>
      <c r="BR6" s="273"/>
      <c r="BS6" s="273"/>
      <c r="BT6" s="273"/>
      <c r="BU6" s="274"/>
      <c r="BV6" s="264" t="s">
        <v>32</v>
      </c>
      <c r="BW6" s="264"/>
      <c r="BX6" s="264"/>
      <c r="BY6" s="264" t="s">
        <v>33</v>
      </c>
      <c r="BZ6" s="264"/>
      <c r="CA6" s="264"/>
      <c r="CB6" s="264" t="s">
        <v>34</v>
      </c>
      <c r="CC6" s="264"/>
      <c r="CD6" s="264"/>
      <c r="CE6" s="264" t="s">
        <v>35</v>
      </c>
      <c r="CF6" s="264"/>
      <c r="CG6" s="264"/>
      <c r="CH6" s="264" t="s">
        <v>67</v>
      </c>
      <c r="CI6" s="264"/>
      <c r="CJ6" s="264"/>
      <c r="CK6" s="251" t="s">
        <v>68</v>
      </c>
      <c r="CL6" s="252"/>
      <c r="CM6" s="252"/>
      <c r="CN6" s="264" t="s">
        <v>38</v>
      </c>
      <c r="CO6" s="264"/>
      <c r="CP6" s="264"/>
      <c r="CQ6" s="256" t="s">
        <v>39</v>
      </c>
      <c r="CR6" s="257"/>
      <c r="CS6" s="252"/>
      <c r="CT6" s="251" t="s">
        <v>40</v>
      </c>
      <c r="CU6" s="252"/>
      <c r="CV6" s="252"/>
      <c r="CW6" s="253"/>
      <c r="CX6" s="251" t="s">
        <v>69</v>
      </c>
      <c r="CY6" s="252"/>
      <c r="CZ6" s="252"/>
      <c r="DA6" s="243"/>
      <c r="DB6" s="243"/>
      <c r="DC6" s="243"/>
      <c r="DD6" s="246"/>
      <c r="DE6" s="247"/>
      <c r="DF6" s="255"/>
      <c r="DG6" s="246"/>
      <c r="DH6" s="247"/>
      <c r="DI6" s="255"/>
      <c r="DJ6" s="128"/>
      <c r="DK6" s="135"/>
      <c r="DL6" s="136"/>
      <c r="DM6" s="137"/>
      <c r="DN6" s="152" t="s">
        <v>42</v>
      </c>
      <c r="DO6" s="153"/>
      <c r="DP6" s="159"/>
      <c r="DQ6" s="152" t="s">
        <v>43</v>
      </c>
      <c r="DR6" s="153"/>
      <c r="DS6" s="159"/>
      <c r="DT6" s="154"/>
      <c r="DU6" s="155"/>
      <c r="DV6" s="160"/>
      <c r="DW6" s="152" t="s">
        <v>44</v>
      </c>
      <c r="DX6" s="153"/>
      <c r="DY6" s="159"/>
      <c r="DZ6" s="152" t="s">
        <v>45</v>
      </c>
      <c r="EA6" s="153"/>
      <c r="EB6" s="159"/>
      <c r="EC6" s="176" t="s">
        <v>46</v>
      </c>
      <c r="ED6" s="177"/>
      <c r="EE6" s="177"/>
      <c r="EF6" s="128"/>
      <c r="EG6" s="145"/>
      <c r="EH6" s="146"/>
      <c r="EI6" s="147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211"/>
      <c r="B7" s="214"/>
      <c r="C7" s="217"/>
      <c r="D7" s="217"/>
      <c r="E7" s="258" t="s">
        <v>47</v>
      </c>
      <c r="F7" s="260" t="s">
        <v>70</v>
      </c>
      <c r="G7" s="262" t="s">
        <v>71</v>
      </c>
      <c r="H7" s="263" t="s">
        <v>53</v>
      </c>
      <c r="I7" s="263" t="s">
        <v>49</v>
      </c>
      <c r="J7" s="258" t="s">
        <v>47</v>
      </c>
      <c r="K7" s="260" t="s">
        <v>70</v>
      </c>
      <c r="L7" s="262" t="s">
        <v>71</v>
      </c>
      <c r="M7" s="263" t="s">
        <v>62</v>
      </c>
      <c r="N7" s="263" t="s">
        <v>53</v>
      </c>
      <c r="O7" s="281" t="s">
        <v>49</v>
      </c>
      <c r="P7" s="258" t="s">
        <v>47</v>
      </c>
      <c r="Q7" s="260" t="s">
        <v>70</v>
      </c>
      <c r="R7" s="262" t="s">
        <v>71</v>
      </c>
      <c r="S7" s="284" t="s">
        <v>53</v>
      </c>
      <c r="T7" s="263" t="s">
        <v>49</v>
      </c>
      <c r="U7" s="258" t="s">
        <v>47</v>
      </c>
      <c r="V7" s="260" t="s">
        <v>70</v>
      </c>
      <c r="W7" s="262" t="s">
        <v>71</v>
      </c>
      <c r="X7" s="284" t="s">
        <v>53</v>
      </c>
      <c r="Y7" s="263" t="s">
        <v>49</v>
      </c>
      <c r="Z7" s="258" t="s">
        <v>47</v>
      </c>
      <c r="AA7" s="260" t="s">
        <v>70</v>
      </c>
      <c r="AB7" s="262" t="s">
        <v>72</v>
      </c>
      <c r="AC7" s="284" t="s">
        <v>53</v>
      </c>
      <c r="AD7" s="263" t="s">
        <v>49</v>
      </c>
      <c r="AE7" s="258" t="s">
        <v>47</v>
      </c>
      <c r="AF7" s="260" t="s">
        <v>70</v>
      </c>
      <c r="AG7" s="262" t="s">
        <v>71</v>
      </c>
      <c r="AH7" s="284" t="s">
        <v>53</v>
      </c>
      <c r="AI7" s="263" t="s">
        <v>49</v>
      </c>
      <c r="AJ7" s="258" t="s">
        <v>47</v>
      </c>
      <c r="AK7" s="260" t="s">
        <v>70</v>
      </c>
      <c r="AL7" s="262" t="s">
        <v>72</v>
      </c>
      <c r="AM7" s="284" t="s">
        <v>53</v>
      </c>
      <c r="AN7" s="90"/>
      <c r="AO7" s="258" t="s">
        <v>47</v>
      </c>
      <c r="AP7" s="260" t="s">
        <v>70</v>
      </c>
      <c r="AQ7" s="262" t="s">
        <v>71</v>
      </c>
      <c r="AR7" s="284" t="s">
        <v>53</v>
      </c>
      <c r="AS7" s="91"/>
      <c r="AT7" s="258" t="s">
        <v>47</v>
      </c>
      <c r="AU7" s="260" t="s">
        <v>70</v>
      </c>
      <c r="AV7" s="286"/>
      <c r="AW7" s="286"/>
      <c r="AX7" s="287"/>
      <c r="AY7" s="258" t="s">
        <v>47</v>
      </c>
      <c r="AZ7" s="260" t="s">
        <v>70</v>
      </c>
      <c r="BA7" s="71"/>
      <c r="BB7" s="258" t="s">
        <v>47</v>
      </c>
      <c r="BC7" s="260" t="s">
        <v>70</v>
      </c>
      <c r="BD7" s="71"/>
      <c r="BE7" s="258" t="s">
        <v>47</v>
      </c>
      <c r="BF7" s="260" t="s">
        <v>70</v>
      </c>
      <c r="BG7" s="71"/>
      <c r="BH7" s="258" t="s">
        <v>47</v>
      </c>
      <c r="BI7" s="260" t="s">
        <v>70</v>
      </c>
      <c r="BJ7" s="71"/>
      <c r="BK7" s="258" t="s">
        <v>47</v>
      </c>
      <c r="BL7" s="260" t="s">
        <v>70</v>
      </c>
      <c r="BM7" s="71"/>
      <c r="BN7" s="258" t="s">
        <v>47</v>
      </c>
      <c r="BO7" s="260" t="s">
        <v>70</v>
      </c>
      <c r="BP7" s="71"/>
      <c r="BQ7" s="258" t="s">
        <v>47</v>
      </c>
      <c r="BR7" s="260" t="s">
        <v>70</v>
      </c>
      <c r="BS7" s="262" t="s">
        <v>72</v>
      </c>
      <c r="BT7" s="284" t="s">
        <v>53</v>
      </c>
      <c r="BU7" s="92"/>
      <c r="BV7" s="258" t="s">
        <v>47</v>
      </c>
      <c r="BW7" s="260" t="s">
        <v>70</v>
      </c>
      <c r="BX7" s="71"/>
      <c r="BY7" s="258" t="s">
        <v>47</v>
      </c>
      <c r="BZ7" s="260" t="s">
        <v>70</v>
      </c>
      <c r="CA7" s="71"/>
      <c r="CB7" s="258" t="s">
        <v>47</v>
      </c>
      <c r="CC7" s="260" t="s">
        <v>70</v>
      </c>
      <c r="CD7" s="71"/>
      <c r="CE7" s="258" t="s">
        <v>47</v>
      </c>
      <c r="CF7" s="260" t="s">
        <v>70</v>
      </c>
      <c r="CG7" s="71"/>
      <c r="CH7" s="258" t="s">
        <v>47</v>
      </c>
      <c r="CI7" s="260" t="s">
        <v>70</v>
      </c>
      <c r="CJ7" s="71"/>
      <c r="CK7" s="258" t="s">
        <v>47</v>
      </c>
      <c r="CL7" s="260" t="s">
        <v>70</v>
      </c>
      <c r="CM7" s="71"/>
      <c r="CN7" s="258" t="s">
        <v>47</v>
      </c>
      <c r="CO7" s="260" t="s">
        <v>70</v>
      </c>
      <c r="CP7" s="71"/>
      <c r="CQ7" s="258" t="s">
        <v>47</v>
      </c>
      <c r="CR7" s="260" t="s">
        <v>70</v>
      </c>
      <c r="CS7" s="288" t="s">
        <v>71</v>
      </c>
      <c r="CT7" s="258" t="s">
        <v>47</v>
      </c>
      <c r="CU7" s="260" t="s">
        <v>70</v>
      </c>
      <c r="CV7" s="288" t="s">
        <v>75</v>
      </c>
      <c r="CW7" s="284" t="s">
        <v>53</v>
      </c>
      <c r="CX7" s="258" t="s">
        <v>47</v>
      </c>
      <c r="CY7" s="260" t="s">
        <v>70</v>
      </c>
      <c r="CZ7" s="71"/>
      <c r="DA7" s="258" t="s">
        <v>47</v>
      </c>
      <c r="DB7" s="260" t="s">
        <v>70</v>
      </c>
      <c r="DC7" s="71"/>
      <c r="DD7" s="258" t="s">
        <v>47</v>
      </c>
      <c r="DE7" s="260" t="s">
        <v>70</v>
      </c>
      <c r="DF7" s="71"/>
      <c r="DG7" s="258" t="s">
        <v>47</v>
      </c>
      <c r="DH7" s="260" t="s">
        <v>70</v>
      </c>
      <c r="DI7" s="71"/>
      <c r="DJ7" s="205" t="s">
        <v>48</v>
      </c>
      <c r="DK7" s="178" t="s">
        <v>47</v>
      </c>
      <c r="DL7" s="180" t="s">
        <v>60</v>
      </c>
      <c r="DM7" s="54"/>
      <c r="DN7" s="178" t="s">
        <v>47</v>
      </c>
      <c r="DO7" s="180" t="s">
        <v>60</v>
      </c>
      <c r="DP7" s="54"/>
      <c r="DQ7" s="178" t="s">
        <v>47</v>
      </c>
      <c r="DR7" s="180" t="s">
        <v>60</v>
      </c>
      <c r="DS7" s="54"/>
      <c r="DT7" s="178" t="s">
        <v>47</v>
      </c>
      <c r="DU7" s="180" t="s">
        <v>60</v>
      </c>
      <c r="DV7" s="54"/>
      <c r="DW7" s="178" t="s">
        <v>47</v>
      </c>
      <c r="DX7" s="180" t="s">
        <v>60</v>
      </c>
      <c r="DY7" s="54"/>
      <c r="DZ7" s="178" t="s">
        <v>47</v>
      </c>
      <c r="EA7" s="180" t="s">
        <v>60</v>
      </c>
      <c r="EB7" s="54"/>
      <c r="EC7" s="178" t="s">
        <v>47</v>
      </c>
      <c r="ED7" s="180" t="s">
        <v>60</v>
      </c>
      <c r="EE7" s="54"/>
      <c r="EF7" s="128" t="s">
        <v>48</v>
      </c>
      <c r="EG7" s="178" t="s">
        <v>47</v>
      </c>
      <c r="EH7" s="180" t="s">
        <v>60</v>
      </c>
      <c r="EI7" s="54"/>
      <c r="EJ7" s="51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55.25" customHeight="1" x14ac:dyDescent="0.3">
      <c r="A8" s="212"/>
      <c r="B8" s="215"/>
      <c r="C8" s="218"/>
      <c r="D8" s="218"/>
      <c r="E8" s="259"/>
      <c r="F8" s="261"/>
      <c r="G8" s="262"/>
      <c r="H8" s="263"/>
      <c r="I8" s="263"/>
      <c r="J8" s="259"/>
      <c r="K8" s="261"/>
      <c r="L8" s="262"/>
      <c r="M8" s="263"/>
      <c r="N8" s="263"/>
      <c r="O8" s="282"/>
      <c r="P8" s="259"/>
      <c r="Q8" s="261"/>
      <c r="R8" s="262"/>
      <c r="S8" s="285"/>
      <c r="T8" s="263"/>
      <c r="U8" s="259"/>
      <c r="V8" s="261"/>
      <c r="W8" s="262"/>
      <c r="X8" s="285"/>
      <c r="Y8" s="263"/>
      <c r="Z8" s="259"/>
      <c r="AA8" s="261"/>
      <c r="AB8" s="262"/>
      <c r="AC8" s="285"/>
      <c r="AD8" s="263"/>
      <c r="AE8" s="259"/>
      <c r="AF8" s="261"/>
      <c r="AG8" s="262"/>
      <c r="AH8" s="285"/>
      <c r="AI8" s="263"/>
      <c r="AJ8" s="259"/>
      <c r="AK8" s="261"/>
      <c r="AL8" s="262"/>
      <c r="AM8" s="285"/>
      <c r="AN8" s="73" t="s">
        <v>49</v>
      </c>
      <c r="AO8" s="259"/>
      <c r="AP8" s="261"/>
      <c r="AQ8" s="262"/>
      <c r="AR8" s="285"/>
      <c r="AS8" s="73" t="s">
        <v>49</v>
      </c>
      <c r="AT8" s="259"/>
      <c r="AU8" s="261"/>
      <c r="AV8" s="73" t="s">
        <v>71</v>
      </c>
      <c r="AW8" s="73" t="s">
        <v>53</v>
      </c>
      <c r="AX8" s="73" t="s">
        <v>49</v>
      </c>
      <c r="AY8" s="259"/>
      <c r="AZ8" s="261"/>
      <c r="BA8" s="73" t="s">
        <v>73</v>
      </c>
      <c r="BB8" s="259"/>
      <c r="BC8" s="261"/>
      <c r="BD8" s="73" t="s">
        <v>72</v>
      </c>
      <c r="BE8" s="259"/>
      <c r="BF8" s="261"/>
      <c r="BG8" s="73" t="s">
        <v>72</v>
      </c>
      <c r="BH8" s="259"/>
      <c r="BI8" s="261"/>
      <c r="BJ8" s="73" t="s">
        <v>71</v>
      </c>
      <c r="BK8" s="259"/>
      <c r="BL8" s="261"/>
      <c r="BM8" s="73" t="s">
        <v>71</v>
      </c>
      <c r="BN8" s="259"/>
      <c r="BO8" s="261"/>
      <c r="BP8" s="73" t="s">
        <v>71</v>
      </c>
      <c r="BQ8" s="259"/>
      <c r="BR8" s="261"/>
      <c r="BS8" s="262"/>
      <c r="BT8" s="285"/>
      <c r="BU8" s="73" t="s">
        <v>49</v>
      </c>
      <c r="BV8" s="259"/>
      <c r="BW8" s="261"/>
      <c r="BX8" s="73" t="s">
        <v>71</v>
      </c>
      <c r="BY8" s="259"/>
      <c r="BZ8" s="261"/>
      <c r="CA8" s="73" t="s">
        <v>71</v>
      </c>
      <c r="CB8" s="259"/>
      <c r="CC8" s="261"/>
      <c r="CD8" s="73" t="s">
        <v>74</v>
      </c>
      <c r="CE8" s="259"/>
      <c r="CF8" s="261"/>
      <c r="CG8" s="73" t="s">
        <v>71</v>
      </c>
      <c r="CH8" s="259"/>
      <c r="CI8" s="261"/>
      <c r="CJ8" s="73" t="s">
        <v>71</v>
      </c>
      <c r="CK8" s="259"/>
      <c r="CL8" s="261"/>
      <c r="CM8" s="73" t="s">
        <v>72</v>
      </c>
      <c r="CN8" s="259"/>
      <c r="CO8" s="261"/>
      <c r="CP8" s="73" t="s">
        <v>71</v>
      </c>
      <c r="CQ8" s="259"/>
      <c r="CR8" s="261"/>
      <c r="CS8" s="289"/>
      <c r="CT8" s="259"/>
      <c r="CU8" s="261"/>
      <c r="CV8" s="289"/>
      <c r="CW8" s="285"/>
      <c r="CX8" s="259"/>
      <c r="CY8" s="261"/>
      <c r="CZ8" s="73" t="s">
        <v>71</v>
      </c>
      <c r="DA8" s="259"/>
      <c r="DB8" s="261"/>
      <c r="DC8" s="73" t="s">
        <v>71</v>
      </c>
      <c r="DD8" s="259"/>
      <c r="DE8" s="261"/>
      <c r="DF8" s="73" t="s">
        <v>71</v>
      </c>
      <c r="DG8" s="259"/>
      <c r="DH8" s="261"/>
      <c r="DI8" s="73" t="s">
        <v>72</v>
      </c>
      <c r="DJ8" s="205"/>
      <c r="DK8" s="179"/>
      <c r="DL8" s="181"/>
      <c r="DM8" s="72" t="s">
        <v>71</v>
      </c>
      <c r="DN8" s="179"/>
      <c r="DO8" s="181"/>
      <c r="DP8" s="72" t="s">
        <v>71</v>
      </c>
      <c r="DQ8" s="179"/>
      <c r="DR8" s="181"/>
      <c r="DS8" s="72" t="s">
        <v>71</v>
      </c>
      <c r="DT8" s="179"/>
      <c r="DU8" s="181"/>
      <c r="DV8" s="72" t="s">
        <v>71</v>
      </c>
      <c r="DW8" s="179"/>
      <c r="DX8" s="181"/>
      <c r="DY8" s="72" t="s">
        <v>71</v>
      </c>
      <c r="DZ8" s="179"/>
      <c r="EA8" s="181"/>
      <c r="EB8" s="72" t="s">
        <v>71</v>
      </c>
      <c r="EC8" s="179"/>
      <c r="ED8" s="181"/>
      <c r="EE8" s="72" t="s">
        <v>72</v>
      </c>
      <c r="EF8" s="128"/>
      <c r="EG8" s="179"/>
      <c r="EH8" s="181"/>
      <c r="EI8" s="72" t="s">
        <v>71</v>
      </c>
      <c r="EJ8" s="74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75" customFormat="1" ht="20.25" x14ac:dyDescent="0.35">
      <c r="A9" s="78"/>
      <c r="B9" s="79">
        <v>1</v>
      </c>
      <c r="C9" s="80">
        <v>2</v>
      </c>
      <c r="D9" s="78">
        <v>3</v>
      </c>
      <c r="E9" s="80">
        <v>4</v>
      </c>
      <c r="F9" s="78">
        <v>5</v>
      </c>
      <c r="G9" s="80">
        <v>6</v>
      </c>
      <c r="H9" s="78">
        <v>7</v>
      </c>
      <c r="I9" s="80">
        <v>8</v>
      </c>
      <c r="J9" s="78">
        <v>2</v>
      </c>
      <c r="K9" s="80">
        <v>3</v>
      </c>
      <c r="L9" s="78">
        <v>4</v>
      </c>
      <c r="M9" s="81" t="s">
        <v>63</v>
      </c>
      <c r="N9" s="80">
        <v>6</v>
      </c>
      <c r="O9" s="78">
        <v>13</v>
      </c>
      <c r="P9" s="80">
        <v>7</v>
      </c>
      <c r="Q9" s="78">
        <v>8</v>
      </c>
      <c r="R9" s="80">
        <v>9</v>
      </c>
      <c r="S9" s="78">
        <v>10</v>
      </c>
      <c r="T9" s="80">
        <v>18</v>
      </c>
      <c r="U9" s="78">
        <v>19</v>
      </c>
      <c r="V9" s="80">
        <v>20</v>
      </c>
      <c r="W9" s="78">
        <v>21</v>
      </c>
      <c r="X9" s="80">
        <v>22</v>
      </c>
      <c r="Y9" s="78">
        <v>23</v>
      </c>
      <c r="Z9" s="80">
        <v>24</v>
      </c>
      <c r="AA9" s="78">
        <v>25</v>
      </c>
      <c r="AB9" s="80">
        <v>26</v>
      </c>
      <c r="AC9" s="78">
        <v>27</v>
      </c>
      <c r="AD9" s="80">
        <v>28</v>
      </c>
      <c r="AE9" s="78">
        <v>29</v>
      </c>
      <c r="AF9" s="80">
        <v>30</v>
      </c>
      <c r="AG9" s="78">
        <v>31</v>
      </c>
      <c r="AH9" s="80">
        <v>32</v>
      </c>
      <c r="AI9" s="78">
        <v>33</v>
      </c>
      <c r="AJ9" s="80">
        <v>11</v>
      </c>
      <c r="AK9" s="78">
        <v>12</v>
      </c>
      <c r="AL9" s="80">
        <v>13</v>
      </c>
      <c r="AM9" s="78">
        <v>14</v>
      </c>
      <c r="AN9" s="80">
        <v>38</v>
      </c>
      <c r="AO9" s="78">
        <v>15</v>
      </c>
      <c r="AP9" s="80">
        <v>16</v>
      </c>
      <c r="AQ9" s="78">
        <v>17</v>
      </c>
      <c r="AR9" s="80">
        <v>18</v>
      </c>
      <c r="AS9" s="78">
        <v>43</v>
      </c>
      <c r="AT9" s="80">
        <v>44</v>
      </c>
      <c r="AU9" s="78">
        <v>45</v>
      </c>
      <c r="AV9" s="80">
        <v>46</v>
      </c>
      <c r="AW9" s="78">
        <v>47</v>
      </c>
      <c r="AX9" s="80">
        <v>48</v>
      </c>
      <c r="AY9" s="78">
        <v>49</v>
      </c>
      <c r="AZ9" s="80">
        <v>50</v>
      </c>
      <c r="BA9" s="78">
        <v>51</v>
      </c>
      <c r="BB9" s="80">
        <v>52</v>
      </c>
      <c r="BC9" s="78">
        <v>53</v>
      </c>
      <c r="BD9" s="80">
        <v>54</v>
      </c>
      <c r="BE9" s="78">
        <v>55</v>
      </c>
      <c r="BF9" s="80">
        <v>56</v>
      </c>
      <c r="BG9" s="78">
        <v>57</v>
      </c>
      <c r="BH9" s="80">
        <v>58</v>
      </c>
      <c r="BI9" s="78">
        <v>59</v>
      </c>
      <c r="BJ9" s="80">
        <v>60</v>
      </c>
      <c r="BK9" s="78">
        <v>61</v>
      </c>
      <c r="BL9" s="80">
        <v>62</v>
      </c>
      <c r="BM9" s="78">
        <v>63</v>
      </c>
      <c r="BN9" s="80">
        <v>64</v>
      </c>
      <c r="BO9" s="78">
        <v>65</v>
      </c>
      <c r="BP9" s="80">
        <v>66</v>
      </c>
      <c r="BQ9" s="78">
        <v>19</v>
      </c>
      <c r="BR9" s="80">
        <v>20</v>
      </c>
      <c r="BS9" s="78">
        <v>21</v>
      </c>
      <c r="BT9" s="80">
        <v>22</v>
      </c>
      <c r="BU9" s="78">
        <v>71</v>
      </c>
      <c r="BV9" s="80">
        <v>72</v>
      </c>
      <c r="BW9" s="78">
        <v>73</v>
      </c>
      <c r="BX9" s="80">
        <v>74</v>
      </c>
      <c r="BY9" s="78">
        <v>75</v>
      </c>
      <c r="BZ9" s="80">
        <v>76</v>
      </c>
      <c r="CA9" s="78">
        <v>77</v>
      </c>
      <c r="CB9" s="80">
        <v>78</v>
      </c>
      <c r="CC9" s="78">
        <v>79</v>
      </c>
      <c r="CD9" s="80">
        <v>80</v>
      </c>
      <c r="CE9" s="78">
        <v>81</v>
      </c>
      <c r="CF9" s="80">
        <v>82</v>
      </c>
      <c r="CG9" s="78">
        <v>83</v>
      </c>
      <c r="CH9" s="80">
        <v>84</v>
      </c>
      <c r="CI9" s="78">
        <v>85</v>
      </c>
      <c r="CJ9" s="80">
        <v>86</v>
      </c>
      <c r="CK9" s="78">
        <v>87</v>
      </c>
      <c r="CL9" s="80">
        <v>88</v>
      </c>
      <c r="CM9" s="78">
        <v>89</v>
      </c>
      <c r="CN9" s="80">
        <v>90</v>
      </c>
      <c r="CO9" s="78">
        <v>91</v>
      </c>
      <c r="CP9" s="80">
        <v>92</v>
      </c>
      <c r="CQ9" s="78">
        <v>23</v>
      </c>
      <c r="CR9" s="80">
        <v>24</v>
      </c>
      <c r="CS9" s="78">
        <v>25</v>
      </c>
      <c r="CT9" s="80">
        <v>26</v>
      </c>
      <c r="CU9" s="78">
        <v>27</v>
      </c>
      <c r="CV9" s="80">
        <v>28</v>
      </c>
      <c r="CW9" s="80">
        <v>22</v>
      </c>
      <c r="CX9" s="78">
        <v>99</v>
      </c>
      <c r="CY9" s="80">
        <v>100</v>
      </c>
      <c r="CZ9" s="78">
        <v>101</v>
      </c>
      <c r="DA9" s="80">
        <v>102</v>
      </c>
      <c r="DB9" s="78">
        <v>103</v>
      </c>
      <c r="DC9" s="80">
        <v>104</v>
      </c>
      <c r="DD9" s="78">
        <v>105</v>
      </c>
      <c r="DE9" s="80">
        <v>106</v>
      </c>
      <c r="DF9" s="78">
        <v>107</v>
      </c>
      <c r="DG9" s="80">
        <v>108</v>
      </c>
      <c r="DH9" s="78">
        <v>109</v>
      </c>
      <c r="DI9" s="80">
        <v>110</v>
      </c>
      <c r="DJ9" s="78">
        <v>111</v>
      </c>
      <c r="DK9" s="80">
        <v>112</v>
      </c>
      <c r="DL9" s="78">
        <v>113</v>
      </c>
      <c r="DM9" s="80">
        <v>114</v>
      </c>
      <c r="DN9" s="78">
        <v>115</v>
      </c>
      <c r="DO9" s="80">
        <v>116</v>
      </c>
      <c r="DP9" s="78">
        <v>117</v>
      </c>
      <c r="DQ9" s="80">
        <v>118</v>
      </c>
      <c r="DR9" s="78">
        <v>119</v>
      </c>
      <c r="DS9" s="80">
        <v>120</v>
      </c>
      <c r="DT9" s="78">
        <v>121</v>
      </c>
      <c r="DU9" s="80">
        <v>122</v>
      </c>
      <c r="DV9" s="78">
        <v>123</v>
      </c>
      <c r="DW9" s="80">
        <v>124</v>
      </c>
      <c r="DX9" s="78">
        <v>125</v>
      </c>
      <c r="DY9" s="80">
        <v>126</v>
      </c>
      <c r="DZ9" s="78">
        <v>127</v>
      </c>
      <c r="EA9" s="80">
        <v>128</v>
      </c>
      <c r="EB9" s="78">
        <v>129</v>
      </c>
      <c r="EC9" s="80">
        <v>130</v>
      </c>
      <c r="ED9" s="78">
        <v>131</v>
      </c>
      <c r="EE9" s="80">
        <v>132</v>
      </c>
      <c r="EF9" s="78">
        <v>133</v>
      </c>
      <c r="EG9" s="80">
        <v>134</v>
      </c>
      <c r="EH9" s="78">
        <v>135</v>
      </c>
      <c r="EI9" s="80">
        <v>136</v>
      </c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pans="1:255" ht="63" customHeight="1" x14ac:dyDescent="0.3">
      <c r="A10" s="86">
        <v>1</v>
      </c>
      <c r="B10" s="87" t="s">
        <v>55</v>
      </c>
      <c r="C10" s="41">
        <v>6607.2722999999996</v>
      </c>
      <c r="D10" s="41">
        <v>135593.58069999999</v>
      </c>
      <c r="E10" s="19">
        <f t="shared" ref="E10:G14" si="0">DK10+EG10-EC10</f>
        <v>5907427.2000000002</v>
      </c>
      <c r="F10" s="20">
        <f t="shared" si="0"/>
        <v>1969142.4000000004</v>
      </c>
      <c r="G10" s="20">
        <f t="shared" si="0"/>
        <v>1301319.9406999999</v>
      </c>
      <c r="H10" s="20">
        <f>+G10/F10*100</f>
        <v>66.085618830816898</v>
      </c>
      <c r="I10" s="20">
        <f>G10/E10*100</f>
        <v>22.028539610272301</v>
      </c>
      <c r="J10" s="63">
        <f t="shared" ref="J10:L14" si="1">U10+Z10+AJ10+AO10+AT10+AY10+BN10+BV10+BY10+CB10+CE10+CH10+CN10+CQ10+CX10+DA10+DG10+AE10</f>
        <v>525972.29999999981</v>
      </c>
      <c r="K10" s="64">
        <f t="shared" si="1"/>
        <v>175324.09999999992</v>
      </c>
      <c r="L10" s="64">
        <f t="shared" si="1"/>
        <v>128186.00270000006</v>
      </c>
      <c r="M10" s="64">
        <f>+L10-K10</f>
        <v>-47138.097299999863</v>
      </c>
      <c r="N10" s="64">
        <f>+L10/K10*100</f>
        <v>73.113737757672865</v>
      </c>
      <c r="O10" s="64">
        <f>L10/J10*100</f>
        <v>24.371245919224283</v>
      </c>
      <c r="P10" s="63">
        <f t="shared" ref="P10:P14" si="2">U10+Z10+AE10</f>
        <v>91434.599999999817</v>
      </c>
      <c r="Q10" s="64">
        <f t="shared" ref="Q10:R14" si="3">V10+AA10+AF10</f>
        <v>30478.199999999939</v>
      </c>
      <c r="R10" s="64">
        <f t="shared" si="3"/>
        <v>14727.188000000049</v>
      </c>
      <c r="S10" s="64">
        <f>+R10/Q10*100</f>
        <v>48.320399498658318</v>
      </c>
      <c r="T10" s="65">
        <f>R10/P10*100</f>
        <v>16.106799832886104</v>
      </c>
      <c r="U10" s="63">
        <v>17038.8</v>
      </c>
      <c r="V10" s="66">
        <f>+U10/12*4</f>
        <v>5679.5999999999995</v>
      </c>
      <c r="W10" s="66">
        <v>319.54300000000001</v>
      </c>
      <c r="X10" s="66">
        <f>+W10/V10*100</f>
        <v>5.6261532502288905</v>
      </c>
      <c r="Y10" s="66">
        <f t="shared" ref="Y10:Y16" si="4">W10/U10*100</f>
        <v>1.8753844167429632</v>
      </c>
      <c r="Z10" s="63">
        <v>2783.5</v>
      </c>
      <c r="AA10" s="66">
        <f t="shared" ref="AA10:AA14" si="5">+Z10/12*4</f>
        <v>927.83333333333337</v>
      </c>
      <c r="AB10" s="66">
        <v>5260.53</v>
      </c>
      <c r="AC10" s="66">
        <f t="shared" ref="AC10:AC16" si="6">+AB10/AA10*100</f>
        <v>566.96928327645048</v>
      </c>
      <c r="AD10" s="66">
        <f>+AB10/Z10*100</f>
        <v>188.98976109215016</v>
      </c>
      <c r="AE10" s="63">
        <v>71612.299999999814</v>
      </c>
      <c r="AF10" s="66">
        <f>+AE10/12*4</f>
        <v>23870.766666666605</v>
      </c>
      <c r="AG10" s="66">
        <v>9147.1150000000489</v>
      </c>
      <c r="AH10" s="66">
        <f>+AG10/AF10*100</f>
        <v>38.319318050111804</v>
      </c>
      <c r="AI10" s="66">
        <f>AG10/AE10*100</f>
        <v>12.773106016703936</v>
      </c>
      <c r="AJ10" s="63">
        <v>190281.4</v>
      </c>
      <c r="AK10" s="66">
        <f t="shared" ref="AK10:AK14" si="7">+AJ10/12*4</f>
        <v>63427.133333333331</v>
      </c>
      <c r="AL10" s="66">
        <v>57996.27</v>
      </c>
      <c r="AM10" s="66">
        <f>+AL10/AK10*100</f>
        <v>91.437633946355234</v>
      </c>
      <c r="AN10" s="66">
        <f>AL10/AJ10*100</f>
        <v>30.479211315451749</v>
      </c>
      <c r="AO10" s="63">
        <v>6474</v>
      </c>
      <c r="AP10" s="66">
        <f t="shared" ref="AP10:AP14" si="8">+AO10/12*4</f>
        <v>2158</v>
      </c>
      <c r="AQ10" s="66">
        <v>1862.88</v>
      </c>
      <c r="AR10" s="66">
        <f>+AQ10/AP10*100</f>
        <v>86.324374420759966</v>
      </c>
      <c r="AS10" s="66">
        <f>AQ10/AO10*100</f>
        <v>28.77479147358666</v>
      </c>
      <c r="AT10" s="63">
        <v>7600</v>
      </c>
      <c r="AU10" s="66">
        <f t="shared" ref="AU10:AU14" si="9">+AT10/12*4</f>
        <v>2533.3333333333335</v>
      </c>
      <c r="AV10" s="66">
        <v>3518.2</v>
      </c>
      <c r="AW10" s="66">
        <f>+AV10/AU10*100</f>
        <v>138.87631578947367</v>
      </c>
      <c r="AX10" s="66">
        <f>AV10/AT10*100</f>
        <v>46.292105263157893</v>
      </c>
      <c r="AY10" s="63">
        <v>0</v>
      </c>
      <c r="AZ10" s="66">
        <f t="shared" ref="AZ10:AZ14" si="10">+AY10/12*4</f>
        <v>0</v>
      </c>
      <c r="BA10" s="66">
        <v>0</v>
      </c>
      <c r="BB10" s="63">
        <v>0</v>
      </c>
      <c r="BC10" s="66">
        <f t="shared" ref="BC10:BC14" si="11">+BB10/12*4</f>
        <v>0</v>
      </c>
      <c r="BD10" s="66">
        <v>0</v>
      </c>
      <c r="BE10" s="63">
        <v>2049380.6</v>
      </c>
      <c r="BF10" s="66">
        <f t="shared" ref="BF10:BF14" si="12">+BE10/12*4</f>
        <v>683126.8666666667</v>
      </c>
      <c r="BG10" s="66">
        <v>683126.93299999996</v>
      </c>
      <c r="BH10" s="63">
        <v>3703.9</v>
      </c>
      <c r="BI10" s="66">
        <f t="shared" ref="BI10:BI14" si="13">+BH10/12*4</f>
        <v>1234.6333333333334</v>
      </c>
      <c r="BJ10" s="66">
        <v>1081.4000000000001</v>
      </c>
      <c r="BK10" s="63">
        <v>0</v>
      </c>
      <c r="BL10" s="66">
        <f t="shared" ref="BL10:BL14" si="14">+BK10/12*4</f>
        <v>0</v>
      </c>
      <c r="BM10" s="66">
        <v>0</v>
      </c>
      <c r="BN10" s="63">
        <v>0</v>
      </c>
      <c r="BO10" s="66">
        <f t="shared" ref="BO10:BO14" si="15">+BN10/12*4</f>
        <v>0</v>
      </c>
      <c r="BP10" s="66">
        <v>0</v>
      </c>
      <c r="BQ10" s="63">
        <f t="shared" ref="BQ10:BS14" si="16">BV10+BY10+CB10+CE10</f>
        <v>170166.9</v>
      </c>
      <c r="BR10" s="66">
        <f t="shared" si="16"/>
        <v>56722.299999999996</v>
      </c>
      <c r="BS10" s="66">
        <f>BX10+CA10+CD10+CG10</f>
        <v>34627.713799999998</v>
      </c>
      <c r="BT10" s="66">
        <f>+BS10/BR10*100</f>
        <v>61.047795664139151</v>
      </c>
      <c r="BU10" s="66">
        <f>BS10/BQ10*100</f>
        <v>20.349265221379714</v>
      </c>
      <c r="BV10" s="63">
        <v>108156.5</v>
      </c>
      <c r="BW10" s="66">
        <f t="shared" ref="BW10:BW14" si="17">+BV10/12*4</f>
        <v>36052.166666666664</v>
      </c>
      <c r="BX10" s="66">
        <v>28004.094000000001</v>
      </c>
      <c r="BY10" s="63">
        <v>36486.400000000001</v>
      </c>
      <c r="BZ10" s="66">
        <f t="shared" ref="BZ10:BZ14" si="18">+BY10/12*4</f>
        <v>12162.133333333333</v>
      </c>
      <c r="CA10" s="66">
        <v>1143.8779999999999</v>
      </c>
      <c r="CB10" s="63">
        <v>0</v>
      </c>
      <c r="CC10" s="66">
        <f t="shared" ref="CC10:CC14" si="19">+CB10/12*4</f>
        <v>0</v>
      </c>
      <c r="CD10" s="66">
        <v>0</v>
      </c>
      <c r="CE10" s="63">
        <v>25524</v>
      </c>
      <c r="CF10" s="66">
        <f t="shared" ref="CF10:CF14" si="20">+CE10/12*4</f>
        <v>8508</v>
      </c>
      <c r="CG10" s="66">
        <v>5479.7417999999998</v>
      </c>
      <c r="CH10" s="63">
        <v>0</v>
      </c>
      <c r="CI10" s="66">
        <f t="shared" ref="CI10:CI14" si="21">+CH10/12*4</f>
        <v>0</v>
      </c>
      <c r="CJ10" s="66">
        <v>0</v>
      </c>
      <c r="CK10" s="63">
        <v>2227.1999999999998</v>
      </c>
      <c r="CL10" s="66">
        <f t="shared" ref="CL10:CL14" si="22">+CK10/12*4</f>
        <v>742.4</v>
      </c>
      <c r="CM10" s="66">
        <v>296.95999999999998</v>
      </c>
      <c r="CN10" s="63">
        <v>0</v>
      </c>
      <c r="CO10" s="66">
        <f t="shared" ref="CO10:CO14" si="23">+CN10/12*4</f>
        <v>0</v>
      </c>
      <c r="CP10" s="66">
        <v>0</v>
      </c>
      <c r="CQ10" s="63">
        <v>50015.4</v>
      </c>
      <c r="CR10" s="66">
        <f t="shared" ref="CR10:CR14" si="24">+CQ10/12*4</f>
        <v>16671.8</v>
      </c>
      <c r="CS10" s="66">
        <v>9483.5169999999998</v>
      </c>
      <c r="CT10" s="63">
        <v>28165.4</v>
      </c>
      <c r="CU10" s="66">
        <f t="shared" ref="CU10:CU14" si="25">+CT10/12*4</f>
        <v>9388.4666666666672</v>
      </c>
      <c r="CV10" s="66">
        <v>2534.1970000000001</v>
      </c>
      <c r="CW10" s="66">
        <f>+CV10/CU10*100</f>
        <v>26.992661208433045</v>
      </c>
      <c r="CX10" s="19">
        <v>0</v>
      </c>
      <c r="CY10" s="42">
        <f t="shared" ref="CY10:CY14" si="26">+CX10/12*4</f>
        <v>0</v>
      </c>
      <c r="CZ10" s="42">
        <v>2089.0239999999999</v>
      </c>
      <c r="DA10" s="19">
        <v>0</v>
      </c>
      <c r="DB10" s="42">
        <f t="shared" ref="DB10:DB14" si="27">+DA10/12*4</f>
        <v>0</v>
      </c>
      <c r="DC10" s="42">
        <v>0</v>
      </c>
      <c r="DD10" s="19">
        <v>0</v>
      </c>
      <c r="DE10" s="42">
        <f t="shared" ref="DE10:DE14" si="28">+DD10/12*4</f>
        <v>0</v>
      </c>
      <c r="DF10" s="42">
        <v>0</v>
      </c>
      <c r="DG10" s="19">
        <v>10000</v>
      </c>
      <c r="DH10" s="42">
        <f t="shared" ref="DH10:DH14" si="29">+DG10/12*4</f>
        <v>3333.3333333333335</v>
      </c>
      <c r="DI10" s="42">
        <v>3881.2098999999998</v>
      </c>
      <c r="DJ10" s="42">
        <v>0</v>
      </c>
      <c r="DK10" s="19">
        <f t="shared" ref="DK10:DM14" si="30">U10+Z10+AJ10+AO10+AT10+AY10+BB10+BE10+BH10+BK10+BN10+BV10+BY10+CB10+CE10+CH10+CK10+CN10+CQ10+CX10+DA10+DD10+DG10+AE10</f>
        <v>2581284</v>
      </c>
      <c r="DL10" s="42">
        <f t="shared" si="30"/>
        <v>860428</v>
      </c>
      <c r="DM10" s="42">
        <f t="shared" si="30"/>
        <v>812691.2956999999</v>
      </c>
      <c r="DN10" s="19">
        <v>50000</v>
      </c>
      <c r="DO10" s="42">
        <f t="shared" ref="DO10:DO14" si="31">+DN10/12*4</f>
        <v>16666.666666666668</v>
      </c>
      <c r="DP10" s="42">
        <v>0</v>
      </c>
      <c r="DQ10" s="19">
        <v>3276143.2</v>
      </c>
      <c r="DR10" s="42">
        <f t="shared" ref="DR10:DR14" si="32">+DQ10/12*4</f>
        <v>1092047.7333333334</v>
      </c>
      <c r="DS10" s="42">
        <v>488628.64500000002</v>
      </c>
      <c r="DT10" s="19">
        <v>0</v>
      </c>
      <c r="DU10" s="42">
        <f t="shared" ref="DU10:DU14" si="33">+DT10/12*4</f>
        <v>0</v>
      </c>
      <c r="DV10" s="42">
        <v>0</v>
      </c>
      <c r="DW10" s="19">
        <v>0</v>
      </c>
      <c r="DX10" s="42">
        <f t="shared" ref="DX10:DX14" si="34">+DW10/12*4</f>
        <v>0</v>
      </c>
      <c r="DY10" s="42">
        <v>0</v>
      </c>
      <c r="DZ10" s="19">
        <v>0</v>
      </c>
      <c r="EA10" s="42">
        <f t="shared" ref="EA10:EA14" si="35">+DZ10/12*4</f>
        <v>0</v>
      </c>
      <c r="EB10" s="42">
        <v>0</v>
      </c>
      <c r="EC10" s="19">
        <v>752585.2</v>
      </c>
      <c r="ED10" s="42">
        <f t="shared" ref="ED10:ED14" si="36">+EC10/12*4</f>
        <v>250861.73333333331</v>
      </c>
      <c r="EE10" s="42">
        <v>0</v>
      </c>
      <c r="EF10" s="42">
        <v>0</v>
      </c>
      <c r="EG10" s="19">
        <f t="shared" ref="EG10:EH14" si="37">DN10+DQ10+DT10+DW10+DZ10+EC10</f>
        <v>4078728.4000000004</v>
      </c>
      <c r="EH10" s="42">
        <f t="shared" si="37"/>
        <v>1359576.1333333335</v>
      </c>
      <c r="EI10" s="42">
        <f>DP10+DS10+DV10+DY10+EB10+EE10+EF10</f>
        <v>488628.64500000002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63" customHeight="1" x14ac:dyDescent="0.3">
      <c r="A11" s="86">
        <v>2</v>
      </c>
      <c r="B11" s="87" t="s">
        <v>56</v>
      </c>
      <c r="C11" s="41">
        <v>754.17439999999999</v>
      </c>
      <c r="D11" s="41">
        <v>223769.28570000001</v>
      </c>
      <c r="E11" s="19">
        <f t="shared" si="0"/>
        <v>2767998.0839999998</v>
      </c>
      <c r="F11" s="20">
        <f t="shared" si="0"/>
        <v>922666.02799999993</v>
      </c>
      <c r="G11" s="20">
        <f t="shared" si="0"/>
        <v>918993.16079999995</v>
      </c>
      <c r="H11" s="20">
        <f t="shared" ref="H11:H16" si="38">+G11/F11*100</f>
        <v>99.601928857404516</v>
      </c>
      <c r="I11" s="20">
        <f>G11/E11*100</f>
        <v>33.200642952468172</v>
      </c>
      <c r="J11" s="63">
        <f t="shared" si="1"/>
        <v>823671.3</v>
      </c>
      <c r="K11" s="64">
        <f t="shared" si="1"/>
        <v>274557.09999999998</v>
      </c>
      <c r="L11" s="64">
        <f t="shared" si="1"/>
        <v>237471.64079999988</v>
      </c>
      <c r="M11" s="64">
        <f t="shared" ref="M11:M16" si="39">+L11-K11</f>
        <v>-37085.459200000099</v>
      </c>
      <c r="N11" s="64">
        <f t="shared" ref="N11:N16" si="40">+L11/K11*100</f>
        <v>86.49262423007815</v>
      </c>
      <c r="O11" s="64">
        <f>L11/J11*100</f>
        <v>28.830874743359381</v>
      </c>
      <c r="P11" s="63">
        <f t="shared" si="2"/>
        <v>153870.40000000008</v>
      </c>
      <c r="Q11" s="64">
        <f t="shared" si="3"/>
        <v>51290.13333333336</v>
      </c>
      <c r="R11" s="64">
        <f t="shared" si="3"/>
        <v>37881.918999999907</v>
      </c>
      <c r="S11" s="64">
        <f t="shared" ref="S11:S16" si="41">+R11/Q11*100</f>
        <v>73.858102013122505</v>
      </c>
      <c r="T11" s="65">
        <f>R11/P11*100</f>
        <v>24.619367337707505</v>
      </c>
      <c r="U11" s="63">
        <v>15489.9</v>
      </c>
      <c r="V11" s="66">
        <f t="shared" ref="V11:V14" si="42">+U11/12*4</f>
        <v>5163.3</v>
      </c>
      <c r="W11" s="66">
        <v>2197.5063</v>
      </c>
      <c r="X11" s="66">
        <f t="shared" ref="X11:X16" si="43">+W11/V11*100</f>
        <v>42.560112718610185</v>
      </c>
      <c r="Y11" s="66">
        <f t="shared" si="4"/>
        <v>14.186704239536732</v>
      </c>
      <c r="Z11" s="63">
        <v>35169.9</v>
      </c>
      <c r="AA11" s="66">
        <f t="shared" si="5"/>
        <v>11723.300000000001</v>
      </c>
      <c r="AB11" s="66">
        <v>13717.4692</v>
      </c>
      <c r="AC11" s="66">
        <f t="shared" si="6"/>
        <v>117.01030597186796</v>
      </c>
      <c r="AD11" s="66">
        <f t="shared" ref="AD11:AD16" si="44">+AB11/Z11*100</f>
        <v>39.003435323955991</v>
      </c>
      <c r="AE11" s="63">
        <v>103210.60000000009</v>
      </c>
      <c r="AF11" s="66">
        <f>+AE11/12*4</f>
        <v>34403.533333333362</v>
      </c>
      <c r="AG11" s="66">
        <v>21966.943499999907</v>
      </c>
      <c r="AH11" s="66">
        <f>+AG11/AF11*100</f>
        <v>63.850835573090038</v>
      </c>
      <c r="AI11" s="66">
        <f>AG11/AE11*100</f>
        <v>21.283611857696677</v>
      </c>
      <c r="AJ11" s="63">
        <v>391343.6</v>
      </c>
      <c r="AK11" s="66">
        <f t="shared" si="7"/>
        <v>130447.86666666665</v>
      </c>
      <c r="AL11" s="66">
        <v>112786.8435</v>
      </c>
      <c r="AM11" s="66">
        <f>+AL11/AK11*100</f>
        <v>86.461240326914762</v>
      </c>
      <c r="AN11" s="66">
        <f>AL11/AJ11*100</f>
        <v>28.820413442304922</v>
      </c>
      <c r="AO11" s="63">
        <v>8600</v>
      </c>
      <c r="AP11" s="66">
        <f t="shared" si="8"/>
        <v>2866.6666666666665</v>
      </c>
      <c r="AQ11" s="66">
        <v>3808.0711000000001</v>
      </c>
      <c r="AR11" s="66">
        <f t="shared" ref="AR11:AR16" si="45">+AQ11/AP11*100</f>
        <v>132.83968953488375</v>
      </c>
      <c r="AS11" s="66">
        <f>AQ11/AO11*100</f>
        <v>44.279896511627911</v>
      </c>
      <c r="AT11" s="63">
        <v>14000</v>
      </c>
      <c r="AU11" s="66">
        <f t="shared" si="9"/>
        <v>4666.666666666667</v>
      </c>
      <c r="AV11" s="66">
        <v>5999.55</v>
      </c>
      <c r="AW11" s="66">
        <f>+AV11/AU11*100</f>
        <v>128.56178571428572</v>
      </c>
      <c r="AX11" s="66">
        <f>AV11/AT11*100</f>
        <v>42.853928571428575</v>
      </c>
      <c r="AY11" s="63">
        <v>0</v>
      </c>
      <c r="AZ11" s="66">
        <f t="shared" si="10"/>
        <v>0</v>
      </c>
      <c r="BA11" s="66">
        <v>0</v>
      </c>
      <c r="BB11" s="63">
        <v>0</v>
      </c>
      <c r="BC11" s="66">
        <f t="shared" si="11"/>
        <v>0</v>
      </c>
      <c r="BD11" s="66">
        <v>0</v>
      </c>
      <c r="BE11" s="63">
        <v>1819359.7</v>
      </c>
      <c r="BF11" s="66">
        <f t="shared" si="12"/>
        <v>606453.23333333328</v>
      </c>
      <c r="BG11" s="66">
        <v>606453.19999999995</v>
      </c>
      <c r="BH11" s="63">
        <v>10374.9</v>
      </c>
      <c r="BI11" s="66">
        <f t="shared" si="13"/>
        <v>3458.2999999999997</v>
      </c>
      <c r="BJ11" s="66">
        <v>3074.3</v>
      </c>
      <c r="BK11" s="63">
        <v>0</v>
      </c>
      <c r="BL11" s="66">
        <f t="shared" si="14"/>
        <v>0</v>
      </c>
      <c r="BM11" s="66">
        <v>0</v>
      </c>
      <c r="BN11" s="63">
        <v>0</v>
      </c>
      <c r="BO11" s="66">
        <f t="shared" si="15"/>
        <v>0</v>
      </c>
      <c r="BP11" s="66">
        <v>0</v>
      </c>
      <c r="BQ11" s="63">
        <f t="shared" si="16"/>
        <v>50009.4</v>
      </c>
      <c r="BR11" s="66">
        <f t="shared" si="16"/>
        <v>16669.8</v>
      </c>
      <c r="BS11" s="66">
        <f t="shared" si="16"/>
        <v>8391.4500000000007</v>
      </c>
      <c r="BT11" s="66">
        <f t="shared" ref="BT11:BT16" si="46">+BS11/BR11*100</f>
        <v>50.339236223589964</v>
      </c>
      <c r="BU11" s="66">
        <f>BS11/BQ11*100</f>
        <v>16.779745407863324</v>
      </c>
      <c r="BV11" s="63">
        <v>36432.5</v>
      </c>
      <c r="BW11" s="66">
        <f t="shared" si="17"/>
        <v>12144.166666666666</v>
      </c>
      <c r="BX11" s="66">
        <v>4081.5659999999998</v>
      </c>
      <c r="BY11" s="63">
        <v>8818.1</v>
      </c>
      <c r="BZ11" s="66">
        <f t="shared" si="18"/>
        <v>2939.3666666666668</v>
      </c>
      <c r="CA11" s="66">
        <v>1274.5</v>
      </c>
      <c r="CB11" s="63">
        <v>2000</v>
      </c>
      <c r="CC11" s="66">
        <f t="shared" si="19"/>
        <v>666.66666666666663</v>
      </c>
      <c r="CD11" s="66">
        <v>992.18399999999997</v>
      </c>
      <c r="CE11" s="63">
        <v>2758.8</v>
      </c>
      <c r="CF11" s="66">
        <f t="shared" si="20"/>
        <v>919.6</v>
      </c>
      <c r="CG11" s="66">
        <v>2043.2</v>
      </c>
      <c r="CH11" s="63">
        <v>0</v>
      </c>
      <c r="CI11" s="66">
        <f t="shared" si="21"/>
        <v>0</v>
      </c>
      <c r="CJ11" s="66">
        <v>0</v>
      </c>
      <c r="CK11" s="63">
        <v>4454.3999999999996</v>
      </c>
      <c r="CL11" s="66">
        <f t="shared" si="22"/>
        <v>1484.8</v>
      </c>
      <c r="CM11" s="66">
        <v>593.91999999999996</v>
      </c>
      <c r="CN11" s="63">
        <v>0</v>
      </c>
      <c r="CO11" s="66">
        <f t="shared" si="23"/>
        <v>0</v>
      </c>
      <c r="CP11" s="66">
        <v>0</v>
      </c>
      <c r="CQ11" s="63">
        <v>194247.9</v>
      </c>
      <c r="CR11" s="66">
        <f t="shared" si="24"/>
        <v>64749.299999999996</v>
      </c>
      <c r="CS11" s="66">
        <v>58857.255499999999</v>
      </c>
      <c r="CT11" s="63">
        <v>70137.899999999994</v>
      </c>
      <c r="CU11" s="66">
        <f t="shared" si="25"/>
        <v>23379.3</v>
      </c>
      <c r="CV11" s="66">
        <v>18330.374500000002</v>
      </c>
      <c r="CW11" s="66">
        <f t="shared" ref="CW11:CW16" si="47">+CV11/CU11*100</f>
        <v>78.404291403078801</v>
      </c>
      <c r="CX11" s="19">
        <v>8000</v>
      </c>
      <c r="CY11" s="42">
        <f t="shared" si="26"/>
        <v>2666.6666666666665</v>
      </c>
      <c r="CZ11" s="42">
        <v>6993.4</v>
      </c>
      <c r="DA11" s="19">
        <v>1100</v>
      </c>
      <c r="DB11" s="42">
        <f t="shared" si="27"/>
        <v>366.66666666666669</v>
      </c>
      <c r="DC11" s="42">
        <v>0</v>
      </c>
      <c r="DD11" s="19">
        <v>1870</v>
      </c>
      <c r="DE11" s="42">
        <f t="shared" si="28"/>
        <v>623.33333333333337</v>
      </c>
      <c r="DF11" s="42">
        <v>1870</v>
      </c>
      <c r="DG11" s="19">
        <v>2500</v>
      </c>
      <c r="DH11" s="42">
        <f t="shared" si="29"/>
        <v>833.33333333333337</v>
      </c>
      <c r="DI11" s="42">
        <v>2753.1516999999999</v>
      </c>
      <c r="DJ11" s="42">
        <v>0</v>
      </c>
      <c r="DK11" s="19">
        <f t="shared" si="30"/>
        <v>2659730.2999999998</v>
      </c>
      <c r="DL11" s="42">
        <f t="shared" si="30"/>
        <v>886576.7666666666</v>
      </c>
      <c r="DM11" s="42">
        <f t="shared" si="30"/>
        <v>849463.06079999998</v>
      </c>
      <c r="DN11" s="19">
        <v>0</v>
      </c>
      <c r="DO11" s="42">
        <f t="shared" si="31"/>
        <v>0</v>
      </c>
      <c r="DP11" s="42">
        <v>0</v>
      </c>
      <c r="DQ11" s="19">
        <v>104817.784</v>
      </c>
      <c r="DR11" s="42">
        <f t="shared" si="32"/>
        <v>34939.261333333336</v>
      </c>
      <c r="DS11" s="42">
        <v>69530.100000000006</v>
      </c>
      <c r="DT11" s="19">
        <v>0</v>
      </c>
      <c r="DU11" s="42">
        <f t="shared" si="33"/>
        <v>0</v>
      </c>
      <c r="DV11" s="42">
        <v>0</v>
      </c>
      <c r="DW11" s="19">
        <v>3450</v>
      </c>
      <c r="DX11" s="42">
        <f t="shared" si="34"/>
        <v>1150</v>
      </c>
      <c r="DY11" s="42">
        <v>0</v>
      </c>
      <c r="DZ11" s="19">
        <v>0</v>
      </c>
      <c r="EA11" s="42">
        <f t="shared" si="35"/>
        <v>0</v>
      </c>
      <c r="EB11" s="42">
        <v>0</v>
      </c>
      <c r="EC11" s="19">
        <v>792300</v>
      </c>
      <c r="ED11" s="42">
        <f t="shared" si="36"/>
        <v>264100</v>
      </c>
      <c r="EE11" s="42">
        <v>0</v>
      </c>
      <c r="EF11" s="42">
        <v>0</v>
      </c>
      <c r="EG11" s="19">
        <f t="shared" si="37"/>
        <v>900567.78399999999</v>
      </c>
      <c r="EH11" s="42">
        <f t="shared" si="37"/>
        <v>300189.26133333333</v>
      </c>
      <c r="EI11" s="42">
        <f>DP11+DS11+DV11+DY11+EB11+EE11+EF11</f>
        <v>69530.100000000006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63" customHeight="1" x14ac:dyDescent="0.3">
      <c r="A12" s="86">
        <v>3</v>
      </c>
      <c r="B12" s="87" t="s">
        <v>57</v>
      </c>
      <c r="C12" s="41">
        <v>8.3092000000000006</v>
      </c>
      <c r="D12" s="41">
        <v>13290.369699999999</v>
      </c>
      <c r="E12" s="19">
        <f t="shared" si="0"/>
        <v>1026530.2950000002</v>
      </c>
      <c r="F12" s="20">
        <f t="shared" si="0"/>
        <v>342176.76499999996</v>
      </c>
      <c r="G12" s="20">
        <f t="shared" si="0"/>
        <v>315665.89970000001</v>
      </c>
      <c r="H12" s="20">
        <f t="shared" si="38"/>
        <v>92.25228945629901</v>
      </c>
      <c r="I12" s="20">
        <f>G12/E12*100</f>
        <v>30.750763152099665</v>
      </c>
      <c r="J12" s="63">
        <f t="shared" si="1"/>
        <v>257215.4</v>
      </c>
      <c r="K12" s="64">
        <f t="shared" si="1"/>
        <v>85738.466666666645</v>
      </c>
      <c r="L12" s="64">
        <f t="shared" si="1"/>
        <v>50857.139700000043</v>
      </c>
      <c r="M12" s="64">
        <f t="shared" si="39"/>
        <v>-34881.326966666602</v>
      </c>
      <c r="N12" s="64">
        <f t="shared" si="40"/>
        <v>59.316595779257455</v>
      </c>
      <c r="O12" s="64">
        <f>L12/J12*100</f>
        <v>19.772198593085815</v>
      </c>
      <c r="P12" s="63">
        <f t="shared" si="2"/>
        <v>40877</v>
      </c>
      <c r="Q12" s="64">
        <f t="shared" si="3"/>
        <v>13625.666666666668</v>
      </c>
      <c r="R12" s="64">
        <f t="shared" si="3"/>
        <v>8270.6026000000402</v>
      </c>
      <c r="S12" s="64">
        <f t="shared" si="41"/>
        <v>60.69870049171935</v>
      </c>
      <c r="T12" s="65">
        <f>R12/P12*100</f>
        <v>20.23290016390645</v>
      </c>
      <c r="U12" s="63">
        <v>107</v>
      </c>
      <c r="V12" s="66">
        <f t="shared" si="42"/>
        <v>35.666666666666664</v>
      </c>
      <c r="W12" s="66">
        <v>4.8959999999999999</v>
      </c>
      <c r="X12" s="66">
        <f t="shared" si="43"/>
        <v>13.727102803738319</v>
      </c>
      <c r="Y12" s="66">
        <f t="shared" si="4"/>
        <v>4.575700934579439</v>
      </c>
      <c r="Z12" s="63">
        <v>8660</v>
      </c>
      <c r="AA12" s="66">
        <f t="shared" si="5"/>
        <v>2886.6666666666665</v>
      </c>
      <c r="AB12" s="66">
        <v>3498.7755999999999</v>
      </c>
      <c r="AC12" s="66">
        <f t="shared" si="6"/>
        <v>121.20469745958431</v>
      </c>
      <c r="AD12" s="66">
        <f t="shared" si="44"/>
        <v>40.401565819861432</v>
      </c>
      <c r="AE12" s="63">
        <v>32110</v>
      </c>
      <c r="AF12" s="66">
        <f>+AE12/12*4</f>
        <v>10703.333333333334</v>
      </c>
      <c r="AG12" s="66">
        <v>4766.9310000000405</v>
      </c>
      <c r="AH12" s="66">
        <f>+AG12/AF12*100</f>
        <v>44.536882591093487</v>
      </c>
      <c r="AI12" s="66">
        <f>AG12/AE12*100</f>
        <v>14.845627530364499</v>
      </c>
      <c r="AJ12" s="63">
        <v>60182</v>
      </c>
      <c r="AK12" s="66">
        <f t="shared" si="7"/>
        <v>20060.666666666668</v>
      </c>
      <c r="AL12" s="66">
        <v>20819.974099999999</v>
      </c>
      <c r="AM12" s="66">
        <f>+AL12/AK12*100</f>
        <v>103.78505583064704</v>
      </c>
      <c r="AN12" s="66">
        <f>AL12/AJ12*100</f>
        <v>34.595018610215675</v>
      </c>
      <c r="AO12" s="63">
        <v>4898.3999999999996</v>
      </c>
      <c r="AP12" s="66">
        <f t="shared" si="8"/>
        <v>1632.8</v>
      </c>
      <c r="AQ12" s="66">
        <v>1936.67</v>
      </c>
      <c r="AR12" s="66">
        <f t="shared" si="45"/>
        <v>118.61036256736894</v>
      </c>
      <c r="AS12" s="66">
        <f>AQ12/AO12*100</f>
        <v>39.536787522456315</v>
      </c>
      <c r="AT12" s="63">
        <v>600</v>
      </c>
      <c r="AU12" s="66">
        <f t="shared" si="9"/>
        <v>200</v>
      </c>
      <c r="AV12" s="66">
        <v>650.9</v>
      </c>
      <c r="AW12" s="66">
        <f>+AV12/AU12*100</f>
        <v>325.45</v>
      </c>
      <c r="AX12" s="66">
        <f>AV12/AT12*100</f>
        <v>108.48333333333333</v>
      </c>
      <c r="AY12" s="63">
        <v>0</v>
      </c>
      <c r="AZ12" s="66">
        <f t="shared" si="10"/>
        <v>0</v>
      </c>
      <c r="BA12" s="66">
        <v>0</v>
      </c>
      <c r="BB12" s="63">
        <v>0</v>
      </c>
      <c r="BC12" s="66">
        <f t="shared" si="11"/>
        <v>0</v>
      </c>
      <c r="BD12" s="66">
        <v>0</v>
      </c>
      <c r="BE12" s="63">
        <v>711523.4</v>
      </c>
      <c r="BF12" s="66">
        <f t="shared" si="12"/>
        <v>237174.46666666667</v>
      </c>
      <c r="BG12" s="66">
        <v>237174.39999999999</v>
      </c>
      <c r="BH12" s="63">
        <v>1089</v>
      </c>
      <c r="BI12" s="66">
        <f t="shared" si="13"/>
        <v>363</v>
      </c>
      <c r="BJ12" s="66">
        <v>318</v>
      </c>
      <c r="BK12" s="63">
        <v>0</v>
      </c>
      <c r="BL12" s="66">
        <f t="shared" si="14"/>
        <v>0</v>
      </c>
      <c r="BM12" s="66">
        <v>0</v>
      </c>
      <c r="BN12" s="63">
        <v>0</v>
      </c>
      <c r="BO12" s="66">
        <f t="shared" si="15"/>
        <v>0</v>
      </c>
      <c r="BP12" s="66">
        <v>0</v>
      </c>
      <c r="BQ12" s="63">
        <f t="shared" si="16"/>
        <v>74748</v>
      </c>
      <c r="BR12" s="66">
        <f t="shared" si="16"/>
        <v>24916</v>
      </c>
      <c r="BS12" s="66">
        <f t="shared" si="16"/>
        <v>7699.5999999999995</v>
      </c>
      <c r="BT12" s="66">
        <f t="shared" si="46"/>
        <v>30.902231497832716</v>
      </c>
      <c r="BU12" s="66">
        <f>BS12/BQ12*100</f>
        <v>10.300743832610905</v>
      </c>
      <c r="BV12" s="63">
        <v>69748</v>
      </c>
      <c r="BW12" s="66">
        <f t="shared" si="17"/>
        <v>23249.333333333332</v>
      </c>
      <c r="BX12" s="66">
        <v>6292.24</v>
      </c>
      <c r="BY12" s="63">
        <v>0</v>
      </c>
      <c r="BZ12" s="66">
        <f t="shared" si="18"/>
        <v>0</v>
      </c>
      <c r="CA12" s="66">
        <v>0</v>
      </c>
      <c r="CB12" s="63">
        <v>0</v>
      </c>
      <c r="CC12" s="66">
        <f t="shared" si="19"/>
        <v>0</v>
      </c>
      <c r="CD12" s="66">
        <v>0</v>
      </c>
      <c r="CE12" s="63">
        <v>5000</v>
      </c>
      <c r="CF12" s="66">
        <f t="shared" si="20"/>
        <v>1666.6666666666667</v>
      </c>
      <c r="CG12" s="66">
        <v>1407.36</v>
      </c>
      <c r="CH12" s="63">
        <v>0</v>
      </c>
      <c r="CI12" s="66">
        <f t="shared" si="21"/>
        <v>0</v>
      </c>
      <c r="CJ12" s="66">
        <v>0</v>
      </c>
      <c r="CK12" s="63">
        <v>1999</v>
      </c>
      <c r="CL12" s="66">
        <f t="shared" si="22"/>
        <v>666.33333333333337</v>
      </c>
      <c r="CM12" s="66">
        <v>533.05999999999995</v>
      </c>
      <c r="CN12" s="63">
        <v>0</v>
      </c>
      <c r="CO12" s="66">
        <f t="shared" si="23"/>
        <v>0</v>
      </c>
      <c r="CP12" s="66">
        <v>0</v>
      </c>
      <c r="CQ12" s="63">
        <v>47901</v>
      </c>
      <c r="CR12" s="66">
        <f t="shared" si="24"/>
        <v>15967</v>
      </c>
      <c r="CS12" s="66">
        <v>11293.45</v>
      </c>
      <c r="CT12" s="63">
        <v>19150</v>
      </c>
      <c r="CU12" s="66">
        <f t="shared" si="25"/>
        <v>6383.333333333333</v>
      </c>
      <c r="CV12" s="66">
        <v>3754.55</v>
      </c>
      <c r="CW12" s="66">
        <f t="shared" si="47"/>
        <v>58.818015665796352</v>
      </c>
      <c r="CX12" s="19">
        <v>0</v>
      </c>
      <c r="CY12" s="42">
        <f t="shared" si="26"/>
        <v>0</v>
      </c>
      <c r="CZ12" s="42">
        <v>163.69999999999999</v>
      </c>
      <c r="DA12" s="19">
        <v>3000</v>
      </c>
      <c r="DB12" s="42">
        <f t="shared" si="27"/>
        <v>1000</v>
      </c>
      <c r="DC12" s="42">
        <v>0</v>
      </c>
      <c r="DD12" s="19">
        <v>20000</v>
      </c>
      <c r="DE12" s="42">
        <f t="shared" si="28"/>
        <v>6666.666666666667</v>
      </c>
      <c r="DF12" s="42">
        <v>0</v>
      </c>
      <c r="DG12" s="19">
        <v>25009</v>
      </c>
      <c r="DH12" s="42">
        <f t="shared" si="29"/>
        <v>8336.3333333333339</v>
      </c>
      <c r="DI12" s="42">
        <v>22.242999999999999</v>
      </c>
      <c r="DJ12" s="42">
        <v>0</v>
      </c>
      <c r="DK12" s="19">
        <f t="shared" si="30"/>
        <v>991826.8</v>
      </c>
      <c r="DL12" s="42">
        <f t="shared" si="30"/>
        <v>330608.93333333329</v>
      </c>
      <c r="DM12" s="42">
        <f t="shared" si="30"/>
        <v>288882.59970000002</v>
      </c>
      <c r="DN12" s="19">
        <v>0</v>
      </c>
      <c r="DO12" s="42">
        <f t="shared" si="31"/>
        <v>0</v>
      </c>
      <c r="DP12" s="42">
        <v>0</v>
      </c>
      <c r="DQ12" s="19">
        <v>34703.495000000003</v>
      </c>
      <c r="DR12" s="42">
        <f t="shared" si="32"/>
        <v>11567.831666666667</v>
      </c>
      <c r="DS12" s="42">
        <v>26783.3</v>
      </c>
      <c r="DT12" s="19">
        <v>0</v>
      </c>
      <c r="DU12" s="42">
        <f t="shared" si="33"/>
        <v>0</v>
      </c>
      <c r="DV12" s="42">
        <v>0</v>
      </c>
      <c r="DW12" s="19">
        <v>0</v>
      </c>
      <c r="DX12" s="42">
        <f t="shared" si="34"/>
        <v>0</v>
      </c>
      <c r="DY12" s="42">
        <v>0</v>
      </c>
      <c r="DZ12" s="19">
        <v>0</v>
      </c>
      <c r="EA12" s="42">
        <f t="shared" si="35"/>
        <v>0</v>
      </c>
      <c r="EB12" s="42">
        <v>0</v>
      </c>
      <c r="EC12" s="19">
        <v>139881.95809999999</v>
      </c>
      <c r="ED12" s="42">
        <f t="shared" si="36"/>
        <v>46627.319366666663</v>
      </c>
      <c r="EE12" s="42">
        <v>59700</v>
      </c>
      <c r="EF12" s="42">
        <v>0</v>
      </c>
      <c r="EG12" s="19">
        <f t="shared" si="37"/>
        <v>174585.45309999998</v>
      </c>
      <c r="EH12" s="42">
        <f t="shared" si="37"/>
        <v>58195.151033333328</v>
      </c>
      <c r="EI12" s="42">
        <f>DP12+DS12+DV12+DY12+EB12+EE12+EF12</f>
        <v>86483.3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63" customHeight="1" x14ac:dyDescent="0.3">
      <c r="A13" s="86">
        <v>4</v>
      </c>
      <c r="B13" s="87" t="s">
        <v>58</v>
      </c>
      <c r="C13" s="41">
        <v>9182.2497000000003</v>
      </c>
      <c r="D13" s="41">
        <v>1255725.0197000001</v>
      </c>
      <c r="E13" s="19">
        <f t="shared" si="0"/>
        <v>4598377.3370000003</v>
      </c>
      <c r="F13" s="20">
        <f t="shared" si="0"/>
        <v>1532792.4456666668</v>
      </c>
      <c r="G13" s="20">
        <f t="shared" si="0"/>
        <v>1542122.2937</v>
      </c>
      <c r="H13" s="20">
        <f t="shared" si="38"/>
        <v>100.60868306467125</v>
      </c>
      <c r="I13" s="20">
        <f>G13/E13*100</f>
        <v>33.536227688223754</v>
      </c>
      <c r="J13" s="63">
        <f t="shared" si="1"/>
        <v>1024629.1000000001</v>
      </c>
      <c r="K13" s="64">
        <f t="shared" si="1"/>
        <v>341543.03333333338</v>
      </c>
      <c r="L13" s="64">
        <f t="shared" si="1"/>
        <v>312192.49269999977</v>
      </c>
      <c r="M13" s="64">
        <f t="shared" si="39"/>
        <v>-29350.540633333614</v>
      </c>
      <c r="N13" s="64">
        <f t="shared" si="40"/>
        <v>91.406488269755286</v>
      </c>
      <c r="O13" s="64">
        <f>L13/J13*100</f>
        <v>30.468829423251766</v>
      </c>
      <c r="P13" s="63">
        <f t="shared" si="2"/>
        <v>193549.60000000009</v>
      </c>
      <c r="Q13" s="64">
        <f t="shared" si="3"/>
        <v>64516.533333333362</v>
      </c>
      <c r="R13" s="64">
        <f t="shared" si="3"/>
        <v>34655.424999999806</v>
      </c>
      <c r="S13" s="64">
        <f t="shared" si="41"/>
        <v>53.715572132414316</v>
      </c>
      <c r="T13" s="65">
        <f>R13/P13*100</f>
        <v>17.905190710804771</v>
      </c>
      <c r="U13" s="63">
        <v>0</v>
      </c>
      <c r="V13" s="66">
        <f t="shared" si="42"/>
        <v>0</v>
      </c>
      <c r="W13" s="66">
        <v>496.91399999999999</v>
      </c>
      <c r="X13" s="66" t="e">
        <f t="shared" si="43"/>
        <v>#DIV/0!</v>
      </c>
      <c r="Y13" s="66" t="e">
        <f t="shared" si="4"/>
        <v>#DIV/0!</v>
      </c>
      <c r="Z13" s="63">
        <v>16400</v>
      </c>
      <c r="AA13" s="66">
        <f t="shared" si="5"/>
        <v>5466.666666666667</v>
      </c>
      <c r="AB13" s="66">
        <v>6124.607</v>
      </c>
      <c r="AC13" s="66">
        <f t="shared" si="6"/>
        <v>112.03549390243901</v>
      </c>
      <c r="AD13" s="66">
        <f t="shared" si="44"/>
        <v>37.345164634146343</v>
      </c>
      <c r="AE13" s="63">
        <v>177149.60000000009</v>
      </c>
      <c r="AF13" s="66">
        <f>+AE13/12*4</f>
        <v>59049.866666666698</v>
      </c>
      <c r="AG13" s="66">
        <v>28033.903999999806</v>
      </c>
      <c r="AH13" s="66">
        <f>+AG13/AF13*100</f>
        <v>47.474965791624349</v>
      </c>
      <c r="AI13" s="66">
        <f>AG13/AE13*100</f>
        <v>15.824988597208117</v>
      </c>
      <c r="AJ13" s="63">
        <v>549894</v>
      </c>
      <c r="AK13" s="66">
        <f t="shared" si="7"/>
        <v>183298</v>
      </c>
      <c r="AL13" s="66">
        <v>175845.06469999999</v>
      </c>
      <c r="AM13" s="66">
        <f>+AL13/AK13*100</f>
        <v>95.93397893048477</v>
      </c>
      <c r="AN13" s="66">
        <f>AL13/AJ13*100</f>
        <v>31.977992976828258</v>
      </c>
      <c r="AO13" s="63">
        <v>18250</v>
      </c>
      <c r="AP13" s="66">
        <f t="shared" si="8"/>
        <v>6083.333333333333</v>
      </c>
      <c r="AQ13" s="66">
        <v>9886.6839999999993</v>
      </c>
      <c r="AR13" s="66">
        <f t="shared" si="45"/>
        <v>162.52083287671232</v>
      </c>
      <c r="AS13" s="66">
        <f>AQ13/AO13*100</f>
        <v>54.173610958904106</v>
      </c>
      <c r="AT13" s="63">
        <v>15200</v>
      </c>
      <c r="AU13" s="66">
        <f t="shared" si="9"/>
        <v>5066.666666666667</v>
      </c>
      <c r="AV13" s="66">
        <v>7758.4</v>
      </c>
      <c r="AW13" s="66">
        <f>+AV13/AU13*100</f>
        <v>153.12631578947367</v>
      </c>
      <c r="AX13" s="66">
        <f>AV13/AT13*100</f>
        <v>51.042105263157886</v>
      </c>
      <c r="AY13" s="63">
        <v>0</v>
      </c>
      <c r="AZ13" s="66">
        <f t="shared" si="10"/>
        <v>0</v>
      </c>
      <c r="BA13" s="66">
        <v>0</v>
      </c>
      <c r="BB13" s="63">
        <v>0</v>
      </c>
      <c r="BC13" s="66">
        <f t="shared" si="11"/>
        <v>0</v>
      </c>
      <c r="BD13" s="66">
        <v>0</v>
      </c>
      <c r="BE13" s="63">
        <v>3223773.4</v>
      </c>
      <c r="BF13" s="66">
        <f t="shared" si="12"/>
        <v>1074591.1333333333</v>
      </c>
      <c r="BG13" s="66">
        <v>1075573.8959999999</v>
      </c>
      <c r="BH13" s="63">
        <v>3486.1</v>
      </c>
      <c r="BI13" s="66">
        <f t="shared" si="13"/>
        <v>1162.0333333333333</v>
      </c>
      <c r="BJ13" s="66">
        <v>2363.1799999999998</v>
      </c>
      <c r="BK13" s="63">
        <v>0</v>
      </c>
      <c r="BL13" s="66">
        <f t="shared" si="14"/>
        <v>0</v>
      </c>
      <c r="BM13" s="66">
        <v>0</v>
      </c>
      <c r="BN13" s="63">
        <v>0</v>
      </c>
      <c r="BO13" s="66">
        <f t="shared" si="15"/>
        <v>0</v>
      </c>
      <c r="BP13" s="66">
        <v>0</v>
      </c>
      <c r="BQ13" s="63">
        <f t="shared" si="16"/>
        <v>50185</v>
      </c>
      <c r="BR13" s="66">
        <f t="shared" si="16"/>
        <v>16728.333333333336</v>
      </c>
      <c r="BS13" s="66">
        <f t="shared" si="16"/>
        <v>11493.452000000001</v>
      </c>
      <c r="BT13" s="66">
        <f t="shared" si="46"/>
        <v>68.706497957557033</v>
      </c>
      <c r="BU13" s="66">
        <f>BS13/BQ13*100</f>
        <v>22.902165985852349</v>
      </c>
      <c r="BV13" s="63">
        <v>37255</v>
      </c>
      <c r="BW13" s="66">
        <f t="shared" si="17"/>
        <v>12418.333333333334</v>
      </c>
      <c r="BX13" s="66">
        <v>5529.7619999999997</v>
      </c>
      <c r="BY13" s="63">
        <v>5190</v>
      </c>
      <c r="BZ13" s="66">
        <f t="shared" si="18"/>
        <v>1730</v>
      </c>
      <c r="CA13" s="66">
        <v>158.35</v>
      </c>
      <c r="CB13" s="63">
        <v>0</v>
      </c>
      <c r="CC13" s="66">
        <f t="shared" si="19"/>
        <v>0</v>
      </c>
      <c r="CD13" s="66">
        <v>0</v>
      </c>
      <c r="CE13" s="63">
        <v>7740</v>
      </c>
      <c r="CF13" s="66">
        <f t="shared" si="20"/>
        <v>2580</v>
      </c>
      <c r="CG13" s="66">
        <v>5805.34</v>
      </c>
      <c r="CH13" s="63">
        <v>0</v>
      </c>
      <c r="CI13" s="66">
        <f t="shared" si="21"/>
        <v>0</v>
      </c>
      <c r="CJ13" s="66">
        <v>0</v>
      </c>
      <c r="CK13" s="63">
        <v>4454.3999999999996</v>
      </c>
      <c r="CL13" s="66">
        <f t="shared" si="22"/>
        <v>1484.8</v>
      </c>
      <c r="CM13" s="66">
        <v>1187.8399999999999</v>
      </c>
      <c r="CN13" s="63">
        <v>0</v>
      </c>
      <c r="CO13" s="66">
        <f t="shared" si="23"/>
        <v>0</v>
      </c>
      <c r="CP13" s="66">
        <v>2695.4969999999998</v>
      </c>
      <c r="CQ13" s="63">
        <v>188050.5</v>
      </c>
      <c r="CR13" s="66">
        <f t="shared" si="24"/>
        <v>62683.5</v>
      </c>
      <c r="CS13" s="66">
        <v>38900.875999999997</v>
      </c>
      <c r="CT13" s="63">
        <v>114000</v>
      </c>
      <c r="CU13" s="66">
        <f t="shared" si="25"/>
        <v>38000</v>
      </c>
      <c r="CV13" s="66">
        <v>15902.375</v>
      </c>
      <c r="CW13" s="66">
        <f t="shared" si="47"/>
        <v>41.848355263157892</v>
      </c>
      <c r="CX13" s="19">
        <v>8000</v>
      </c>
      <c r="CY13" s="42">
        <f t="shared" si="26"/>
        <v>2666.6666666666665</v>
      </c>
      <c r="CZ13" s="42">
        <v>26196.953000000001</v>
      </c>
      <c r="DA13" s="19">
        <v>1500</v>
      </c>
      <c r="DB13" s="42">
        <f t="shared" si="27"/>
        <v>500</v>
      </c>
      <c r="DC13" s="42">
        <v>1560.509</v>
      </c>
      <c r="DD13" s="19">
        <v>0</v>
      </c>
      <c r="DE13" s="42">
        <f t="shared" si="28"/>
        <v>0</v>
      </c>
      <c r="DF13" s="42">
        <v>0</v>
      </c>
      <c r="DG13" s="19">
        <v>0</v>
      </c>
      <c r="DH13" s="42">
        <f t="shared" si="29"/>
        <v>0</v>
      </c>
      <c r="DI13" s="42">
        <v>3199.6320000000001</v>
      </c>
      <c r="DJ13" s="42">
        <v>0</v>
      </c>
      <c r="DK13" s="19">
        <f t="shared" si="30"/>
        <v>4256343</v>
      </c>
      <c r="DL13" s="42">
        <f t="shared" si="30"/>
        <v>1418781.0000000002</v>
      </c>
      <c r="DM13" s="42">
        <f t="shared" si="30"/>
        <v>1391317.4087</v>
      </c>
      <c r="DN13" s="19">
        <v>0</v>
      </c>
      <c r="DO13" s="42">
        <f t="shared" si="31"/>
        <v>0</v>
      </c>
      <c r="DP13" s="42">
        <v>0</v>
      </c>
      <c r="DQ13" s="19">
        <v>342034.337</v>
      </c>
      <c r="DR13" s="42">
        <f t="shared" si="32"/>
        <v>114011.44566666667</v>
      </c>
      <c r="DS13" s="42">
        <v>150804.88500000001</v>
      </c>
      <c r="DT13" s="19">
        <v>0</v>
      </c>
      <c r="DU13" s="42">
        <f t="shared" si="33"/>
        <v>0</v>
      </c>
      <c r="DV13" s="42">
        <v>0</v>
      </c>
      <c r="DW13" s="19">
        <v>0</v>
      </c>
      <c r="DX13" s="42">
        <f t="shared" si="34"/>
        <v>0</v>
      </c>
      <c r="DY13" s="42">
        <v>0</v>
      </c>
      <c r="DZ13" s="19">
        <v>0</v>
      </c>
      <c r="EA13" s="42">
        <f t="shared" si="35"/>
        <v>0</v>
      </c>
      <c r="EB13" s="42">
        <v>0</v>
      </c>
      <c r="EC13" s="19">
        <v>0</v>
      </c>
      <c r="ED13" s="42">
        <f t="shared" si="36"/>
        <v>0</v>
      </c>
      <c r="EE13" s="42">
        <v>0</v>
      </c>
      <c r="EF13" s="42">
        <v>0</v>
      </c>
      <c r="EG13" s="19">
        <f t="shared" si="37"/>
        <v>342034.337</v>
      </c>
      <c r="EH13" s="42">
        <f t="shared" si="37"/>
        <v>114011.44566666667</v>
      </c>
      <c r="EI13" s="42">
        <f>DP13+DS13+DV13+DY13+EB13+EE13+EF13</f>
        <v>150804.88500000001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63" customHeight="1" x14ac:dyDescent="0.3">
      <c r="A14" s="86">
        <v>5</v>
      </c>
      <c r="B14" s="87" t="s">
        <v>59</v>
      </c>
      <c r="C14" s="41">
        <v>20600.002</v>
      </c>
      <c r="D14" s="41">
        <v>53037.111900000004</v>
      </c>
      <c r="E14" s="19">
        <f t="shared" si="0"/>
        <v>2734000</v>
      </c>
      <c r="F14" s="20">
        <f t="shared" si="0"/>
        <v>911333.33333333337</v>
      </c>
      <c r="G14" s="20">
        <f t="shared" si="0"/>
        <v>940833.06789999991</v>
      </c>
      <c r="H14" s="20">
        <f t="shared" si="38"/>
        <v>103.23698623628381</v>
      </c>
      <c r="I14" s="20">
        <f>G14/E14*100</f>
        <v>34.412328745427942</v>
      </c>
      <c r="J14" s="63">
        <f t="shared" si="1"/>
        <v>559286.1</v>
      </c>
      <c r="K14" s="64">
        <f t="shared" si="1"/>
        <v>186428.69999999998</v>
      </c>
      <c r="L14" s="64">
        <f t="shared" si="1"/>
        <v>169162.6418999997</v>
      </c>
      <c r="M14" s="64">
        <f t="shared" si="39"/>
        <v>-17266.058100000286</v>
      </c>
      <c r="N14" s="64">
        <f t="shared" si="40"/>
        <v>90.738519283779652</v>
      </c>
      <c r="O14" s="64">
        <f>L14/J14*100</f>
        <v>30.246173094593214</v>
      </c>
      <c r="P14" s="63">
        <f t="shared" si="2"/>
        <v>140100</v>
      </c>
      <c r="Q14" s="64">
        <f t="shared" si="3"/>
        <v>46700</v>
      </c>
      <c r="R14" s="64">
        <f t="shared" si="3"/>
        <v>25397.247999999727</v>
      </c>
      <c r="S14" s="64">
        <f t="shared" si="41"/>
        <v>54.38382869378956</v>
      </c>
      <c r="T14" s="65">
        <f>R14/P14*100</f>
        <v>18.127942897929856</v>
      </c>
      <c r="U14" s="63">
        <v>10600</v>
      </c>
      <c r="V14" s="66">
        <f t="shared" si="42"/>
        <v>3533.3333333333335</v>
      </c>
      <c r="W14" s="66">
        <v>6530.7209999999995</v>
      </c>
      <c r="X14" s="66">
        <f t="shared" si="43"/>
        <v>184.83172641509432</v>
      </c>
      <c r="Y14" s="66">
        <f t="shared" si="4"/>
        <v>61.610575471698105</v>
      </c>
      <c r="Z14" s="63">
        <v>17000</v>
      </c>
      <c r="AA14" s="66">
        <f t="shared" si="5"/>
        <v>5666.666666666667</v>
      </c>
      <c r="AB14" s="66">
        <v>2356.3969999999999</v>
      </c>
      <c r="AC14" s="66">
        <f t="shared" si="6"/>
        <v>41.583476470588231</v>
      </c>
      <c r="AD14" s="66">
        <f t="shared" si="44"/>
        <v>13.861158823529413</v>
      </c>
      <c r="AE14" s="63">
        <v>112500</v>
      </c>
      <c r="AF14" s="66">
        <f>+AE14/12*4</f>
        <v>37500</v>
      </c>
      <c r="AG14" s="66">
        <v>16510.129999999728</v>
      </c>
      <c r="AH14" s="66">
        <f>+AG14/AF14*100</f>
        <v>44.027013333332611</v>
      </c>
      <c r="AI14" s="66">
        <f>AG14/AE14*100</f>
        <v>14.675671111110869</v>
      </c>
      <c r="AJ14" s="63">
        <v>301688.09999999998</v>
      </c>
      <c r="AK14" s="66">
        <f t="shared" si="7"/>
        <v>100562.7</v>
      </c>
      <c r="AL14" s="66">
        <v>89308.596999999994</v>
      </c>
      <c r="AM14" s="66">
        <f>+AL14/AK14*100</f>
        <v>88.80886949137205</v>
      </c>
      <c r="AN14" s="66">
        <f>AL14/AJ14*100</f>
        <v>29.602956497124016</v>
      </c>
      <c r="AO14" s="63">
        <v>9700</v>
      </c>
      <c r="AP14" s="66">
        <f t="shared" si="8"/>
        <v>3233.3333333333335</v>
      </c>
      <c r="AQ14" s="66">
        <v>4467.1899999999996</v>
      </c>
      <c r="AR14" s="66">
        <f t="shared" si="45"/>
        <v>138.16051546391751</v>
      </c>
      <c r="AS14" s="66">
        <f>AQ14/AO14*100</f>
        <v>46.053505154639176</v>
      </c>
      <c r="AT14" s="63">
        <v>13000</v>
      </c>
      <c r="AU14" s="66">
        <f t="shared" si="9"/>
        <v>4333.333333333333</v>
      </c>
      <c r="AV14" s="66">
        <v>5622.1</v>
      </c>
      <c r="AW14" s="66">
        <f>+AV14/AU14*100</f>
        <v>129.74076923076925</v>
      </c>
      <c r="AX14" s="66">
        <f>AV14/AT14*100</f>
        <v>43.246923076923075</v>
      </c>
      <c r="AY14" s="63">
        <v>0</v>
      </c>
      <c r="AZ14" s="66">
        <f t="shared" si="10"/>
        <v>0</v>
      </c>
      <c r="BA14" s="66">
        <v>0</v>
      </c>
      <c r="BB14" s="63">
        <v>0</v>
      </c>
      <c r="BC14" s="66">
        <f t="shared" si="11"/>
        <v>0</v>
      </c>
      <c r="BD14" s="66">
        <v>0</v>
      </c>
      <c r="BE14" s="63">
        <v>1355089.9</v>
      </c>
      <c r="BF14" s="66">
        <f t="shared" si="12"/>
        <v>451696.6333333333</v>
      </c>
      <c r="BG14" s="66">
        <v>451696.66600000003</v>
      </c>
      <c r="BH14" s="63">
        <v>2396.8000000000002</v>
      </c>
      <c r="BI14" s="66">
        <f t="shared" si="13"/>
        <v>798.93333333333339</v>
      </c>
      <c r="BJ14" s="66">
        <v>699.6</v>
      </c>
      <c r="BK14" s="63">
        <v>0</v>
      </c>
      <c r="BL14" s="66">
        <f t="shared" si="14"/>
        <v>0</v>
      </c>
      <c r="BM14" s="66">
        <v>0</v>
      </c>
      <c r="BN14" s="63">
        <v>0</v>
      </c>
      <c r="BO14" s="66">
        <f t="shared" si="15"/>
        <v>0</v>
      </c>
      <c r="BP14" s="66">
        <v>0</v>
      </c>
      <c r="BQ14" s="63">
        <f t="shared" si="16"/>
        <v>24758</v>
      </c>
      <c r="BR14" s="66">
        <f t="shared" si="16"/>
        <v>8252.6666666666679</v>
      </c>
      <c r="BS14" s="66">
        <f t="shared" si="16"/>
        <v>9087.154199999999</v>
      </c>
      <c r="BT14" s="66">
        <f t="shared" si="46"/>
        <v>110.11173196542529</v>
      </c>
      <c r="BU14" s="66">
        <f>BS14/BQ14*100</f>
        <v>36.703910655141769</v>
      </c>
      <c r="BV14" s="63">
        <v>11305</v>
      </c>
      <c r="BW14" s="66">
        <f t="shared" si="17"/>
        <v>3768.3333333333335</v>
      </c>
      <c r="BX14" s="66">
        <v>2670.7559999999999</v>
      </c>
      <c r="BY14" s="63">
        <v>5653</v>
      </c>
      <c r="BZ14" s="66">
        <f t="shared" si="18"/>
        <v>1884.3333333333333</v>
      </c>
      <c r="CA14" s="66">
        <v>4000</v>
      </c>
      <c r="CB14" s="63">
        <v>3200</v>
      </c>
      <c r="CC14" s="66">
        <f t="shared" si="19"/>
        <v>1066.6666666666667</v>
      </c>
      <c r="CD14" s="66">
        <v>1262.8489999999999</v>
      </c>
      <c r="CE14" s="63">
        <v>4600</v>
      </c>
      <c r="CF14" s="66">
        <f t="shared" si="20"/>
        <v>1533.3333333333333</v>
      </c>
      <c r="CG14" s="66">
        <v>1153.5491999999999</v>
      </c>
      <c r="CH14" s="63">
        <v>0</v>
      </c>
      <c r="CI14" s="66">
        <f t="shared" si="21"/>
        <v>0</v>
      </c>
      <c r="CJ14" s="66">
        <v>0</v>
      </c>
      <c r="CK14" s="63">
        <v>2227.1999999999998</v>
      </c>
      <c r="CL14" s="66">
        <f t="shared" si="22"/>
        <v>742.4</v>
      </c>
      <c r="CM14" s="66">
        <v>445.36</v>
      </c>
      <c r="CN14" s="63">
        <v>0</v>
      </c>
      <c r="CO14" s="66">
        <f t="shared" si="23"/>
        <v>0</v>
      </c>
      <c r="CP14" s="66">
        <v>0</v>
      </c>
      <c r="CQ14" s="63">
        <v>66800</v>
      </c>
      <c r="CR14" s="66">
        <f t="shared" si="24"/>
        <v>22266.666666666668</v>
      </c>
      <c r="CS14" s="66">
        <v>13106.3735</v>
      </c>
      <c r="CT14" s="63">
        <v>59000</v>
      </c>
      <c r="CU14" s="66">
        <f t="shared" si="25"/>
        <v>19666.666666666668</v>
      </c>
      <c r="CV14" s="66">
        <v>10260.5735</v>
      </c>
      <c r="CW14" s="66">
        <f t="shared" si="47"/>
        <v>52.172407627118645</v>
      </c>
      <c r="CX14" s="19">
        <v>3000</v>
      </c>
      <c r="CY14" s="42">
        <f t="shared" si="26"/>
        <v>1000</v>
      </c>
      <c r="CZ14" s="42">
        <v>19674.479200000002</v>
      </c>
      <c r="DA14" s="19">
        <v>0</v>
      </c>
      <c r="DB14" s="42">
        <f t="shared" si="27"/>
        <v>0</v>
      </c>
      <c r="DC14" s="42">
        <v>115</v>
      </c>
      <c r="DD14" s="19">
        <v>0</v>
      </c>
      <c r="DE14" s="42">
        <f t="shared" si="28"/>
        <v>0</v>
      </c>
      <c r="DF14" s="42">
        <v>0</v>
      </c>
      <c r="DG14" s="19">
        <v>240</v>
      </c>
      <c r="DH14" s="42">
        <f t="shared" si="29"/>
        <v>80</v>
      </c>
      <c r="DI14" s="42">
        <v>2384.5</v>
      </c>
      <c r="DJ14" s="42">
        <v>0</v>
      </c>
      <c r="DK14" s="19">
        <f t="shared" si="30"/>
        <v>1919000</v>
      </c>
      <c r="DL14" s="42">
        <f t="shared" si="30"/>
        <v>639666.66666666674</v>
      </c>
      <c r="DM14" s="42">
        <f t="shared" si="30"/>
        <v>622004.26789999998</v>
      </c>
      <c r="DN14" s="19">
        <v>0</v>
      </c>
      <c r="DO14" s="42">
        <f t="shared" si="31"/>
        <v>0</v>
      </c>
      <c r="DP14" s="42">
        <v>2000</v>
      </c>
      <c r="DQ14" s="19">
        <v>815000</v>
      </c>
      <c r="DR14" s="42">
        <f t="shared" si="32"/>
        <v>271666.66666666669</v>
      </c>
      <c r="DS14" s="42">
        <v>316828.79999999999</v>
      </c>
      <c r="DT14" s="19">
        <v>0</v>
      </c>
      <c r="DU14" s="42">
        <f t="shared" si="33"/>
        <v>0</v>
      </c>
      <c r="DV14" s="42">
        <v>0</v>
      </c>
      <c r="DW14" s="19">
        <v>0</v>
      </c>
      <c r="DX14" s="42">
        <f t="shared" si="34"/>
        <v>0</v>
      </c>
      <c r="DY14" s="42">
        <v>0</v>
      </c>
      <c r="DZ14" s="19">
        <v>0</v>
      </c>
      <c r="EA14" s="42">
        <f t="shared" si="35"/>
        <v>0</v>
      </c>
      <c r="EB14" s="42">
        <v>0</v>
      </c>
      <c r="EC14" s="19">
        <v>545000</v>
      </c>
      <c r="ED14" s="42">
        <f t="shared" si="36"/>
        <v>181666.66666666666</v>
      </c>
      <c r="EE14" s="42">
        <v>65600</v>
      </c>
      <c r="EF14" s="42">
        <v>0</v>
      </c>
      <c r="EG14" s="19">
        <f t="shared" si="37"/>
        <v>1360000</v>
      </c>
      <c r="EH14" s="42">
        <f t="shared" si="37"/>
        <v>453333.33333333337</v>
      </c>
      <c r="EI14" s="42">
        <f>DP14+DS14+DV14+DY14+EB14+EE14+EF14</f>
        <v>384428.79999999999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63" customHeight="1" x14ac:dyDescent="0.4">
      <c r="A15" s="86"/>
      <c r="B15" s="88"/>
      <c r="C15" s="35"/>
      <c r="D15" s="26"/>
      <c r="E15" s="42"/>
      <c r="F15" s="42"/>
      <c r="G15" s="20"/>
      <c r="H15" s="20"/>
      <c r="I15" s="20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  <c r="U15" s="67"/>
      <c r="V15" s="67"/>
      <c r="W15" s="84"/>
      <c r="X15" s="66"/>
      <c r="Y15" s="66"/>
      <c r="Z15" s="68"/>
      <c r="AA15" s="64"/>
      <c r="AB15" s="84"/>
      <c r="AC15" s="66"/>
      <c r="AD15" s="66"/>
      <c r="AE15" s="65"/>
      <c r="AF15" s="64"/>
      <c r="AG15" s="84"/>
      <c r="AH15" s="66"/>
      <c r="AI15" s="65"/>
      <c r="AJ15" s="67"/>
      <c r="AK15" s="64"/>
      <c r="AL15" s="84"/>
      <c r="AM15" s="66"/>
      <c r="AN15" s="65"/>
      <c r="AO15" s="67"/>
      <c r="AP15" s="64"/>
      <c r="AQ15" s="84"/>
      <c r="AR15" s="66"/>
      <c r="AS15" s="65"/>
      <c r="AT15" s="69"/>
      <c r="AU15" s="64"/>
      <c r="AV15" s="64"/>
      <c r="AW15" s="66"/>
      <c r="AX15" s="65"/>
      <c r="AY15" s="70"/>
      <c r="AZ15" s="64"/>
      <c r="BA15" s="65"/>
      <c r="BB15" s="65"/>
      <c r="BC15" s="64"/>
      <c r="BD15" s="65"/>
      <c r="BE15" s="65"/>
      <c r="BF15" s="64"/>
      <c r="BG15" s="84"/>
      <c r="BH15" s="67"/>
      <c r="BI15" s="64"/>
      <c r="BJ15" s="65"/>
      <c r="BK15" s="65"/>
      <c r="BL15" s="64"/>
      <c r="BM15" s="65"/>
      <c r="BN15" s="65"/>
      <c r="BO15" s="64"/>
      <c r="BP15" s="65"/>
      <c r="BQ15" s="64"/>
      <c r="BR15" s="64"/>
      <c r="BS15" s="64"/>
      <c r="BT15" s="66"/>
      <c r="BU15" s="65"/>
      <c r="BV15" s="67"/>
      <c r="BW15" s="64"/>
      <c r="BX15" s="84"/>
      <c r="BY15" s="65" t="s">
        <v>65</v>
      </c>
      <c r="BZ15" s="64"/>
      <c r="CA15" s="64"/>
      <c r="CB15" s="65"/>
      <c r="CC15" s="64"/>
      <c r="CD15" s="65"/>
      <c r="CE15" s="67"/>
      <c r="CF15" s="64"/>
      <c r="CG15" s="84"/>
      <c r="CH15" s="65"/>
      <c r="CI15" s="64"/>
      <c r="CJ15" s="65"/>
      <c r="CK15" s="65"/>
      <c r="CL15" s="64"/>
      <c r="CM15" s="65"/>
      <c r="CN15" s="67"/>
      <c r="CO15" s="64"/>
      <c r="CP15" s="84"/>
      <c r="CQ15" s="67"/>
      <c r="CR15" s="64"/>
      <c r="CS15" s="84"/>
      <c r="CT15" s="85"/>
      <c r="CU15" s="64"/>
      <c r="CV15" s="84"/>
      <c r="CW15" s="66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63" customHeight="1" x14ac:dyDescent="0.3">
      <c r="A16" s="86"/>
      <c r="B16" s="89" t="s">
        <v>50</v>
      </c>
      <c r="C16" s="28">
        <f>SUM(C10:C15)</f>
        <v>37152.007599999997</v>
      </c>
      <c r="D16" s="28">
        <f>SUM(D10:D15)</f>
        <v>1681415.3676999998</v>
      </c>
      <c r="E16" s="28">
        <f>SUM(E10:E15)</f>
        <v>17034332.916000001</v>
      </c>
      <c r="F16" s="28">
        <f>SUM(F10:F15)</f>
        <v>5678110.9720000001</v>
      </c>
      <c r="G16" s="28">
        <f>SUM(G10:G15)</f>
        <v>5018934.3628000002</v>
      </c>
      <c r="H16" s="28">
        <f t="shared" si="38"/>
        <v>88.390917112213145</v>
      </c>
      <c r="I16" s="28">
        <f>G16/E16*100</f>
        <v>29.463639037404381</v>
      </c>
      <c r="J16" s="64">
        <f>SUM(J10:J15)</f>
        <v>3190774.1999999997</v>
      </c>
      <c r="K16" s="64">
        <f>SUM(K10:K15)</f>
        <v>1063591.3999999999</v>
      </c>
      <c r="L16" s="64">
        <f>SUM(L10:L15)</f>
        <v>897869.91779999947</v>
      </c>
      <c r="M16" s="64">
        <f t="shared" si="39"/>
        <v>-165721.48220000044</v>
      </c>
      <c r="N16" s="64">
        <f t="shared" si="40"/>
        <v>84.41868915073961</v>
      </c>
      <c r="O16" s="64">
        <f>L16/J16*100</f>
        <v>28.139563050246537</v>
      </c>
      <c r="P16" s="64">
        <f>SUM(P10:P15)</f>
        <v>619831.6</v>
      </c>
      <c r="Q16" s="64">
        <f>SUM(Q10:Q15)</f>
        <v>206610.53333333333</v>
      </c>
      <c r="R16" s="64">
        <f>SUM(R10:R15)</f>
        <v>120932.38259999955</v>
      </c>
      <c r="S16" s="64">
        <f t="shared" si="41"/>
        <v>58.531566928823672</v>
      </c>
      <c r="T16" s="64">
        <f>R16/P16*100</f>
        <v>19.510522309607893</v>
      </c>
      <c r="U16" s="64">
        <f>SUM(U10:U15)</f>
        <v>43235.7</v>
      </c>
      <c r="V16" s="64">
        <f>SUM(V10:V15)</f>
        <v>14411.9</v>
      </c>
      <c r="W16" s="64">
        <f>SUM(W10:W15)</f>
        <v>9549.5802999999996</v>
      </c>
      <c r="X16" s="64">
        <f t="shared" si="43"/>
        <v>66.261771869080405</v>
      </c>
      <c r="Y16" s="64">
        <f t="shared" si="4"/>
        <v>22.087257289693472</v>
      </c>
      <c r="Z16" s="64">
        <f>SUM(Z10:Z15)</f>
        <v>80013.399999999994</v>
      </c>
      <c r="AA16" s="64">
        <f>SUM(AA10:AA15)</f>
        <v>26671.133333333335</v>
      </c>
      <c r="AB16" s="64">
        <f>SUM(AB10:AB15)</f>
        <v>30957.7788</v>
      </c>
      <c r="AC16" s="64">
        <f t="shared" si="6"/>
        <v>116.07222840174269</v>
      </c>
      <c r="AD16" s="66">
        <f t="shared" si="44"/>
        <v>38.690742800580907</v>
      </c>
      <c r="AE16" s="64">
        <f>SUM(AE10:AE15)</f>
        <v>496582.5</v>
      </c>
      <c r="AF16" s="64">
        <f>SUM(AF10:AF15)</f>
        <v>165527.5</v>
      </c>
      <c r="AG16" s="64">
        <f>SUM(AG10:AG15)</f>
        <v>80425.02349999953</v>
      </c>
      <c r="AH16" s="64">
        <f>+AG16/AF16*100</f>
        <v>48.587106976181921</v>
      </c>
      <c r="AI16" s="64">
        <f>AG16/AE16*100</f>
        <v>16.195702325393974</v>
      </c>
      <c r="AJ16" s="64">
        <f>SUM(AJ10:AJ15)</f>
        <v>1493389.1</v>
      </c>
      <c r="AK16" s="64">
        <f>SUM(AK10:AK15)</f>
        <v>497796.36666666664</v>
      </c>
      <c r="AL16" s="64">
        <f>SUM(AL10:AL15)</f>
        <v>456756.74929999997</v>
      </c>
      <c r="AM16" s="64">
        <f>+AL16/AK16*100</f>
        <v>91.755741882674783</v>
      </c>
      <c r="AN16" s="64">
        <f>AL16/AJ16*100</f>
        <v>30.585247294224921</v>
      </c>
      <c r="AO16" s="64">
        <f>SUM(AO10:AO15)</f>
        <v>47922.400000000001</v>
      </c>
      <c r="AP16" s="64">
        <f>SUM(AP10:AP15)</f>
        <v>15974.133333333333</v>
      </c>
      <c r="AQ16" s="64">
        <f>SUM(AQ10:AQ15)</f>
        <v>21961.495099999996</v>
      </c>
      <c r="AR16" s="64">
        <f t="shared" si="45"/>
        <v>137.48160630519337</v>
      </c>
      <c r="AS16" s="64">
        <f>AQ16/AO16*100</f>
        <v>45.827202101731125</v>
      </c>
      <c r="AT16" s="64">
        <f>SUM(AT10:AT15)</f>
        <v>50400</v>
      </c>
      <c r="AU16" s="64">
        <f>SUM(AU10:AU15)</f>
        <v>16800</v>
      </c>
      <c r="AV16" s="64">
        <f>SUM(AV10:AV15)</f>
        <v>23549.15</v>
      </c>
      <c r="AW16" s="64">
        <f>+AV16/AU16*100</f>
        <v>140.17351190476191</v>
      </c>
      <c r="AX16" s="64">
        <f>AV16/AT16*100</f>
        <v>46.72450396825397</v>
      </c>
      <c r="AY16" s="64">
        <f t="shared" ref="AY16:BS16" si="48">SUM(AY10:AY15)</f>
        <v>0</v>
      </c>
      <c r="AZ16" s="64">
        <f t="shared" si="48"/>
        <v>0</v>
      </c>
      <c r="BA16" s="64">
        <f t="shared" si="48"/>
        <v>0</v>
      </c>
      <c r="BB16" s="64">
        <f t="shared" si="48"/>
        <v>0</v>
      </c>
      <c r="BC16" s="64">
        <f t="shared" si="48"/>
        <v>0</v>
      </c>
      <c r="BD16" s="64">
        <f t="shared" si="48"/>
        <v>0</v>
      </c>
      <c r="BE16" s="64">
        <f t="shared" si="48"/>
        <v>9159127</v>
      </c>
      <c r="BF16" s="64">
        <f t="shared" si="48"/>
        <v>3053042.3333333335</v>
      </c>
      <c r="BG16" s="64">
        <f t="shared" si="48"/>
        <v>3054025.0949999997</v>
      </c>
      <c r="BH16" s="64">
        <f t="shared" si="48"/>
        <v>21050.699999999997</v>
      </c>
      <c r="BI16" s="64">
        <f t="shared" si="48"/>
        <v>7016.9000000000005</v>
      </c>
      <c r="BJ16" s="64">
        <f t="shared" si="48"/>
        <v>7536.4800000000014</v>
      </c>
      <c r="BK16" s="64">
        <f t="shared" si="48"/>
        <v>0</v>
      </c>
      <c r="BL16" s="64">
        <f t="shared" si="48"/>
        <v>0</v>
      </c>
      <c r="BM16" s="64">
        <f t="shared" si="48"/>
        <v>0</v>
      </c>
      <c r="BN16" s="64">
        <f t="shared" si="48"/>
        <v>0</v>
      </c>
      <c r="BO16" s="64">
        <f t="shared" si="48"/>
        <v>0</v>
      </c>
      <c r="BP16" s="64">
        <f t="shared" si="48"/>
        <v>0</v>
      </c>
      <c r="BQ16" s="64">
        <f t="shared" si="48"/>
        <v>369867.3</v>
      </c>
      <c r="BR16" s="64">
        <f t="shared" si="48"/>
        <v>123289.09999999999</v>
      </c>
      <c r="BS16" s="64">
        <f t="shared" si="48"/>
        <v>71299.37</v>
      </c>
      <c r="BT16" s="64">
        <f t="shared" si="46"/>
        <v>57.831041024713457</v>
      </c>
      <c r="BU16" s="64">
        <f>BS16/BQ16*100</f>
        <v>19.277013674904488</v>
      </c>
      <c r="BV16" s="64">
        <f t="shared" ref="BV16:CV16" si="49">SUM(BV10:BV15)</f>
        <v>262897</v>
      </c>
      <c r="BW16" s="64">
        <f t="shared" si="49"/>
        <v>87632.333333333314</v>
      </c>
      <c r="BX16" s="64">
        <f t="shared" si="49"/>
        <v>46578.418000000005</v>
      </c>
      <c r="BY16" s="64">
        <f t="shared" si="49"/>
        <v>56147.5</v>
      </c>
      <c r="BZ16" s="64">
        <f t="shared" si="49"/>
        <v>18715.833333333332</v>
      </c>
      <c r="CA16" s="64">
        <f t="shared" si="49"/>
        <v>6576.7279999999992</v>
      </c>
      <c r="CB16" s="64">
        <f t="shared" si="49"/>
        <v>5200</v>
      </c>
      <c r="CC16" s="64">
        <f t="shared" si="49"/>
        <v>1733.3333333333335</v>
      </c>
      <c r="CD16" s="64">
        <f t="shared" si="49"/>
        <v>2255.0329999999999</v>
      </c>
      <c r="CE16" s="64">
        <f t="shared" si="49"/>
        <v>45622.8</v>
      </c>
      <c r="CF16" s="64">
        <f t="shared" si="49"/>
        <v>15207.6</v>
      </c>
      <c r="CG16" s="64">
        <f t="shared" si="49"/>
        <v>15889.190999999999</v>
      </c>
      <c r="CH16" s="64">
        <f t="shared" si="49"/>
        <v>0</v>
      </c>
      <c r="CI16" s="64">
        <f t="shared" si="49"/>
        <v>0</v>
      </c>
      <c r="CJ16" s="64">
        <f t="shared" si="49"/>
        <v>0</v>
      </c>
      <c r="CK16" s="64">
        <f t="shared" si="49"/>
        <v>15362.199999999997</v>
      </c>
      <c r="CL16" s="64">
        <f t="shared" si="49"/>
        <v>5120.7333333333327</v>
      </c>
      <c r="CM16" s="64">
        <f t="shared" si="49"/>
        <v>3057.14</v>
      </c>
      <c r="CN16" s="64">
        <f t="shared" si="49"/>
        <v>0</v>
      </c>
      <c r="CO16" s="64">
        <f t="shared" si="49"/>
        <v>0</v>
      </c>
      <c r="CP16" s="64">
        <f t="shared" si="49"/>
        <v>2695.4969999999998</v>
      </c>
      <c r="CQ16" s="64">
        <f t="shared" si="49"/>
        <v>547014.80000000005</v>
      </c>
      <c r="CR16" s="64">
        <f t="shared" si="49"/>
        <v>182338.26666666663</v>
      </c>
      <c r="CS16" s="64">
        <f t="shared" si="49"/>
        <v>131641.47199999998</v>
      </c>
      <c r="CT16" s="64">
        <f t="shared" si="49"/>
        <v>290453.3</v>
      </c>
      <c r="CU16" s="64">
        <f t="shared" si="49"/>
        <v>96817.766666666677</v>
      </c>
      <c r="CV16" s="64">
        <f t="shared" si="49"/>
        <v>50782.07</v>
      </c>
      <c r="CW16" s="64">
        <f t="shared" si="47"/>
        <v>52.451189227321557</v>
      </c>
      <c r="CX16" s="28">
        <f t="shared" ref="CX16:EI16" si="50">SUM(CX10:CX15)</f>
        <v>19000</v>
      </c>
      <c r="CY16" s="28">
        <f t="shared" si="50"/>
        <v>6333.333333333333</v>
      </c>
      <c r="CZ16" s="28">
        <f t="shared" si="50"/>
        <v>55117.556200000006</v>
      </c>
      <c r="DA16" s="28">
        <f t="shared" si="50"/>
        <v>5600</v>
      </c>
      <c r="DB16" s="28">
        <f t="shared" si="50"/>
        <v>1866.6666666666667</v>
      </c>
      <c r="DC16" s="28">
        <f t="shared" si="50"/>
        <v>1675.509</v>
      </c>
      <c r="DD16" s="28">
        <f t="shared" si="50"/>
        <v>21870</v>
      </c>
      <c r="DE16" s="28">
        <f t="shared" si="50"/>
        <v>7290</v>
      </c>
      <c r="DF16" s="28">
        <f t="shared" si="50"/>
        <v>1870</v>
      </c>
      <c r="DG16" s="28">
        <f t="shared" si="50"/>
        <v>37749</v>
      </c>
      <c r="DH16" s="28">
        <f t="shared" si="50"/>
        <v>12583</v>
      </c>
      <c r="DI16" s="28">
        <f t="shared" si="50"/>
        <v>12240.7366</v>
      </c>
      <c r="DJ16" s="28">
        <f t="shared" si="50"/>
        <v>0</v>
      </c>
      <c r="DK16" s="28">
        <f t="shared" si="50"/>
        <v>12408184.1</v>
      </c>
      <c r="DL16" s="28">
        <f t="shared" si="50"/>
        <v>4136061.3666666672</v>
      </c>
      <c r="DM16" s="28">
        <f t="shared" si="50"/>
        <v>3964358.6327999998</v>
      </c>
      <c r="DN16" s="28">
        <f t="shared" si="50"/>
        <v>50000</v>
      </c>
      <c r="DO16" s="28">
        <f t="shared" si="50"/>
        <v>16666.666666666668</v>
      </c>
      <c r="DP16" s="28">
        <f t="shared" si="50"/>
        <v>2000</v>
      </c>
      <c r="DQ16" s="28">
        <f t="shared" si="50"/>
        <v>4572698.8159999996</v>
      </c>
      <c r="DR16" s="28">
        <f t="shared" si="50"/>
        <v>1524232.9386666669</v>
      </c>
      <c r="DS16" s="28">
        <f t="shared" si="50"/>
        <v>1052575.73</v>
      </c>
      <c r="DT16" s="28">
        <f t="shared" si="50"/>
        <v>0</v>
      </c>
      <c r="DU16" s="28">
        <f t="shared" si="50"/>
        <v>0</v>
      </c>
      <c r="DV16" s="28">
        <f t="shared" si="50"/>
        <v>0</v>
      </c>
      <c r="DW16" s="28">
        <f t="shared" si="50"/>
        <v>3450</v>
      </c>
      <c r="DX16" s="28">
        <f t="shared" si="50"/>
        <v>1150</v>
      </c>
      <c r="DY16" s="28">
        <f t="shared" si="50"/>
        <v>0</v>
      </c>
      <c r="DZ16" s="28">
        <f t="shared" si="50"/>
        <v>0</v>
      </c>
      <c r="EA16" s="28">
        <f t="shared" si="50"/>
        <v>0</v>
      </c>
      <c r="EB16" s="28">
        <f t="shared" si="50"/>
        <v>0</v>
      </c>
      <c r="EC16" s="28">
        <f t="shared" si="50"/>
        <v>2229767.1580999997</v>
      </c>
      <c r="ED16" s="28">
        <f t="shared" si="50"/>
        <v>743255.71936666651</v>
      </c>
      <c r="EE16" s="28">
        <f t="shared" si="50"/>
        <v>125300</v>
      </c>
      <c r="EF16" s="28">
        <f t="shared" si="50"/>
        <v>0</v>
      </c>
      <c r="EG16" s="28">
        <f t="shared" si="50"/>
        <v>6855915.9741000002</v>
      </c>
      <c r="EH16" s="28">
        <f t="shared" si="50"/>
        <v>2285305.3247000002</v>
      </c>
      <c r="EI16" s="28">
        <f t="shared" si="50"/>
        <v>1179875.73</v>
      </c>
      <c r="EJ16" s="29"/>
      <c r="EK16" s="24"/>
      <c r="EL16" s="24"/>
      <c r="EM16" s="24"/>
      <c r="EN16" s="24"/>
      <c r="EO16" s="24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s="45" customFormat="1" x14ac:dyDescent="0.3">
      <c r="A17" s="46"/>
      <c r="B17" s="47"/>
      <c r="C17" s="29"/>
      <c r="D17" s="29"/>
      <c r="E17" s="29"/>
      <c r="F17" s="29"/>
      <c r="G17" s="29"/>
      <c r="H17" s="29"/>
      <c r="I17" s="48"/>
      <c r="J17" s="29"/>
      <c r="K17" s="29"/>
      <c r="L17" s="29"/>
      <c r="M17" s="29"/>
      <c r="N17" s="29"/>
      <c r="O17" s="48"/>
      <c r="P17" s="29"/>
      <c r="Q17" s="29"/>
      <c r="R17" s="29"/>
      <c r="S17" s="29"/>
      <c r="T17" s="49"/>
      <c r="U17" s="29"/>
      <c r="V17" s="29"/>
      <c r="W17" s="29"/>
      <c r="X17" s="29"/>
      <c r="Y17" s="49"/>
      <c r="Z17" s="29"/>
      <c r="AA17" s="29"/>
      <c r="AB17" s="29"/>
      <c r="AC17" s="29"/>
      <c r="AD17" s="49"/>
      <c r="AE17" s="29"/>
      <c r="AF17" s="29"/>
      <c r="AG17" s="29"/>
      <c r="AH17" s="48"/>
      <c r="AI17" s="49"/>
      <c r="AJ17" s="29"/>
      <c r="AK17" s="29"/>
      <c r="AL17" s="29"/>
      <c r="AM17" s="29"/>
      <c r="AN17" s="49"/>
      <c r="AO17" s="29"/>
      <c r="AP17" s="29"/>
      <c r="AQ17" s="29"/>
      <c r="AR17" s="29"/>
      <c r="AS17" s="49"/>
      <c r="AT17" s="29"/>
      <c r="AU17" s="29"/>
      <c r="AV17" s="29"/>
      <c r="AW17" s="29"/>
      <c r="AX17" s="4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4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43"/>
      <c r="EL17" s="43"/>
      <c r="EM17" s="43"/>
      <c r="EN17" s="43"/>
      <c r="EO17" s="43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s="45" customFormat="1" x14ac:dyDescent="0.3"/>
    <row r="19" spans="1:255" s="45" customFormat="1" x14ac:dyDescent="0.3"/>
    <row r="20" spans="1:255" s="45" customFormat="1" x14ac:dyDescent="0.3"/>
    <row r="21" spans="1:255" s="45" customFormat="1" x14ac:dyDescent="0.3"/>
    <row r="22" spans="1:255" s="45" customFormat="1" x14ac:dyDescent="0.3"/>
    <row r="23" spans="1:255" s="45" customFormat="1" x14ac:dyDescent="0.3"/>
    <row r="24" spans="1:255" s="45" customFormat="1" x14ac:dyDescent="0.3"/>
    <row r="25" spans="1:255" s="45" customFormat="1" x14ac:dyDescent="0.3"/>
    <row r="26" spans="1:255" s="45" customFormat="1" x14ac:dyDescent="0.3"/>
    <row r="27" spans="1:255" s="45" customFormat="1" x14ac:dyDescent="0.3"/>
    <row r="28" spans="1:255" s="45" customFormat="1" x14ac:dyDescent="0.3"/>
    <row r="29" spans="1:255" s="45" customFormat="1" x14ac:dyDescent="0.3"/>
    <row r="30" spans="1:255" s="45" customFormat="1" x14ac:dyDescent="0.3"/>
    <row r="31" spans="1:255" s="45" customFormat="1" x14ac:dyDescent="0.3"/>
    <row r="32" spans="1:255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1">
    <mergeCell ref="EF7:EF8"/>
    <mergeCell ref="EG7:EG8"/>
    <mergeCell ref="EH7:EH8"/>
    <mergeCell ref="DW7:DW8"/>
    <mergeCell ref="DX7:DX8"/>
    <mergeCell ref="DZ7:DZ8"/>
    <mergeCell ref="EA7:EA8"/>
    <mergeCell ref="EC7:EC8"/>
    <mergeCell ref="ED7:ED8"/>
    <mergeCell ref="DN7:DN8"/>
    <mergeCell ref="DO7:DO8"/>
    <mergeCell ref="DQ7:DQ8"/>
    <mergeCell ref="DR7:DR8"/>
    <mergeCell ref="DT7:DT8"/>
    <mergeCell ref="DU7:DU8"/>
    <mergeCell ref="DE7:DE8"/>
    <mergeCell ref="DG7:DG8"/>
    <mergeCell ref="DH7:DH8"/>
    <mergeCell ref="DJ7:DJ8"/>
    <mergeCell ref="DK7:DK8"/>
    <mergeCell ref="DL7:DL8"/>
    <mergeCell ref="CW7:CW8"/>
    <mergeCell ref="CX7:CX8"/>
    <mergeCell ref="CY7:CY8"/>
    <mergeCell ref="DA7:DA8"/>
    <mergeCell ref="DB7:DB8"/>
    <mergeCell ref="DD7:DD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AA7:AA8"/>
    <mergeCell ref="AB7:AB8"/>
    <mergeCell ref="Q7:Q8"/>
    <mergeCell ref="R7:R8"/>
    <mergeCell ref="S7:S8"/>
    <mergeCell ref="T7:T8"/>
    <mergeCell ref="U7:U8"/>
    <mergeCell ref="V7:V8"/>
    <mergeCell ref="AI7:AI8"/>
    <mergeCell ref="BV6:BX6"/>
    <mergeCell ref="DT5:DV6"/>
    <mergeCell ref="DW5:EE5"/>
    <mergeCell ref="P6:T6"/>
    <mergeCell ref="U6:Y6"/>
    <mergeCell ref="Z6:AD6"/>
    <mergeCell ref="K7:K8"/>
    <mergeCell ref="L7:L8"/>
    <mergeCell ref="M7:M8"/>
    <mergeCell ref="N7:N8"/>
    <mergeCell ref="O7:O8"/>
    <mergeCell ref="P7:P8"/>
    <mergeCell ref="DQ6:DS6"/>
    <mergeCell ref="DW6:DY6"/>
    <mergeCell ref="DZ6:EB6"/>
    <mergeCell ref="AE6:AI6"/>
    <mergeCell ref="AJ6:AN6"/>
    <mergeCell ref="AO6:AS6"/>
    <mergeCell ref="AT6:AX6"/>
    <mergeCell ref="AY6:BA6"/>
    <mergeCell ref="W7:W8"/>
    <mergeCell ref="X7:X8"/>
    <mergeCell ref="Y7:Y8"/>
    <mergeCell ref="Z7:Z8"/>
    <mergeCell ref="DG5:DI6"/>
    <mergeCell ref="DN5:DS5"/>
    <mergeCell ref="CQ6:CS6"/>
    <mergeCell ref="CT6:CW6"/>
    <mergeCell ref="CX6:CZ6"/>
    <mergeCell ref="DN6:DP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A1:EI1"/>
    <mergeCell ref="A2:EI2"/>
    <mergeCell ref="L3:P3"/>
    <mergeCell ref="CU3:CV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H5:CP5"/>
    <mergeCell ref="CQ5:CZ5"/>
    <mergeCell ref="DA5:DC6"/>
    <mergeCell ref="DD5:DF6"/>
  </mergeCells>
  <pageMargins left="0" right="0" top="0" bottom="0" header="0.31496062992125984" footer="0.31496062992125984"/>
  <pageSetup paperSize="9" scale="35" orientation="landscape" horizontalDpi="180" verticalDpi="180" r:id="rId1"/>
  <colBreaks count="1" manualBreakCount="1">
    <brk id="10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ԳԵՂԱՐՔՈՒՆԻՔԻ (Չորս ամիս)</vt:lpstr>
      <vt:lpstr>ԳԵՂԱՐՔՈՒՆԻՔԻ (Վեց ամիս)</vt:lpstr>
      <vt:lpstr>ԳԵՂԱՐՔՈՒՆԻՔԻ (չորս ամիս) (2)</vt:lpstr>
      <vt:lpstr>ԳԵՂԱՐՔՈՒՆԻՔԻ (չորս ամիս) (3)</vt:lpstr>
      <vt:lpstr>'ԳԵՂԱՐՔՈՒՆԻՔԻ (չորս ամիս)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2024-05-14T07:51:03Z</dcterms:modified>
</cp:coreProperties>
</file>