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ԳԵՂԱՐՔՈՒՆԻՔԻ (Եռամսյակ)" sheetId="35" r:id="rId1"/>
    <sheet name="ԳԵՂԱՐՔՈՒՆԻՔԻ (Եռամսյակ) (2)" sheetId="36" state="hidden" r:id="rId2"/>
    <sheet name="ԳԵՂԱՐՔՈՒՆԻՔԻ (Եռամսյակ) (3)" sheetId="37" state="hidden" r:id="rId3"/>
  </sheets>
  <definedNames>
    <definedName name="_xlnm.Print_Area" localSheetId="2">'ԳԵՂԱՐՔՈՒՆԻՔԻ (Եռամսյակ) (3)'!$A$1:$EG$153</definedName>
  </definedNames>
  <calcPr calcId="162913"/>
</workbook>
</file>

<file path=xl/calcChain.xml><?xml version="1.0" encoding="utf-8"?>
<calcChain xmlns="http://schemas.openxmlformats.org/spreadsheetml/2006/main">
  <c r="EG16" i="37" l="1"/>
  <c r="EF16" i="37"/>
  <c r="ED16" i="37"/>
  <c r="EC16" i="37"/>
  <c r="EA16" i="37"/>
  <c r="DZ16" i="37"/>
  <c r="DX16" i="37"/>
  <c r="DW16" i="37"/>
  <c r="DU16" i="37"/>
  <c r="DT16" i="37"/>
  <c r="DR16" i="37"/>
  <c r="DQ16" i="37"/>
  <c r="DO16" i="37"/>
  <c r="DK16" i="37"/>
  <c r="DJ16" i="37"/>
  <c r="DH16" i="37"/>
  <c r="DG16" i="37"/>
  <c r="DE16" i="37"/>
  <c r="DD16" i="37"/>
  <c r="DB16" i="37"/>
  <c r="DA16" i="37"/>
  <c r="CY16" i="37"/>
  <c r="CV16" i="37"/>
  <c r="CT16" i="37"/>
  <c r="CX16" i="37" s="1"/>
  <c r="CS16" i="37"/>
  <c r="CQ16" i="37"/>
  <c r="CP16" i="37"/>
  <c r="CN16" i="37"/>
  <c r="CM16" i="37"/>
  <c r="CK16" i="37"/>
  <c r="CJ16" i="37"/>
  <c r="CH16" i="37"/>
  <c r="CG16" i="37"/>
  <c r="CE16" i="37"/>
  <c r="CD16" i="37"/>
  <c r="CB16" i="37"/>
  <c r="CA16" i="37"/>
  <c r="BY16" i="37"/>
  <c r="BX16" i="37"/>
  <c r="BV16" i="37"/>
  <c r="BP16" i="37"/>
  <c r="BN16" i="37"/>
  <c r="BM16" i="37"/>
  <c r="BK16" i="37"/>
  <c r="BJ16" i="37"/>
  <c r="BH16" i="37"/>
  <c r="BG16" i="37"/>
  <c r="BE16" i="37"/>
  <c r="BD16" i="37"/>
  <c r="BB16" i="37"/>
  <c r="BA16" i="37"/>
  <c r="AY16" i="37"/>
  <c r="AV16" i="37"/>
  <c r="AT16" i="37"/>
  <c r="AX16" i="37" s="1"/>
  <c r="AQ16" i="37"/>
  <c r="AO16" i="37"/>
  <c r="AS16" i="37" s="1"/>
  <c r="AL16" i="37"/>
  <c r="AN16" i="37" s="1"/>
  <c r="AJ16" i="37"/>
  <c r="AG16" i="37"/>
  <c r="AI16" i="37" s="1"/>
  <c r="AE16" i="37"/>
  <c r="AB16" i="37"/>
  <c r="Z16" i="37"/>
  <c r="AD16" i="37" s="1"/>
  <c r="W16" i="37"/>
  <c r="U16" i="37"/>
  <c r="Y16" i="37" s="1"/>
  <c r="D16" i="37"/>
  <c r="C16" i="37"/>
  <c r="EJ14" i="37"/>
  <c r="EH14" i="37"/>
  <c r="EE14" i="37"/>
  <c r="EB14" i="37"/>
  <c r="DY14" i="37"/>
  <c r="DV14" i="37"/>
  <c r="DS14" i="37"/>
  <c r="DP14" i="37"/>
  <c r="EI14" i="37" s="1"/>
  <c r="DN14" i="37"/>
  <c r="DL14" i="37"/>
  <c r="DI14" i="37"/>
  <c r="DF14" i="37"/>
  <c r="DC14" i="37"/>
  <c r="CZ14" i="37"/>
  <c r="CX14" i="37"/>
  <c r="CW14" i="37"/>
  <c r="CU14" i="37"/>
  <c r="CR14" i="37"/>
  <c r="CO14" i="37"/>
  <c r="CL14" i="37"/>
  <c r="CI14" i="37"/>
  <c r="CF14" i="37"/>
  <c r="CC14" i="37"/>
  <c r="BZ14" i="37"/>
  <c r="BR14" i="37" s="1"/>
  <c r="BW14" i="37"/>
  <c r="BS14" i="37"/>
  <c r="BU14" i="37" s="1"/>
  <c r="BQ14" i="37"/>
  <c r="BO14" i="37"/>
  <c r="BL14" i="37"/>
  <c r="BI14" i="37"/>
  <c r="BF14" i="37"/>
  <c r="BC14" i="37"/>
  <c r="AZ14" i="37"/>
  <c r="AX14" i="37"/>
  <c r="AW14" i="37"/>
  <c r="AU14" i="37"/>
  <c r="AS14" i="37"/>
  <c r="AP14" i="37"/>
  <c r="AR14" i="37" s="1"/>
  <c r="AN14" i="37"/>
  <c r="AM14" i="37"/>
  <c r="AK14" i="37"/>
  <c r="AI14" i="37"/>
  <c r="AF14" i="37"/>
  <c r="AH14" i="37" s="1"/>
  <c r="AD14" i="37"/>
  <c r="AC14" i="37"/>
  <c r="AA14" i="37"/>
  <c r="Y14" i="37"/>
  <c r="V14" i="37"/>
  <c r="DM14" i="37" s="1"/>
  <c r="F14" i="37" s="1"/>
  <c r="R14" i="37"/>
  <c r="Q14" i="37"/>
  <c r="S14" i="37" s="1"/>
  <c r="P14" i="37"/>
  <c r="T14" i="37" s="1"/>
  <c r="O14" i="37"/>
  <c r="L14" i="37"/>
  <c r="N14" i="37" s="1"/>
  <c r="K14" i="37"/>
  <c r="M14" i="37" s="1"/>
  <c r="J14" i="37"/>
  <c r="G14" i="37"/>
  <c r="I14" i="37" s="1"/>
  <c r="E14" i="37"/>
  <c r="EJ13" i="37"/>
  <c r="EH13" i="37"/>
  <c r="EE13" i="37"/>
  <c r="EB13" i="37"/>
  <c r="DY13" i="37"/>
  <c r="EI13" i="37" s="1"/>
  <c r="DV13" i="37"/>
  <c r="DS13" i="37"/>
  <c r="DP13" i="37"/>
  <c r="DN13" i="37"/>
  <c r="DL13" i="37"/>
  <c r="DI13" i="37"/>
  <c r="DF13" i="37"/>
  <c r="DC13" i="37"/>
  <c r="CZ13" i="37"/>
  <c r="CX13" i="37"/>
  <c r="CW13" i="37"/>
  <c r="CU13" i="37"/>
  <c r="CR13" i="37"/>
  <c r="CO13" i="37"/>
  <c r="CL13" i="37"/>
  <c r="CI13" i="37"/>
  <c r="CF13" i="37"/>
  <c r="CC13" i="37"/>
  <c r="BZ13" i="37"/>
  <c r="BR13" i="37" s="1"/>
  <c r="BW13" i="37"/>
  <c r="BS13" i="37"/>
  <c r="BU13" i="37" s="1"/>
  <c r="BQ13" i="37"/>
  <c r="BO13" i="37"/>
  <c r="BL13" i="37"/>
  <c r="BI13" i="37"/>
  <c r="BF13" i="37"/>
  <c r="BC13" i="37"/>
  <c r="AZ13" i="37"/>
  <c r="AX13" i="37"/>
  <c r="AW13" i="37"/>
  <c r="AU13" i="37"/>
  <c r="AS13" i="37"/>
  <c r="AP13" i="37"/>
  <c r="AR13" i="37" s="1"/>
  <c r="AN13" i="37"/>
  <c r="AM13" i="37"/>
  <c r="AK13" i="37"/>
  <c r="AI13" i="37"/>
  <c r="AF13" i="37"/>
  <c r="Q13" i="37" s="1"/>
  <c r="S13" i="37" s="1"/>
  <c r="AD13" i="37"/>
  <c r="AC13" i="37"/>
  <c r="AA13" i="37"/>
  <c r="Y13" i="37"/>
  <c r="V13" i="37"/>
  <c r="DM13" i="37" s="1"/>
  <c r="R13" i="37"/>
  <c r="P13" i="37"/>
  <c r="T13" i="37" s="1"/>
  <c r="O13" i="37"/>
  <c r="L13" i="37"/>
  <c r="N13" i="37" s="1"/>
  <c r="K13" i="37"/>
  <c r="M13" i="37" s="1"/>
  <c r="J13" i="37"/>
  <c r="G13" i="37"/>
  <c r="I13" i="37" s="1"/>
  <c r="E13" i="37"/>
  <c r="EJ12" i="37"/>
  <c r="EH12" i="37"/>
  <c r="EE12" i="37"/>
  <c r="EB12" i="37"/>
  <c r="DY12" i="37"/>
  <c r="EI12" i="37" s="1"/>
  <c r="DV12" i="37"/>
  <c r="DS12" i="37"/>
  <c r="DP12" i="37"/>
  <c r="DN12" i="37"/>
  <c r="DL12" i="37"/>
  <c r="DI12" i="37"/>
  <c r="DF12" i="37"/>
  <c r="DC12" i="37"/>
  <c r="CZ12" i="37"/>
  <c r="CX12" i="37"/>
  <c r="CW12" i="37"/>
  <c r="CU12" i="37"/>
  <c r="CR12" i="37"/>
  <c r="CO12" i="37"/>
  <c r="CL12" i="37"/>
  <c r="CI12" i="37"/>
  <c r="CF12" i="37"/>
  <c r="CC12" i="37"/>
  <c r="BZ12" i="37"/>
  <c r="BR12" i="37" s="1"/>
  <c r="BW12" i="37"/>
  <c r="BS12" i="37"/>
  <c r="BU12" i="37" s="1"/>
  <c r="BQ12" i="37"/>
  <c r="BO12" i="37"/>
  <c r="BL12" i="37"/>
  <c r="BI12" i="37"/>
  <c r="BF12" i="37"/>
  <c r="BC12" i="37"/>
  <c r="AZ12" i="37"/>
  <c r="AX12" i="37"/>
  <c r="AW12" i="37"/>
  <c r="AU12" i="37"/>
  <c r="AS12" i="37"/>
  <c r="AP12" i="37"/>
  <c r="AR12" i="37" s="1"/>
  <c r="AN12" i="37"/>
  <c r="AM12" i="37"/>
  <c r="AK12" i="37"/>
  <c r="AI12" i="37"/>
  <c r="AF12" i="37"/>
  <c r="Q12" i="37" s="1"/>
  <c r="S12" i="37" s="1"/>
  <c r="AD12" i="37"/>
  <c r="AC12" i="37"/>
  <c r="AA12" i="37"/>
  <c r="Y12" i="37"/>
  <c r="V12" i="37"/>
  <c r="DM12" i="37" s="1"/>
  <c r="R12" i="37"/>
  <c r="P12" i="37"/>
  <c r="T12" i="37" s="1"/>
  <c r="O12" i="37"/>
  <c r="L12" i="37"/>
  <c r="N12" i="37" s="1"/>
  <c r="K12" i="37"/>
  <c r="M12" i="37" s="1"/>
  <c r="J12" i="37"/>
  <c r="G12" i="37"/>
  <c r="I12" i="37" s="1"/>
  <c r="E12" i="37"/>
  <c r="EJ11" i="37"/>
  <c r="EH11" i="37"/>
  <c r="EE11" i="37"/>
  <c r="EB11" i="37"/>
  <c r="DY11" i="37"/>
  <c r="EI11" i="37" s="1"/>
  <c r="DV11" i="37"/>
  <c r="DS11" i="37"/>
  <c r="DP11" i="37"/>
  <c r="DN11" i="37"/>
  <c r="DL11" i="37"/>
  <c r="DI11" i="37"/>
  <c r="DF11" i="37"/>
  <c r="DC11" i="37"/>
  <c r="CZ11" i="37"/>
  <c r="CX11" i="37"/>
  <c r="CW11" i="37"/>
  <c r="CU11" i="37"/>
  <c r="CR11" i="37"/>
  <c r="CO11" i="37"/>
  <c r="CL11" i="37"/>
  <c r="CI11" i="37"/>
  <c r="CF11" i="37"/>
  <c r="CC11" i="37"/>
  <c r="BZ11" i="37"/>
  <c r="BR11" i="37" s="1"/>
  <c r="BW11" i="37"/>
  <c r="BS11" i="37"/>
  <c r="BU11" i="37" s="1"/>
  <c r="BQ11" i="37"/>
  <c r="BO11" i="37"/>
  <c r="BL11" i="37"/>
  <c r="BI11" i="37"/>
  <c r="BF11" i="37"/>
  <c r="BC11" i="37"/>
  <c r="AZ11" i="37"/>
  <c r="AX11" i="37"/>
  <c r="AW11" i="37"/>
  <c r="AU11" i="37"/>
  <c r="AS11" i="37"/>
  <c r="AP11" i="37"/>
  <c r="AR11" i="37" s="1"/>
  <c r="AN11" i="37"/>
  <c r="AM11" i="37"/>
  <c r="AK11" i="37"/>
  <c r="AI11" i="37"/>
  <c r="AF11" i="37"/>
  <c r="Q11" i="37" s="1"/>
  <c r="S11" i="37" s="1"/>
  <c r="AD11" i="37"/>
  <c r="AC11" i="37"/>
  <c r="AA11" i="37"/>
  <c r="Y11" i="37"/>
  <c r="V11" i="37"/>
  <c r="DM11" i="37" s="1"/>
  <c r="R11" i="37"/>
  <c r="P11" i="37"/>
  <c r="T11" i="37" s="1"/>
  <c r="O11" i="37"/>
  <c r="L11" i="37"/>
  <c r="N11" i="37" s="1"/>
  <c r="K11" i="37"/>
  <c r="M11" i="37" s="1"/>
  <c r="J11" i="37"/>
  <c r="G11" i="37"/>
  <c r="I11" i="37" s="1"/>
  <c r="E11" i="37"/>
  <c r="EJ10" i="37"/>
  <c r="EJ16" i="37" s="1"/>
  <c r="EH10" i="37"/>
  <c r="EH16" i="37" s="1"/>
  <c r="EE10" i="37"/>
  <c r="EE16" i="37" s="1"/>
  <c r="EB10" i="37"/>
  <c r="EB16" i="37" s="1"/>
  <c r="DY10" i="37"/>
  <c r="DY16" i="37" s="1"/>
  <c r="DV10" i="37"/>
  <c r="DV16" i="37" s="1"/>
  <c r="DS10" i="37"/>
  <c r="DS16" i="37" s="1"/>
  <c r="DP10" i="37"/>
  <c r="DP16" i="37" s="1"/>
  <c r="DN10" i="37"/>
  <c r="DN16" i="37" s="1"/>
  <c r="DL10" i="37"/>
  <c r="DL16" i="37" s="1"/>
  <c r="DI10" i="37"/>
  <c r="DI16" i="37" s="1"/>
  <c r="DF10" i="37"/>
  <c r="DF16" i="37" s="1"/>
  <c r="DC10" i="37"/>
  <c r="DC16" i="37" s="1"/>
  <c r="CZ10" i="37"/>
  <c r="CZ16" i="37" s="1"/>
  <c r="CX10" i="37"/>
  <c r="CW10" i="37"/>
  <c r="CU10" i="37"/>
  <c r="CU16" i="37" s="1"/>
  <c r="CW16" i="37" s="1"/>
  <c r="CR10" i="37"/>
  <c r="CR16" i="37" s="1"/>
  <c r="CO10" i="37"/>
  <c r="CO16" i="37" s="1"/>
  <c r="CL10" i="37"/>
  <c r="CL16" i="37" s="1"/>
  <c r="CI10" i="37"/>
  <c r="CI16" i="37" s="1"/>
  <c r="CF10" i="37"/>
  <c r="CF16" i="37" s="1"/>
  <c r="CC10" i="37"/>
  <c r="CC16" i="37" s="1"/>
  <c r="BZ10" i="37"/>
  <c r="BR10" i="37" s="1"/>
  <c r="BR16" i="37" s="1"/>
  <c r="BW10" i="37"/>
  <c r="BW16" i="37" s="1"/>
  <c r="BS10" i="37"/>
  <c r="BS16" i="37" s="1"/>
  <c r="BQ10" i="37"/>
  <c r="BQ16" i="37" s="1"/>
  <c r="BO10" i="37"/>
  <c r="BO16" i="37" s="1"/>
  <c r="BL10" i="37"/>
  <c r="BL16" i="37" s="1"/>
  <c r="BI10" i="37"/>
  <c r="BI16" i="37" s="1"/>
  <c r="BF10" i="37"/>
  <c r="BF16" i="37" s="1"/>
  <c r="BC10" i="37"/>
  <c r="BC16" i="37" s="1"/>
  <c r="AZ10" i="37"/>
  <c r="AZ16" i="37" s="1"/>
  <c r="AX10" i="37"/>
  <c r="AW10" i="37"/>
  <c r="AU10" i="37"/>
  <c r="AU16" i="37" s="1"/>
  <c r="AW16" i="37" s="1"/>
  <c r="AS10" i="37"/>
  <c r="AP10" i="37"/>
  <c r="AR10" i="37" s="1"/>
  <c r="AN10" i="37"/>
  <c r="AM10" i="37"/>
  <c r="AK10" i="37"/>
  <c r="AK16" i="37" s="1"/>
  <c r="AI10" i="37"/>
  <c r="AF10" i="37"/>
  <c r="AF16" i="37" s="1"/>
  <c r="AD10" i="37"/>
  <c r="AA10" i="37"/>
  <c r="AA16" i="37" s="1"/>
  <c r="AC16" i="37" s="1"/>
  <c r="Y10" i="37"/>
  <c r="V10" i="37"/>
  <c r="DM10" i="37" s="1"/>
  <c r="R10" i="37"/>
  <c r="R16" i="37" s="1"/>
  <c r="P10" i="37"/>
  <c r="P16" i="37" s="1"/>
  <c r="O10" i="37"/>
  <c r="L10" i="37"/>
  <c r="L16" i="37" s="1"/>
  <c r="K10" i="37"/>
  <c r="K16" i="37" s="1"/>
  <c r="J10" i="37"/>
  <c r="J16" i="37" s="1"/>
  <c r="G10" i="37"/>
  <c r="I10" i="37" s="1"/>
  <c r="E10" i="37"/>
  <c r="E16" i="37" s="1"/>
  <c r="F12" i="37" l="1"/>
  <c r="F13" i="37"/>
  <c r="H13" i="37" s="1"/>
  <c r="F11" i="37"/>
  <c r="O16" i="37"/>
  <c r="N16" i="37"/>
  <c r="M16" i="37"/>
  <c r="DM16" i="37"/>
  <c r="T16" i="37"/>
  <c r="BT16" i="37"/>
  <c r="BU16" i="37"/>
  <c r="EI10" i="37"/>
  <c r="EI16" i="37" s="1"/>
  <c r="T10" i="37"/>
  <c r="AH10" i="37"/>
  <c r="BT10" i="37"/>
  <c r="H11" i="37"/>
  <c r="AH11" i="37"/>
  <c r="BT11" i="37"/>
  <c r="H12" i="37"/>
  <c r="AH12" i="37"/>
  <c r="BT12" i="37"/>
  <c r="AH13" i="37"/>
  <c r="BT13" i="37"/>
  <c r="H14" i="37"/>
  <c r="BT14" i="37"/>
  <c r="V16" i="37"/>
  <c r="X16" i="37" s="1"/>
  <c r="AH16" i="37"/>
  <c r="AP16" i="37"/>
  <c r="AR16" i="37" s="1"/>
  <c r="BZ16" i="37"/>
  <c r="Q10" i="37"/>
  <c r="AC10" i="37"/>
  <c r="BU10" i="37"/>
  <c r="G16" i="37"/>
  <c r="AM16" i="37"/>
  <c r="M10" i="37"/>
  <c r="N10" i="37"/>
  <c r="X10" i="37"/>
  <c r="X11" i="37"/>
  <c r="X12" i="37"/>
  <c r="X13" i="37"/>
  <c r="X14" i="37"/>
  <c r="S10" i="37" l="1"/>
  <c r="Q16" i="37"/>
  <c r="S16" i="37" s="1"/>
  <c r="I16" i="37"/>
  <c r="F10" i="37"/>
  <c r="F16" i="37" l="1"/>
  <c r="H16" i="37" s="1"/>
  <c r="H10" i="37"/>
  <c r="CX14" i="36" l="1"/>
  <c r="CX13" i="36"/>
  <c r="CX12" i="36"/>
  <c r="CX11" i="36"/>
  <c r="CX10" i="36"/>
  <c r="CR10" i="36"/>
  <c r="CR11" i="36"/>
  <c r="CR12" i="36"/>
  <c r="CR13" i="36"/>
  <c r="CR16" i="36" s="1"/>
  <c r="CR14" i="36"/>
  <c r="CQ16" i="36"/>
  <c r="CS16" i="36"/>
  <c r="EG16" i="36" l="1"/>
  <c r="EF16" i="36"/>
  <c r="ED16" i="36"/>
  <c r="EC16" i="36"/>
  <c r="EA16" i="36"/>
  <c r="DZ16" i="36"/>
  <c r="DX16" i="36"/>
  <c r="DW16" i="36"/>
  <c r="DU16" i="36"/>
  <c r="DT16" i="36"/>
  <c r="DR16" i="36"/>
  <c r="DQ16" i="36"/>
  <c r="DO16" i="36"/>
  <c r="DK16" i="36"/>
  <c r="DJ16" i="36"/>
  <c r="DH16" i="36"/>
  <c r="DG16" i="36"/>
  <c r="DE16" i="36"/>
  <c r="DD16" i="36"/>
  <c r="DB16" i="36"/>
  <c r="DA16" i="36"/>
  <c r="CY16" i="36"/>
  <c r="CV16" i="36"/>
  <c r="CT16" i="36"/>
  <c r="CP16" i="36"/>
  <c r="CN16" i="36"/>
  <c r="CM16" i="36"/>
  <c r="CK16" i="36"/>
  <c r="CJ16" i="36"/>
  <c r="CH16" i="36"/>
  <c r="CG16" i="36"/>
  <c r="CE16" i="36"/>
  <c r="CD16" i="36"/>
  <c r="CB16" i="36"/>
  <c r="CA16" i="36"/>
  <c r="BY16" i="36"/>
  <c r="BX16" i="36"/>
  <c r="BV16" i="36"/>
  <c r="BP16" i="36"/>
  <c r="BN16" i="36"/>
  <c r="BM16" i="36"/>
  <c r="BK16" i="36"/>
  <c r="BJ16" i="36"/>
  <c r="BH16" i="36"/>
  <c r="BG16" i="36"/>
  <c r="BE16" i="36"/>
  <c r="BD16" i="36"/>
  <c r="BB16" i="36"/>
  <c r="BA16" i="36"/>
  <c r="AY16" i="36"/>
  <c r="AV16" i="36"/>
  <c r="AT16" i="36"/>
  <c r="AQ16" i="36"/>
  <c r="AO16" i="36"/>
  <c r="AL16" i="36"/>
  <c r="AJ16" i="36"/>
  <c r="AG16" i="36"/>
  <c r="AE16" i="36"/>
  <c r="AB16" i="36"/>
  <c r="Z16" i="36"/>
  <c r="W16" i="36"/>
  <c r="U16" i="36"/>
  <c r="D16" i="36"/>
  <c r="C16" i="36"/>
  <c r="EJ14" i="36"/>
  <c r="EH14" i="36"/>
  <c r="EE14" i="36"/>
  <c r="EB14" i="36"/>
  <c r="DY14" i="36"/>
  <c r="DV14" i="36"/>
  <c r="DS14" i="36"/>
  <c r="DP14" i="36"/>
  <c r="DN14" i="36"/>
  <c r="DL14" i="36"/>
  <c r="DI14" i="36"/>
  <c r="DF14" i="36"/>
  <c r="DC14" i="36"/>
  <c r="CZ14" i="36"/>
  <c r="CU14" i="36"/>
  <c r="CW14" i="36" s="1"/>
  <c r="CO14" i="36"/>
  <c r="CL14" i="36"/>
  <c r="CI14" i="36"/>
  <c r="CF14" i="36"/>
  <c r="CC14" i="36"/>
  <c r="BZ14" i="36"/>
  <c r="BW14" i="36"/>
  <c r="BS14" i="36"/>
  <c r="BQ14" i="36"/>
  <c r="BO14" i="36"/>
  <c r="BL14" i="36"/>
  <c r="BI14" i="36"/>
  <c r="BF14" i="36"/>
  <c r="BC14" i="36"/>
  <c r="AZ14" i="36"/>
  <c r="AX14" i="36"/>
  <c r="AU14" i="36"/>
  <c r="AW14" i="36" s="1"/>
  <c r="AS14" i="36"/>
  <c r="AP14" i="36"/>
  <c r="AR14" i="36" s="1"/>
  <c r="AN14" i="36"/>
  <c r="AK14" i="36"/>
  <c r="AM14" i="36" s="1"/>
  <c r="AI14" i="36"/>
  <c r="AF14" i="36"/>
  <c r="AH14" i="36" s="1"/>
  <c r="AD14" i="36"/>
  <c r="AA14" i="36"/>
  <c r="Y14" i="36"/>
  <c r="V14" i="36"/>
  <c r="R14" i="36"/>
  <c r="P14" i="36"/>
  <c r="L14" i="36"/>
  <c r="J14" i="36"/>
  <c r="G14" i="36"/>
  <c r="EJ13" i="36"/>
  <c r="EH13" i="36"/>
  <c r="EE13" i="36"/>
  <c r="EB13" i="36"/>
  <c r="DY13" i="36"/>
  <c r="DV13" i="36"/>
  <c r="DS13" i="36"/>
  <c r="DP13" i="36"/>
  <c r="DN13" i="36"/>
  <c r="DL13" i="36"/>
  <c r="E13" i="36" s="1"/>
  <c r="DI13" i="36"/>
  <c r="DF13" i="36"/>
  <c r="DC13" i="36"/>
  <c r="CZ13" i="36"/>
  <c r="CU13" i="36"/>
  <c r="CW13" i="36" s="1"/>
  <c r="CO13" i="36"/>
  <c r="CL13" i="36"/>
  <c r="CI13" i="36"/>
  <c r="CF13" i="36"/>
  <c r="CC13" i="36"/>
  <c r="BZ13" i="36"/>
  <c r="BW13" i="36"/>
  <c r="BS13" i="36"/>
  <c r="BQ13" i="36"/>
  <c r="BO13" i="36"/>
  <c r="BL13" i="36"/>
  <c r="BI13" i="36"/>
  <c r="BF13" i="36"/>
  <c r="BC13" i="36"/>
  <c r="AZ13" i="36"/>
  <c r="AX13" i="36"/>
  <c r="AU13" i="36"/>
  <c r="AW13" i="36" s="1"/>
  <c r="AS13" i="36"/>
  <c r="AP13" i="36"/>
  <c r="AR13" i="36" s="1"/>
  <c r="AN13" i="36"/>
  <c r="AK13" i="36"/>
  <c r="AI13" i="36"/>
  <c r="AF13" i="36"/>
  <c r="AH13" i="36" s="1"/>
  <c r="AD13" i="36"/>
  <c r="AA13" i="36"/>
  <c r="AC13" i="36" s="1"/>
  <c r="Y13" i="36"/>
  <c r="V13" i="36"/>
  <c r="R13" i="36"/>
  <c r="P13" i="36"/>
  <c r="L13" i="36"/>
  <c r="J13" i="36"/>
  <c r="EJ12" i="36"/>
  <c r="EH12" i="36"/>
  <c r="EE12" i="36"/>
  <c r="EB12" i="36"/>
  <c r="DY12" i="36"/>
  <c r="DV12" i="36"/>
  <c r="DS12" i="36"/>
  <c r="DP12" i="36"/>
  <c r="DN12" i="36"/>
  <c r="G12" i="36" s="1"/>
  <c r="DL12" i="36"/>
  <c r="DI12" i="36"/>
  <c r="DF12" i="36"/>
  <c r="DC12" i="36"/>
  <c r="CZ12" i="36"/>
  <c r="CU12" i="36"/>
  <c r="CW12" i="36" s="1"/>
  <c r="CO12" i="36"/>
  <c r="CL12" i="36"/>
  <c r="CI12" i="36"/>
  <c r="CF12" i="36"/>
  <c r="CC12" i="36"/>
  <c r="BZ12" i="36"/>
  <c r="BW12" i="36"/>
  <c r="BS12" i="36"/>
  <c r="BQ12" i="36"/>
  <c r="BO12" i="36"/>
  <c r="BL12" i="36"/>
  <c r="BI12" i="36"/>
  <c r="BF12" i="36"/>
  <c r="BC12" i="36"/>
  <c r="AZ12" i="36"/>
  <c r="AX12" i="36"/>
  <c r="AU12" i="36"/>
  <c r="AW12" i="36" s="1"/>
  <c r="AS12" i="36"/>
  <c r="AP12" i="36"/>
  <c r="AR12" i="36" s="1"/>
  <c r="AN12" i="36"/>
  <c r="AK12" i="36"/>
  <c r="AM12" i="36" s="1"/>
  <c r="AI12" i="36"/>
  <c r="AF12" i="36"/>
  <c r="AH12" i="36" s="1"/>
  <c r="AD12" i="36"/>
  <c r="AA12" i="36"/>
  <c r="Y12" i="36"/>
  <c r="V12" i="36"/>
  <c r="R12" i="36"/>
  <c r="P12" i="36"/>
  <c r="L12" i="36"/>
  <c r="J12" i="36"/>
  <c r="EJ11" i="36"/>
  <c r="EH11" i="36"/>
  <c r="EE11" i="36"/>
  <c r="EB11" i="36"/>
  <c r="DY11" i="36"/>
  <c r="DV11" i="36"/>
  <c r="DS11" i="36"/>
  <c r="DP11" i="36"/>
  <c r="DN11" i="36"/>
  <c r="DL11" i="36"/>
  <c r="E11" i="36" s="1"/>
  <c r="DI11" i="36"/>
  <c r="DF11" i="36"/>
  <c r="DC11" i="36"/>
  <c r="CZ11" i="36"/>
  <c r="CU11" i="36"/>
  <c r="CW11" i="36" s="1"/>
  <c r="CO11" i="36"/>
  <c r="CL11" i="36"/>
  <c r="CI11" i="36"/>
  <c r="CF11" i="36"/>
  <c r="CC11" i="36"/>
  <c r="BZ11" i="36"/>
  <c r="BW11" i="36"/>
  <c r="BS11" i="36"/>
  <c r="BQ11" i="36"/>
  <c r="BO11" i="36"/>
  <c r="BL11" i="36"/>
  <c r="BI11" i="36"/>
  <c r="BF11" i="36"/>
  <c r="BC11" i="36"/>
  <c r="AZ11" i="36"/>
  <c r="AX11" i="36"/>
  <c r="AU11" i="36"/>
  <c r="AW11" i="36" s="1"/>
  <c r="AS11" i="36"/>
  <c r="AP11" i="36"/>
  <c r="AR11" i="36" s="1"/>
  <c r="AN11" i="36"/>
  <c r="AK11" i="36"/>
  <c r="AI11" i="36"/>
  <c r="AF11" i="36"/>
  <c r="AH11" i="36" s="1"/>
  <c r="AD11" i="36"/>
  <c r="AA11" i="36"/>
  <c r="AC11" i="36" s="1"/>
  <c r="Y11" i="36"/>
  <c r="V11" i="36"/>
  <c r="X11" i="36" s="1"/>
  <c r="R11" i="36"/>
  <c r="P11" i="36"/>
  <c r="L11" i="36"/>
  <c r="J11" i="36"/>
  <c r="EJ10" i="36"/>
  <c r="EH10" i="36"/>
  <c r="EE10" i="36"/>
  <c r="EB10" i="36"/>
  <c r="DY10" i="36"/>
  <c r="DV10" i="36"/>
  <c r="DS10" i="36"/>
  <c r="DP10" i="36"/>
  <c r="DN10" i="36"/>
  <c r="G10" i="36" s="1"/>
  <c r="DL10" i="36"/>
  <c r="DI10" i="36"/>
  <c r="DF10" i="36"/>
  <c r="DC10" i="36"/>
  <c r="CZ10" i="36"/>
  <c r="CU10" i="36"/>
  <c r="CW10" i="36" s="1"/>
  <c r="CO10" i="36"/>
  <c r="CL10" i="36"/>
  <c r="CI10" i="36"/>
  <c r="CF10" i="36"/>
  <c r="CC10" i="36"/>
  <c r="BZ10" i="36"/>
  <c r="BW10" i="36"/>
  <c r="BS10" i="36"/>
  <c r="BQ10" i="36"/>
  <c r="BO10" i="36"/>
  <c r="BL10" i="36"/>
  <c r="BI10" i="36"/>
  <c r="BF10" i="36"/>
  <c r="BC10" i="36"/>
  <c r="AZ10" i="36"/>
  <c r="AX10" i="36"/>
  <c r="AU10" i="36"/>
  <c r="AS10" i="36"/>
  <c r="AP10" i="36"/>
  <c r="AN10" i="36"/>
  <c r="AK10" i="36"/>
  <c r="AM10" i="36" s="1"/>
  <c r="AI10" i="36"/>
  <c r="AF10" i="36"/>
  <c r="AH10" i="36" s="1"/>
  <c r="AD10" i="36"/>
  <c r="AA10" i="36"/>
  <c r="Y10" i="36"/>
  <c r="V10" i="36"/>
  <c r="R10" i="36"/>
  <c r="P10" i="36"/>
  <c r="L10" i="36"/>
  <c r="J10" i="36"/>
  <c r="CX16" i="36" l="1"/>
  <c r="BU14" i="36"/>
  <c r="DL16" i="36"/>
  <c r="BU10" i="36"/>
  <c r="O11" i="36"/>
  <c r="T12" i="36"/>
  <c r="BF16" i="36"/>
  <c r="CF16" i="36"/>
  <c r="AZ16" i="36"/>
  <c r="BL16" i="36"/>
  <c r="CZ16" i="36"/>
  <c r="EI10" i="36"/>
  <c r="O13" i="36"/>
  <c r="BU13" i="36"/>
  <c r="BR11" i="36"/>
  <c r="BT11" i="36" s="1"/>
  <c r="BR12" i="36"/>
  <c r="BT12" i="36" s="1"/>
  <c r="EI13" i="36"/>
  <c r="BC16" i="36"/>
  <c r="BO16" i="36"/>
  <c r="BZ16" i="36"/>
  <c r="CL16" i="36"/>
  <c r="DF16" i="36"/>
  <c r="EI11" i="36"/>
  <c r="BR13" i="36"/>
  <c r="BT13" i="36" s="1"/>
  <c r="P16" i="36"/>
  <c r="BU11" i="36"/>
  <c r="T14" i="36"/>
  <c r="DY16" i="36"/>
  <c r="AF16" i="36"/>
  <c r="AH16" i="36" s="1"/>
  <c r="BS16" i="36"/>
  <c r="DP16" i="36"/>
  <c r="EB16" i="36"/>
  <c r="DM13" i="36"/>
  <c r="F13" i="36" s="1"/>
  <c r="AI16" i="36"/>
  <c r="E10" i="36"/>
  <c r="I10" i="36" s="1"/>
  <c r="E14" i="36"/>
  <c r="I14" i="36" s="1"/>
  <c r="EJ16" i="36"/>
  <c r="BR14" i="36"/>
  <c r="BT14" i="36" s="1"/>
  <c r="DN16" i="36"/>
  <c r="J16" i="36"/>
  <c r="L16" i="36"/>
  <c r="AP16" i="36"/>
  <c r="AR16" i="36" s="1"/>
  <c r="BW16" i="36"/>
  <c r="CI16" i="36"/>
  <c r="CU16" i="36"/>
  <c r="CW16" i="36" s="1"/>
  <c r="DI16" i="36"/>
  <c r="DS16" i="36"/>
  <c r="EE16" i="36"/>
  <c r="G11" i="36"/>
  <c r="I11" i="36" s="1"/>
  <c r="BU12" i="36"/>
  <c r="EI12" i="36"/>
  <c r="E12" i="36"/>
  <c r="I12" i="36" s="1"/>
  <c r="X13" i="36"/>
  <c r="G13" i="36"/>
  <c r="I13" i="36" s="1"/>
  <c r="DV16" i="36"/>
  <c r="AX16" i="36"/>
  <c r="AA16" i="36"/>
  <c r="AC10" i="36"/>
  <c r="K14" i="36"/>
  <c r="AD16" i="36"/>
  <c r="EH16" i="36"/>
  <c r="T10" i="36"/>
  <c r="AU16" i="36"/>
  <c r="AW10" i="36"/>
  <c r="T11" i="36"/>
  <c r="K11" i="36"/>
  <c r="N11" i="36" s="1"/>
  <c r="AM11" i="36"/>
  <c r="AC12" i="36"/>
  <c r="Q12" i="36"/>
  <c r="S12" i="36" s="1"/>
  <c r="O14" i="36"/>
  <c r="N14" i="36"/>
  <c r="M14" i="36"/>
  <c r="DM14" i="36"/>
  <c r="O10" i="36"/>
  <c r="K10" i="36"/>
  <c r="BI16" i="36"/>
  <c r="BR10" i="36"/>
  <c r="CC16" i="36"/>
  <c r="CO16" i="36"/>
  <c r="DC16" i="36"/>
  <c r="DM10" i="36"/>
  <c r="O12" i="36"/>
  <c r="K12" i="36"/>
  <c r="N12" i="36" s="1"/>
  <c r="DM12" i="36"/>
  <c r="T13" i="36"/>
  <c r="AM13" i="36"/>
  <c r="K13" i="36"/>
  <c r="N13" i="36" s="1"/>
  <c r="AC14" i="36"/>
  <c r="Q14" i="36"/>
  <c r="S14" i="36" s="1"/>
  <c r="EI14" i="36"/>
  <c r="AN16" i="36"/>
  <c r="Y16" i="36"/>
  <c r="AK16" i="36"/>
  <c r="AM16" i="36" s="1"/>
  <c r="AS16" i="36"/>
  <c r="BQ16" i="36"/>
  <c r="Q10" i="36"/>
  <c r="X10" i="36"/>
  <c r="AR10" i="36"/>
  <c r="DM11" i="36"/>
  <c r="X12" i="36"/>
  <c r="X14" i="36"/>
  <c r="R16" i="36"/>
  <c r="V16" i="36"/>
  <c r="Q11" i="36"/>
  <c r="S11" i="36" s="1"/>
  <c r="Q13" i="36"/>
  <c r="S13" i="36" s="1"/>
  <c r="EC14" i="35"/>
  <c r="EC13" i="35"/>
  <c r="EC12" i="35"/>
  <c r="EC11" i="35"/>
  <c r="EC10" i="35"/>
  <c r="DZ14" i="35"/>
  <c r="DZ13" i="35"/>
  <c r="DZ12" i="35"/>
  <c r="DZ11" i="35"/>
  <c r="DZ10" i="35"/>
  <c r="DW14" i="35"/>
  <c r="DW13" i="35"/>
  <c r="DW12" i="35"/>
  <c r="DW11" i="35"/>
  <c r="DW10" i="35"/>
  <c r="DT14" i="35"/>
  <c r="DT13" i="35"/>
  <c r="DT12" i="35"/>
  <c r="DT11" i="35"/>
  <c r="DT10" i="35"/>
  <c r="DQ14" i="35"/>
  <c r="DQ13" i="35"/>
  <c r="DQ12" i="35"/>
  <c r="DQ11" i="35"/>
  <c r="DQ10" i="35"/>
  <c r="DN14" i="35"/>
  <c r="DN13" i="35"/>
  <c r="DN12" i="35"/>
  <c r="DN11" i="35"/>
  <c r="DN10" i="35"/>
  <c r="DG14" i="35"/>
  <c r="DG13" i="35"/>
  <c r="DG12" i="35"/>
  <c r="DG11" i="35"/>
  <c r="DG10" i="35"/>
  <c r="DD14" i="35"/>
  <c r="DD13" i="35"/>
  <c r="DD12" i="35"/>
  <c r="DD11" i="35"/>
  <c r="DD10" i="35"/>
  <c r="DA14" i="35"/>
  <c r="DA13" i="35"/>
  <c r="DA12" i="35"/>
  <c r="DA11" i="35"/>
  <c r="DA10" i="35"/>
  <c r="CX14" i="35"/>
  <c r="CX13" i="35"/>
  <c r="CX12" i="35"/>
  <c r="CX11" i="35"/>
  <c r="CX10" i="35"/>
  <c r="CU14" i="35"/>
  <c r="CU13" i="35"/>
  <c r="CU12" i="35"/>
  <c r="CU11" i="35"/>
  <c r="CU10" i="35"/>
  <c r="CR14" i="35"/>
  <c r="CR13" i="35"/>
  <c r="CR12" i="35"/>
  <c r="CR11" i="35"/>
  <c r="CR10" i="35"/>
  <c r="CO14" i="35"/>
  <c r="CO13" i="35"/>
  <c r="CO12" i="35"/>
  <c r="CO11" i="35"/>
  <c r="CO10" i="35"/>
  <c r="CL14" i="35"/>
  <c r="CL13" i="35"/>
  <c r="CL12" i="35"/>
  <c r="CL11" i="35"/>
  <c r="CL10" i="35"/>
  <c r="CI14" i="35"/>
  <c r="CI13" i="35"/>
  <c r="CI12" i="35"/>
  <c r="CI11" i="35"/>
  <c r="CI10" i="35"/>
  <c r="CF14" i="35"/>
  <c r="CF13" i="35"/>
  <c r="CF12" i="35"/>
  <c r="CF11" i="35"/>
  <c r="CF10" i="35"/>
  <c r="CC14" i="35"/>
  <c r="CC13" i="35"/>
  <c r="CC12" i="35"/>
  <c r="CC11" i="35"/>
  <c r="CC10" i="35"/>
  <c r="BZ14" i="35"/>
  <c r="BZ13" i="35"/>
  <c r="BZ12" i="35"/>
  <c r="BZ11" i="35"/>
  <c r="BZ10" i="35"/>
  <c r="BW14" i="35"/>
  <c r="BW13" i="35"/>
  <c r="BW12" i="35"/>
  <c r="BW11" i="35"/>
  <c r="BW10" i="35"/>
  <c r="BO14" i="35"/>
  <c r="BO13" i="35"/>
  <c r="BO12" i="35"/>
  <c r="BO11" i="35"/>
  <c r="BO10" i="35"/>
  <c r="BL14" i="35"/>
  <c r="BL13" i="35"/>
  <c r="BL12" i="35"/>
  <c r="BL11" i="35"/>
  <c r="BL10" i="35"/>
  <c r="BI14" i="35"/>
  <c r="BI13" i="35"/>
  <c r="BI12" i="35"/>
  <c r="BI11" i="35"/>
  <c r="BI10" i="35"/>
  <c r="BF14" i="35"/>
  <c r="BF13" i="35"/>
  <c r="BF12" i="35"/>
  <c r="BF11" i="35"/>
  <c r="BF10" i="35"/>
  <c r="BC14" i="35"/>
  <c r="BC13" i="35"/>
  <c r="BC12" i="35"/>
  <c r="BC11" i="35"/>
  <c r="BC10" i="35"/>
  <c r="AZ14" i="35"/>
  <c r="AZ13" i="35"/>
  <c r="AZ12" i="35"/>
  <c r="AZ11" i="35"/>
  <c r="AZ10" i="35"/>
  <c r="AU14" i="35"/>
  <c r="AW14" i="35" s="1"/>
  <c r="AU13" i="35"/>
  <c r="AW13" i="35" s="1"/>
  <c r="AU12" i="35"/>
  <c r="AW12" i="35" s="1"/>
  <c r="AU11" i="35"/>
  <c r="AU10" i="35"/>
  <c r="AP14" i="35"/>
  <c r="AP13" i="35"/>
  <c r="AR13" i="35" s="1"/>
  <c r="AP12" i="35"/>
  <c r="AP11" i="35"/>
  <c r="AP10" i="35"/>
  <c r="AK14" i="35"/>
  <c r="AM14" i="35" s="1"/>
  <c r="AK13" i="35"/>
  <c r="AK12" i="35"/>
  <c r="AM12" i="35" s="1"/>
  <c r="AK11" i="35"/>
  <c r="AM11" i="35" s="1"/>
  <c r="AK10" i="35"/>
  <c r="AM10" i="35" s="1"/>
  <c r="AF14" i="35"/>
  <c r="AF13" i="35"/>
  <c r="AH13" i="35" s="1"/>
  <c r="AF12" i="35"/>
  <c r="AH12" i="35" s="1"/>
  <c r="AF11" i="35"/>
  <c r="AH11" i="35" s="1"/>
  <c r="AF10" i="35"/>
  <c r="AA14" i="35"/>
  <c r="AA13" i="35"/>
  <c r="AC13" i="35" s="1"/>
  <c r="AA12" i="35"/>
  <c r="AA11" i="35"/>
  <c r="AC11" i="35" s="1"/>
  <c r="AA10" i="35"/>
  <c r="V11" i="35"/>
  <c r="X11" i="35" s="1"/>
  <c r="V12" i="35"/>
  <c r="X12" i="35" s="1"/>
  <c r="V13" i="35"/>
  <c r="X13" i="35" s="1"/>
  <c r="V14" i="35"/>
  <c r="X14" i="35" s="1"/>
  <c r="V10" i="35"/>
  <c r="X10" i="35" s="1"/>
  <c r="EE17" i="35"/>
  <c r="ED17" i="35"/>
  <c r="EB17" i="35"/>
  <c r="EA17" i="35"/>
  <c r="DY17" i="35"/>
  <c r="DX17" i="35"/>
  <c r="DV17" i="35"/>
  <c r="DU17" i="35"/>
  <c r="DS17" i="35"/>
  <c r="DR17" i="35"/>
  <c r="DP17" i="35"/>
  <c r="DO17" i="35"/>
  <c r="DM17" i="35"/>
  <c r="DI17" i="35"/>
  <c r="DH17" i="35"/>
  <c r="DF17" i="35"/>
  <c r="DE17" i="35"/>
  <c r="DC17" i="35"/>
  <c r="DB17" i="35"/>
  <c r="CZ17" i="35"/>
  <c r="CY17" i="35"/>
  <c r="CW17" i="35"/>
  <c r="CV17" i="35"/>
  <c r="CT17" i="35"/>
  <c r="CS17" i="35"/>
  <c r="CQ17" i="35"/>
  <c r="CP17" i="35"/>
  <c r="CN17" i="35"/>
  <c r="CM17" i="35"/>
  <c r="CK17" i="35"/>
  <c r="CJ17" i="35"/>
  <c r="CH17" i="35"/>
  <c r="CG17" i="35"/>
  <c r="CE17" i="35"/>
  <c r="CD17" i="35"/>
  <c r="CB17" i="35"/>
  <c r="CA17" i="35"/>
  <c r="BY17" i="35"/>
  <c r="BX17" i="35"/>
  <c r="BV17" i="35"/>
  <c r="BP17" i="35"/>
  <c r="BN17" i="35"/>
  <c r="BM17" i="35"/>
  <c r="BK17" i="35"/>
  <c r="BJ17" i="35"/>
  <c r="BH17" i="35"/>
  <c r="BG17" i="35"/>
  <c r="BE17" i="35"/>
  <c r="BD17" i="35"/>
  <c r="BB17" i="35"/>
  <c r="BA17" i="35"/>
  <c r="AY17" i="35"/>
  <c r="AV17" i="35"/>
  <c r="AT17" i="35"/>
  <c r="AQ17" i="35"/>
  <c r="AO17" i="35"/>
  <c r="AL17" i="35"/>
  <c r="AJ17" i="35"/>
  <c r="AG17" i="35"/>
  <c r="AE17" i="35"/>
  <c r="AB17" i="35"/>
  <c r="Z17" i="35"/>
  <c r="W17" i="35"/>
  <c r="U17" i="35"/>
  <c r="D17" i="35"/>
  <c r="C17" i="35"/>
  <c r="EH14" i="35"/>
  <c r="EF14" i="35"/>
  <c r="DL14" i="35"/>
  <c r="DJ14" i="35"/>
  <c r="BS14" i="35"/>
  <c r="BQ14" i="35"/>
  <c r="AX14" i="35"/>
  <c r="AS14" i="35"/>
  <c r="AR14" i="35"/>
  <c r="AN14" i="35"/>
  <c r="AI14" i="35"/>
  <c r="AH14" i="35"/>
  <c r="AD14" i="35"/>
  <c r="Y14" i="35"/>
  <c r="R14" i="35"/>
  <c r="P14" i="35"/>
  <c r="L14" i="35"/>
  <c r="J14" i="35"/>
  <c r="EH13" i="35"/>
  <c r="EF13" i="35"/>
  <c r="DL13" i="35"/>
  <c r="DJ13" i="35"/>
  <c r="BS13" i="35"/>
  <c r="BQ13" i="35"/>
  <c r="AX13" i="35"/>
  <c r="AS13" i="35"/>
  <c r="AN13" i="35"/>
  <c r="AI13" i="35"/>
  <c r="AD13" i="35"/>
  <c r="Y13" i="35"/>
  <c r="R13" i="35"/>
  <c r="P13" i="35"/>
  <c r="L13" i="35"/>
  <c r="J13" i="35"/>
  <c r="EH12" i="35"/>
  <c r="EF12" i="35"/>
  <c r="DL12" i="35"/>
  <c r="DJ12" i="35"/>
  <c r="BS12" i="35"/>
  <c r="BQ12" i="35"/>
  <c r="AX12" i="35"/>
  <c r="AS12" i="35"/>
  <c r="AR12" i="35"/>
  <c r="AN12" i="35"/>
  <c r="AI12" i="35"/>
  <c r="AD12" i="35"/>
  <c r="Y12" i="35"/>
  <c r="R12" i="35"/>
  <c r="P12" i="35"/>
  <c r="L12" i="35"/>
  <c r="J12" i="35"/>
  <c r="EH11" i="35"/>
  <c r="EF11" i="35"/>
  <c r="DL11" i="35"/>
  <c r="DJ11" i="35"/>
  <c r="BS11" i="35"/>
  <c r="BQ11" i="35"/>
  <c r="AX11" i="35"/>
  <c r="AW11" i="35"/>
  <c r="AS11" i="35"/>
  <c r="AR11" i="35"/>
  <c r="AN11" i="35"/>
  <c r="AI11" i="35"/>
  <c r="AD11" i="35"/>
  <c r="Y11" i="35"/>
  <c r="R11" i="35"/>
  <c r="P11" i="35"/>
  <c r="L11" i="35"/>
  <c r="J11" i="35"/>
  <c r="EH10" i="35"/>
  <c r="EH17" i="35" s="1"/>
  <c r="EF10" i="35"/>
  <c r="DL10" i="35"/>
  <c r="DJ10" i="35"/>
  <c r="BS10" i="35"/>
  <c r="BQ10" i="35"/>
  <c r="AX10" i="35"/>
  <c r="AS10" i="35"/>
  <c r="AR10" i="35"/>
  <c r="AN10" i="35"/>
  <c r="AI10" i="35"/>
  <c r="AH10" i="35"/>
  <c r="AD10" i="35"/>
  <c r="Y10" i="35"/>
  <c r="R10" i="35"/>
  <c r="P10" i="35"/>
  <c r="L10" i="35"/>
  <c r="J10" i="35"/>
  <c r="E11" i="35" l="1"/>
  <c r="AZ17" i="35"/>
  <c r="BF17" i="35"/>
  <c r="BL17" i="35"/>
  <c r="BR13" i="35"/>
  <c r="BR12" i="35"/>
  <c r="CF17" i="35"/>
  <c r="CR17" i="35"/>
  <c r="CX17" i="35"/>
  <c r="DD17" i="35"/>
  <c r="DN17" i="35"/>
  <c r="DQ17" i="35"/>
  <c r="DZ17" i="35"/>
  <c r="O16" i="36"/>
  <c r="F12" i="36"/>
  <c r="H12" i="36" s="1"/>
  <c r="F11" i="36"/>
  <c r="H11" i="36" s="1"/>
  <c r="E16" i="36"/>
  <c r="EI16" i="36"/>
  <c r="M12" i="36"/>
  <c r="H13" i="36"/>
  <c r="G16" i="36"/>
  <c r="I16" i="36" s="1"/>
  <c r="F14" i="36"/>
  <c r="H14" i="36" s="1"/>
  <c r="M13" i="36"/>
  <c r="K16" i="36"/>
  <c r="X16" i="36"/>
  <c r="DM16" i="36"/>
  <c r="F10" i="36"/>
  <c r="BR16" i="36"/>
  <c r="BT10" i="36"/>
  <c r="M10" i="36"/>
  <c r="AW16" i="36"/>
  <c r="T16" i="36"/>
  <c r="Q16" i="36"/>
  <c r="M11" i="36"/>
  <c r="BU16" i="36"/>
  <c r="N10" i="36"/>
  <c r="S10" i="36"/>
  <c r="AC16" i="36"/>
  <c r="AS17" i="35"/>
  <c r="AI17" i="35"/>
  <c r="DT17" i="35"/>
  <c r="AP17" i="35"/>
  <c r="AK17" i="35"/>
  <c r="AM17" i="35" s="1"/>
  <c r="EC17" i="35"/>
  <c r="DW17" i="35"/>
  <c r="G11" i="35"/>
  <c r="I11" i="35" s="1"/>
  <c r="G12" i="35"/>
  <c r="G10" i="35"/>
  <c r="G14" i="35"/>
  <c r="E13" i="35"/>
  <c r="CL17" i="35"/>
  <c r="BT12" i="35"/>
  <c r="BU14" i="35"/>
  <c r="BQ17" i="35"/>
  <c r="BU11" i="35"/>
  <c r="BU12" i="35"/>
  <c r="BT13" i="35"/>
  <c r="BU13" i="35"/>
  <c r="BI17" i="35"/>
  <c r="E12" i="35"/>
  <c r="DL17" i="35"/>
  <c r="O13" i="35"/>
  <c r="T10" i="35"/>
  <c r="E14" i="35"/>
  <c r="T12" i="35"/>
  <c r="L17" i="35"/>
  <c r="G13" i="35"/>
  <c r="T14" i="35"/>
  <c r="P17" i="35"/>
  <c r="Y17" i="35"/>
  <c r="DJ17" i="35"/>
  <c r="Q13" i="35"/>
  <c r="S13" i="35" s="1"/>
  <c r="EG12" i="35"/>
  <c r="EG13" i="35"/>
  <c r="EG11" i="35"/>
  <c r="BR11" i="35"/>
  <c r="BT11" i="35" s="1"/>
  <c r="AF17" i="35"/>
  <c r="AH17" i="35" s="1"/>
  <c r="DK13" i="35"/>
  <c r="F13" i="35" s="1"/>
  <c r="Q11" i="35"/>
  <c r="S11" i="35" s="1"/>
  <c r="V17" i="35"/>
  <c r="DK10" i="35"/>
  <c r="T13" i="35"/>
  <c r="K14" i="35"/>
  <c r="M14" i="35" s="1"/>
  <c r="AC14" i="35"/>
  <c r="Q14" i="35"/>
  <c r="S14" i="35" s="1"/>
  <c r="DK14" i="35"/>
  <c r="CO17" i="35"/>
  <c r="O14" i="35"/>
  <c r="K12" i="35"/>
  <c r="N12" i="35" s="1"/>
  <c r="AC12" i="35"/>
  <c r="Q12" i="35"/>
  <c r="S12" i="35" s="1"/>
  <c r="EF17" i="35"/>
  <c r="CC17" i="35"/>
  <c r="J17" i="35"/>
  <c r="O11" i="35"/>
  <c r="O12" i="35"/>
  <c r="AM13" i="35"/>
  <c r="K13" i="35"/>
  <c r="EG14" i="35"/>
  <c r="X17" i="35"/>
  <c r="AN17" i="35"/>
  <c r="AU17" i="35"/>
  <c r="AW10" i="35"/>
  <c r="BZ17" i="35"/>
  <c r="BR10" i="35"/>
  <c r="AD17" i="35"/>
  <c r="O10" i="35"/>
  <c r="AA17" i="35"/>
  <c r="AC10" i="35"/>
  <c r="Q10" i="35"/>
  <c r="BS17" i="35"/>
  <c r="BU10" i="35"/>
  <c r="DA17" i="35"/>
  <c r="T11" i="35"/>
  <c r="K10" i="35"/>
  <c r="M10" i="35" s="1"/>
  <c r="R17" i="35"/>
  <c r="BC17" i="35"/>
  <c r="BO17" i="35"/>
  <c r="BW17" i="35"/>
  <c r="CI17" i="35"/>
  <c r="CU17" i="35"/>
  <c r="DG17" i="35"/>
  <c r="DK11" i="35"/>
  <c r="DK12" i="35"/>
  <c r="BR14" i="35"/>
  <c r="BT14" i="35" s="1"/>
  <c r="AX17" i="35"/>
  <c r="E10" i="35"/>
  <c r="EG10" i="35"/>
  <c r="K11" i="35"/>
  <c r="S16" i="36" l="1"/>
  <c r="BT16" i="36"/>
  <c r="F16" i="36"/>
  <c r="H16" i="36" s="1"/>
  <c r="H10" i="36"/>
  <c r="N16" i="36"/>
  <c r="M16" i="36"/>
  <c r="I14" i="35"/>
  <c r="AR17" i="35"/>
  <c r="I12" i="35"/>
  <c r="G17" i="35"/>
  <c r="F12" i="35"/>
  <c r="H12" i="35" s="1"/>
  <c r="E17" i="35"/>
  <c r="BR17" i="35"/>
  <c r="I13" i="35"/>
  <c r="H13" i="35"/>
  <c r="F11" i="35"/>
  <c r="H11" i="35" s="1"/>
  <c r="F14" i="35"/>
  <c r="H14" i="35" s="1"/>
  <c r="EG17" i="35"/>
  <c r="BT10" i="35"/>
  <c r="AW17" i="35"/>
  <c r="N14" i="35"/>
  <c r="AC17" i="35"/>
  <c r="M11" i="35"/>
  <c r="N11" i="35"/>
  <c r="T17" i="35"/>
  <c r="Q17" i="35"/>
  <c r="S10" i="35"/>
  <c r="M12" i="35"/>
  <c r="O17" i="35"/>
  <c r="K17" i="35"/>
  <c r="N10" i="35"/>
  <c r="I10" i="35"/>
  <c r="F10" i="35"/>
  <c r="BU17" i="35"/>
  <c r="BT17" i="35"/>
  <c r="M13" i="35"/>
  <c r="N13" i="35"/>
  <c r="DK17" i="35"/>
  <c r="I17" i="35" l="1"/>
  <c r="S17" i="35"/>
  <c r="N17" i="35"/>
  <c r="M17" i="35"/>
  <c r="F17" i="35"/>
  <c r="H17" i="35" s="1"/>
  <c r="H10" i="35"/>
</calcChain>
</file>

<file path=xl/sharedStrings.xml><?xml version="1.0" encoding="utf-8"?>
<sst xmlns="http://schemas.openxmlformats.org/spreadsheetml/2006/main" count="584" uniqueCount="75">
  <si>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</si>
  <si>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</si>
  <si>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</si>
  <si>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</si>
  <si>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</si>
  <si>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</si>
  <si>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</si>
  <si>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</si>
  <si>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</si>
  <si>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</si>
  <si>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</si>
  <si>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</si>
  <si>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</si>
  <si>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</si>
  <si>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</si>
  <si>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</si>
  <si>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</si>
  <si>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</si>
  <si>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</si>
  <si>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</si>
  <si>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</si>
  <si>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</si>
  <si>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</si>
  <si>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</si>
  <si>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</si>
  <si>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</si>
  <si>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</si>
  <si>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</si>
  <si>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</si>
  <si>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</si>
  <si>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</si>
  <si>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</si>
  <si>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</si>
  <si>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</si>
  <si>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</si>
  <si>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</si>
  <si>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</si>
  <si>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</si>
  <si>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</si>
  <si>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</si>
  <si>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</si>
  <si>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</si>
  <si>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</si>
  <si>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</si>
  <si>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</si>
  <si>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</si>
  <si>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</si>
  <si>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</si>
  <si>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</si>
  <si>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</si>
  <si>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</si>
  <si>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</si>
  <si>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</si>
  <si>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</si>
  <si>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</si>
  <si>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</si>
  <si>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</si>
  <si>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</si>
  <si>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</si>
  <si>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</si>
  <si>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</si>
  <si>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հազ․ ՀՀ դրամ</t>
  </si>
  <si>
    <t>Տարբերույուն</t>
  </si>
  <si>
    <t>5=4-3</t>
  </si>
  <si>
    <t xml:space="preserve"> ՀՀ ԳԵՂԱՐՔՈՒՆԻՔԻ  ՄԱՐԶԻ  ՀԱՄԱՅՆՔՆԵՐԻ   ԲՅՈՒՋԵՏԱՅԻՆ   ԵԿԱՄՈՒՏՆԵՐԻ   ՎԵՐԱԲԵՐՅԱԼ  (աճողական)  2024թ. Մարտի «31»-ի դրությամբ  </t>
  </si>
  <si>
    <t/>
  </si>
  <si>
    <t xml:space="preserve">փաստ  (3-ին ամիս)  </t>
  </si>
  <si>
    <t xml:space="preserve">  փաստ  (3-ին ամիս)  </t>
  </si>
  <si>
    <t xml:space="preserve"> փաստ  (3-ին ամիս)  </t>
  </si>
  <si>
    <t xml:space="preserve">փաստ  (3-ին ամիս)   </t>
  </si>
  <si>
    <r>
      <t>որից` Սեփական եկամուտներ</t>
    </r>
    <r>
      <rPr>
        <sz val="13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</si>
  <si>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3"/>
        <rFont val="GHEA Grapalat"/>
        <family val="3"/>
      </rPr>
      <t>տող 1341</t>
    </r>
    <r>
      <rPr>
        <sz val="13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</si>
  <si>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3"/>
        <rFont val="GHEA Grapalat"/>
        <family val="3"/>
      </rPr>
      <t xml:space="preserve"> տող 1342</t>
    </r>
    <r>
      <rPr>
        <sz val="13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</si>
  <si>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3"/>
        <rFont val="GHEA Grapalat"/>
        <family val="3"/>
      </rPr>
      <t xml:space="preserve"> տող 1352</t>
    </r>
    <r>
      <rPr>
        <sz val="13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</si>
  <si>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ծրագիր </t>
    </r>
    <r>
      <rPr>
        <sz val="13"/>
        <rFont val="Calibri"/>
        <family val="2"/>
        <charset val="204"/>
      </rPr>
      <t>(1-ին եռամսյակ, 1-ին կիսամյակ, 9 ամիս)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</si>
</sst>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sz val="15"/>
      <name val="GHEA Grapalat"/>
      <family val="3"/>
    </font>
    <font>
      <sz val="15"/>
      <color indexed="8"/>
      <name val="GHEA Grapalat"/>
      <family val="3"/>
    </font>
    <font>
      <b/>
      <sz val="15"/>
      <name val="GHEA Grapalat"/>
      <family val="3"/>
    </font>
    <font>
      <b/>
      <sz val="15"/>
      <color indexed="8"/>
      <name val="GHEA Grapalat"/>
      <family val="3"/>
    </font>
    <font>
      <sz val="13"/>
      <name val="GHEA Grapalat"/>
      <family val="3"/>
    </font>
    <font>
      <b/>
      <sz val="13"/>
      <name val="GHEA Grapalat"/>
      <family val="3"/>
    </font>
    <font>
      <sz val="13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 wrapText="1"/>
    </xf>
    <xf numFmtId="165" fontId="1" fillId="0" borderId="0" xfId="0" applyNumberFormat="1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5" fontId="11" fillId="3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/>
    </xf>
    <xf numFmtId="165" fontId="1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3" fillId="7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14" fontId="13" fillId="2" borderId="0" xfId="0" applyNumberFormat="1" applyFont="1" applyFill="1" applyProtection="1"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165" fontId="13" fillId="3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/>
    </xf>
    <xf numFmtId="165" fontId="13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6" xfId="0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2" fontId="9" fillId="2" borderId="2" xfId="0" applyNumberFormat="1" applyFont="1" applyFill="1" applyBorder="1" applyAlignment="1" applyProtection="1">
      <alignment horizontal="center" vertical="center" textRotation="90" wrapText="1"/>
    </xf>
    <xf numFmtId="2" fontId="5" fillId="2" borderId="2" xfId="0" applyNumberFormat="1" applyFont="1" applyFill="1" applyBorder="1" applyAlignment="1" applyProtection="1">
      <alignment horizontal="center" vertical="center" textRotation="90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textRotation="90" wrapText="1"/>
    </xf>
    <xf numFmtId="2" fontId="9" fillId="2" borderId="4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9" xfId="0" applyNumberFormat="1" applyFont="1" applyFill="1" applyBorder="1" applyAlignment="1" applyProtection="1">
      <alignment horizontal="center" vertical="center" textRotation="90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</xf>
    <xf numFmtId="4" fontId="15" fillId="3" borderId="1" xfId="0" applyNumberFormat="1" applyFont="1" applyFill="1" applyBorder="1" applyAlignment="1" applyProtection="1">
      <alignment horizontal="center" vertical="center" wrapText="1"/>
    </xf>
    <xf numFmtId="4" fontId="15" fillId="3" borderId="9" xfId="0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2" fontId="15" fillId="2" borderId="2" xfId="0" applyNumberFormat="1" applyFont="1" applyFill="1" applyBorder="1" applyAlignment="1" applyProtection="1">
      <alignment horizontal="center" vertical="center" textRotation="90" wrapText="1"/>
    </xf>
    <xf numFmtId="0" fontId="15" fillId="2" borderId="6" xfId="0" applyNumberFormat="1" applyFont="1" applyFill="1" applyBorder="1" applyAlignment="1" applyProtection="1">
      <alignment horizontal="center" vertical="center" wrapText="1"/>
    </xf>
    <xf numFmtId="0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4" fontId="15" fillId="0" borderId="8" xfId="0" applyNumberFormat="1" applyFont="1" applyFill="1" applyBorder="1" applyAlignment="1" applyProtection="1">
      <alignment horizontal="center" vertical="center" wrapText="1"/>
    </xf>
    <xf numFmtId="4" fontId="15" fillId="0" borderId="3" xfId="0" applyNumberFormat="1" applyFont="1" applyFill="1" applyBorder="1" applyAlignment="1" applyProtection="1">
      <alignment horizontal="center" vertical="center" wrapText="1"/>
    </xf>
    <xf numFmtId="2" fontId="15" fillId="2" borderId="13" xfId="0" applyNumberFormat="1" applyFont="1" applyFill="1" applyBorder="1" applyAlignment="1" applyProtection="1">
      <alignment horizontal="center" vertical="center" textRotation="90" wrapText="1"/>
    </xf>
    <xf numFmtId="2" fontId="15" fillId="2" borderId="4" xfId="0" applyNumberFormat="1" applyFont="1" applyFill="1" applyBorder="1" applyAlignment="1" applyProtection="1">
      <alignment horizontal="center" vertical="center" textRotation="90" wrapText="1"/>
    </xf>
    <xf numFmtId="0" fontId="15" fillId="0" borderId="2" xfId="0" applyFont="1" applyBorder="1" applyAlignment="1" applyProtection="1">
      <alignment horizontal="center" vertical="center" wrapText="1"/>
    </xf>
    <xf numFmtId="0" fontId="16" fillId="5" borderId="14" xfId="0" applyNumberFormat="1" applyFont="1" applyFill="1" applyBorder="1" applyAlignment="1" applyProtection="1">
      <alignment horizontal="center" vertical="center" wrapText="1"/>
    </xf>
    <xf numFmtId="0" fontId="16" fillId="5" borderId="8" xfId="0" applyNumberFormat="1" applyFont="1" applyFill="1" applyBorder="1" applyAlignment="1" applyProtection="1">
      <alignment horizontal="center" vertical="center" wrapText="1"/>
    </xf>
    <xf numFmtId="0" fontId="16" fillId="5" borderId="3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textRotation="90" wrapText="1"/>
    </xf>
    <xf numFmtId="2" fontId="15" fillId="2" borderId="9" xfId="0" applyNumberFormat="1" applyFont="1" applyFill="1" applyBorder="1" applyAlignment="1" applyProtection="1">
      <alignment horizontal="center" vertical="center" textRotation="90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</xf>
    <xf numFmtId="4" fontId="15" fillId="0" borderId="8" xfId="0" applyNumberFormat="1" applyFont="1" applyBorder="1" applyAlignment="1" applyProtection="1">
      <alignment horizontal="center" vertical="center" wrapText="1"/>
    </xf>
    <xf numFmtId="4" fontId="15" fillId="0" borderId="7" xfId="0" applyNumberFormat="1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7" borderId="15" xfId="0" applyFont="1" applyFill="1" applyBorder="1" applyAlignment="1" applyProtection="1">
      <alignment horizontal="center" vertical="center" wrapText="1"/>
    </xf>
    <xf numFmtId="0" fontId="15" fillId="7" borderId="9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textRotation="90" wrapText="1"/>
    </xf>
    <xf numFmtId="0" fontId="15" fillId="2" borderId="15" xfId="0" applyFont="1" applyFill="1" applyBorder="1" applyAlignment="1" applyProtection="1">
      <alignment horizontal="center" vertical="center" textRotation="90" wrapText="1"/>
    </xf>
    <xf numFmtId="0" fontId="15" fillId="2" borderId="9" xfId="0" applyFont="1" applyFill="1" applyBorder="1" applyAlignment="1" applyProtection="1">
      <alignment horizontal="center" vertical="center" textRotation="90" wrapText="1"/>
    </xf>
    <xf numFmtId="4" fontId="16" fillId="5" borderId="5" xfId="0" applyNumberFormat="1" applyFont="1" applyFill="1" applyBorder="1" applyAlignment="1" applyProtection="1">
      <alignment horizontal="center" vertical="center" wrapText="1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4" fontId="16" fillId="5" borderId="6" xfId="0" applyNumberFormat="1" applyFont="1" applyFill="1" applyBorder="1" applyAlignment="1" applyProtection="1">
      <alignment horizontal="center" vertical="center" wrapText="1"/>
    </xf>
    <xf numFmtId="4" fontId="16" fillId="5" borderId="10" xfId="0" applyNumberFormat="1" applyFont="1" applyFill="1" applyBorder="1" applyAlignment="1" applyProtection="1">
      <alignment horizontal="center" vertical="center" wrapText="1"/>
    </xf>
    <xf numFmtId="4" fontId="16" fillId="5" borderId="0" xfId="0" applyNumberFormat="1" applyFont="1" applyFill="1" applyBorder="1" applyAlignment="1" applyProtection="1">
      <alignment horizontal="center" vertical="center" wrapText="1"/>
    </xf>
    <xf numFmtId="4" fontId="16" fillId="5" borderId="11" xfId="0" applyNumberFormat="1" applyFont="1" applyFill="1" applyBorder="1" applyAlignment="1" applyProtection="1">
      <alignment horizontal="center" vertical="center" wrapText="1"/>
    </xf>
    <xf numFmtId="4" fontId="16" fillId="5" borderId="7" xfId="0" applyNumberFormat="1" applyFont="1" applyFill="1" applyBorder="1" applyAlignment="1" applyProtection="1">
      <alignment horizontal="center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4" fontId="16" fillId="5" borderId="12" xfId="0" applyNumberFormat="1" applyFont="1" applyFill="1" applyBorder="1" applyAlignment="1" applyProtection="1">
      <alignment horizontal="center" vertical="center" wrapText="1"/>
    </xf>
    <xf numFmtId="0" fontId="16" fillId="5" borderId="5" xfId="0" applyNumberFormat="1" applyFont="1" applyFill="1" applyBorder="1" applyAlignment="1" applyProtection="1">
      <alignment horizontal="center" vertical="center" wrapText="1"/>
    </xf>
    <xf numFmtId="0" fontId="16" fillId="5" borderId="13" xfId="0" applyNumberFormat="1" applyFont="1" applyFill="1" applyBorder="1" applyAlignment="1" applyProtection="1">
      <alignment horizontal="center" vertical="center" wrapText="1"/>
    </xf>
    <xf numFmtId="0" fontId="16" fillId="5" borderId="6" xfId="0" applyNumberFormat="1" applyFont="1" applyFill="1" applyBorder="1" applyAlignment="1" applyProtection="1">
      <alignment horizontal="center" vertical="center" wrapText="1"/>
    </xf>
    <xf numFmtId="0" fontId="16" fillId="5" borderId="10" xfId="0" applyNumberFormat="1" applyFont="1" applyFill="1" applyBorder="1" applyAlignment="1" applyProtection="1">
      <alignment horizontal="center" vertical="center" wrapText="1"/>
    </xf>
    <xf numFmtId="0" fontId="16" fillId="5" borderId="0" xfId="0" applyNumberFormat="1" applyFont="1" applyFill="1" applyBorder="1" applyAlignment="1" applyProtection="1">
      <alignment horizontal="center" vertical="center" wrapText="1"/>
    </xf>
    <xf numFmtId="0" fontId="16" fillId="5" borderId="11" xfId="0" applyNumberFormat="1" applyFont="1" applyFill="1" applyBorder="1" applyAlignment="1" applyProtection="1">
      <alignment horizontal="center" vertical="center" wrapText="1"/>
    </xf>
    <xf numFmtId="0" fontId="16" fillId="5" borderId="7" xfId="0" applyNumberFormat="1" applyFont="1" applyFill="1" applyBorder="1" applyAlignment="1" applyProtection="1">
      <alignment horizontal="center" vertical="center" wrapText="1"/>
    </xf>
    <xf numFmtId="0" fontId="16" fillId="5" borderId="4" xfId="0" applyNumberFormat="1" applyFont="1" applyFill="1" applyBorder="1" applyAlignment="1" applyProtection="1">
      <alignment horizontal="center" vertical="center" wrapText="1"/>
    </xf>
    <xf numFmtId="0" fontId="16" fillId="5" borderId="12" xfId="0" applyNumberFormat="1" applyFont="1" applyFill="1" applyBorder="1" applyAlignment="1" applyProtection="1">
      <alignment horizontal="center" vertical="center" wrapText="1"/>
    </xf>
    <xf numFmtId="4" fontId="15" fillId="4" borderId="5" xfId="0" applyNumberFormat="1" applyFont="1" applyFill="1" applyBorder="1" applyAlignment="1" applyProtection="1">
      <alignment horizontal="center" vertical="center" wrapText="1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4" fontId="15" fillId="4" borderId="6" xfId="0" applyNumberFormat="1" applyFont="1" applyFill="1" applyBorder="1" applyAlignment="1" applyProtection="1">
      <alignment horizontal="center" vertical="center" wrapText="1"/>
    </xf>
    <xf numFmtId="4" fontId="16" fillId="0" borderId="10" xfId="0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Border="1" applyAlignment="1" applyProtection="1">
      <alignment horizontal="center" vertical="center" wrapText="1"/>
    </xf>
    <xf numFmtId="4" fontId="16" fillId="0" borderId="11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5" xfId="0" applyNumberFormat="1" applyFont="1" applyBorder="1" applyAlignment="1" applyProtection="1">
      <alignment horizontal="center" vertical="center" wrapText="1"/>
    </xf>
    <xf numFmtId="4" fontId="15" fillId="0" borderId="13" xfId="0" applyNumberFormat="1" applyFont="1" applyBorder="1" applyAlignment="1" applyProtection="1">
      <alignment horizontal="center" vertical="center" wrapText="1"/>
    </xf>
    <xf numFmtId="4" fontId="15" fillId="0" borderId="6" xfId="0" applyNumberFormat="1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5"/>
  <sheetViews>
    <sheetView tabSelected="1" zoomScale="70" zoomScaleNormal="7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A2" sqref="A2:EH2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11.85546875" style="1" customWidth="1"/>
    <col min="10" max="12" width="14.85546875" style="1" customWidth="1"/>
    <col min="13" max="13" width="13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10.57031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</row>
    <row r="2" spans="1:254" ht="17.45" customHeight="1" x14ac:dyDescent="0.3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87"/>
      <c r="M3" s="87"/>
      <c r="N3" s="87"/>
      <c r="O3" s="87"/>
      <c r="P3" s="87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88" t="s">
        <v>61</v>
      </c>
      <c r="CV3" s="88"/>
    </row>
    <row r="4" spans="1:254" ht="17.45" customHeight="1" x14ac:dyDescent="0.3">
      <c r="A4" s="89" t="s">
        <v>1</v>
      </c>
      <c r="B4" s="92" t="s">
        <v>2</v>
      </c>
      <c r="C4" s="95" t="s">
        <v>3</v>
      </c>
      <c r="D4" s="95" t="s">
        <v>4</v>
      </c>
      <c r="E4" s="98" t="s">
        <v>5</v>
      </c>
      <c r="F4" s="99"/>
      <c r="G4" s="99"/>
      <c r="H4" s="99"/>
      <c r="I4" s="100"/>
      <c r="J4" s="107" t="s">
        <v>6</v>
      </c>
      <c r="K4" s="108"/>
      <c r="L4" s="108"/>
      <c r="M4" s="108"/>
      <c r="N4" s="108"/>
      <c r="O4" s="109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8"/>
      <c r="DI4" s="119" t="s">
        <v>7</v>
      </c>
      <c r="DJ4" s="120" t="s">
        <v>8</v>
      </c>
      <c r="DK4" s="121"/>
      <c r="DL4" s="122"/>
      <c r="DM4" s="129" t="s">
        <v>9</v>
      </c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19" t="s">
        <v>10</v>
      </c>
      <c r="EF4" s="130" t="s">
        <v>11</v>
      </c>
      <c r="EG4" s="131"/>
      <c r="EH4" s="132"/>
      <c r="EI4" s="51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90"/>
      <c r="B5" s="93"/>
      <c r="C5" s="96"/>
      <c r="D5" s="96"/>
      <c r="E5" s="101"/>
      <c r="F5" s="102"/>
      <c r="G5" s="102"/>
      <c r="H5" s="102"/>
      <c r="I5" s="103"/>
      <c r="J5" s="110"/>
      <c r="K5" s="111"/>
      <c r="L5" s="111"/>
      <c r="M5" s="111"/>
      <c r="N5" s="111"/>
      <c r="O5" s="112"/>
      <c r="P5" s="139" t="s">
        <v>12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1"/>
      <c r="BB5" s="142" t="s">
        <v>13</v>
      </c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3" t="s">
        <v>14</v>
      </c>
      <c r="BO5" s="144"/>
      <c r="BP5" s="144"/>
      <c r="BQ5" s="147" t="s">
        <v>15</v>
      </c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9"/>
      <c r="CH5" s="158" t="s">
        <v>16</v>
      </c>
      <c r="CI5" s="156"/>
      <c r="CJ5" s="156"/>
      <c r="CK5" s="156"/>
      <c r="CL5" s="156"/>
      <c r="CM5" s="156"/>
      <c r="CN5" s="156"/>
      <c r="CO5" s="156"/>
      <c r="CP5" s="166"/>
      <c r="CQ5" s="147" t="s">
        <v>17</v>
      </c>
      <c r="CR5" s="148"/>
      <c r="CS5" s="148"/>
      <c r="CT5" s="148"/>
      <c r="CU5" s="148"/>
      <c r="CV5" s="148"/>
      <c r="CW5" s="148"/>
      <c r="CX5" s="148"/>
      <c r="CY5" s="148"/>
      <c r="CZ5" s="142" t="s">
        <v>18</v>
      </c>
      <c r="DA5" s="142"/>
      <c r="DB5" s="142"/>
      <c r="DC5" s="143" t="s">
        <v>19</v>
      </c>
      <c r="DD5" s="144"/>
      <c r="DE5" s="150"/>
      <c r="DF5" s="143" t="s">
        <v>20</v>
      </c>
      <c r="DG5" s="144"/>
      <c r="DH5" s="150"/>
      <c r="DI5" s="119"/>
      <c r="DJ5" s="123"/>
      <c r="DK5" s="124"/>
      <c r="DL5" s="125"/>
      <c r="DM5" s="152"/>
      <c r="DN5" s="152"/>
      <c r="DO5" s="153"/>
      <c r="DP5" s="153"/>
      <c r="DQ5" s="153"/>
      <c r="DR5" s="153"/>
      <c r="DS5" s="143" t="s">
        <v>21</v>
      </c>
      <c r="DT5" s="144"/>
      <c r="DU5" s="150"/>
      <c r="DV5" s="186"/>
      <c r="DW5" s="187"/>
      <c r="DX5" s="187"/>
      <c r="DY5" s="187"/>
      <c r="DZ5" s="187"/>
      <c r="EA5" s="187"/>
      <c r="EB5" s="187"/>
      <c r="EC5" s="187"/>
      <c r="ED5" s="187"/>
      <c r="EE5" s="119"/>
      <c r="EF5" s="133"/>
      <c r="EG5" s="134"/>
      <c r="EH5" s="135"/>
      <c r="EI5" s="51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90"/>
      <c r="B6" s="93"/>
      <c r="C6" s="96"/>
      <c r="D6" s="96"/>
      <c r="E6" s="104"/>
      <c r="F6" s="105"/>
      <c r="G6" s="105"/>
      <c r="H6" s="105"/>
      <c r="I6" s="106"/>
      <c r="J6" s="113"/>
      <c r="K6" s="114"/>
      <c r="L6" s="114"/>
      <c r="M6" s="114"/>
      <c r="N6" s="114"/>
      <c r="O6" s="115"/>
      <c r="P6" s="159" t="s">
        <v>54</v>
      </c>
      <c r="Q6" s="160"/>
      <c r="R6" s="160"/>
      <c r="S6" s="160"/>
      <c r="T6" s="161"/>
      <c r="U6" s="162" t="s">
        <v>22</v>
      </c>
      <c r="V6" s="163"/>
      <c r="W6" s="163"/>
      <c r="X6" s="163"/>
      <c r="Y6" s="164"/>
      <c r="Z6" s="162" t="s">
        <v>23</v>
      </c>
      <c r="AA6" s="163"/>
      <c r="AB6" s="163"/>
      <c r="AC6" s="163"/>
      <c r="AD6" s="164"/>
      <c r="AE6" s="162" t="s">
        <v>51</v>
      </c>
      <c r="AF6" s="163"/>
      <c r="AG6" s="163"/>
      <c r="AH6" s="163"/>
      <c r="AI6" s="164"/>
      <c r="AJ6" s="162" t="s">
        <v>52</v>
      </c>
      <c r="AK6" s="163"/>
      <c r="AL6" s="163"/>
      <c r="AM6" s="163"/>
      <c r="AN6" s="164"/>
      <c r="AO6" s="162" t="s">
        <v>24</v>
      </c>
      <c r="AP6" s="163"/>
      <c r="AQ6" s="163"/>
      <c r="AR6" s="163"/>
      <c r="AS6" s="164"/>
      <c r="AT6" s="162" t="s">
        <v>25</v>
      </c>
      <c r="AU6" s="163"/>
      <c r="AV6" s="163"/>
      <c r="AW6" s="163"/>
      <c r="AX6" s="164"/>
      <c r="AY6" s="165" t="s">
        <v>26</v>
      </c>
      <c r="AZ6" s="165"/>
      <c r="BA6" s="165"/>
      <c r="BB6" s="176" t="s">
        <v>27</v>
      </c>
      <c r="BC6" s="177"/>
      <c r="BD6" s="177"/>
      <c r="BE6" s="176" t="s">
        <v>28</v>
      </c>
      <c r="BF6" s="177"/>
      <c r="BG6" s="178"/>
      <c r="BH6" s="179" t="s">
        <v>29</v>
      </c>
      <c r="BI6" s="180"/>
      <c r="BJ6" s="180"/>
      <c r="BK6" s="181" t="s">
        <v>30</v>
      </c>
      <c r="BL6" s="182"/>
      <c r="BM6" s="182"/>
      <c r="BN6" s="145"/>
      <c r="BO6" s="146"/>
      <c r="BP6" s="146"/>
      <c r="BQ6" s="183" t="s">
        <v>31</v>
      </c>
      <c r="BR6" s="184"/>
      <c r="BS6" s="184"/>
      <c r="BT6" s="184"/>
      <c r="BU6" s="185"/>
      <c r="BV6" s="157" t="s">
        <v>32</v>
      </c>
      <c r="BW6" s="157"/>
      <c r="BX6" s="157"/>
      <c r="BY6" s="157" t="s">
        <v>33</v>
      </c>
      <c r="BZ6" s="157"/>
      <c r="CA6" s="157"/>
      <c r="CB6" s="157" t="s">
        <v>34</v>
      </c>
      <c r="CC6" s="157"/>
      <c r="CD6" s="157"/>
      <c r="CE6" s="157" t="s">
        <v>35</v>
      </c>
      <c r="CF6" s="157"/>
      <c r="CG6" s="157"/>
      <c r="CH6" s="157" t="s">
        <v>36</v>
      </c>
      <c r="CI6" s="157"/>
      <c r="CJ6" s="157"/>
      <c r="CK6" s="158" t="s">
        <v>37</v>
      </c>
      <c r="CL6" s="156"/>
      <c r="CM6" s="156"/>
      <c r="CN6" s="157" t="s">
        <v>38</v>
      </c>
      <c r="CO6" s="157"/>
      <c r="CP6" s="157"/>
      <c r="CQ6" s="154" t="s">
        <v>39</v>
      </c>
      <c r="CR6" s="155"/>
      <c r="CS6" s="156"/>
      <c r="CT6" s="157" t="s">
        <v>40</v>
      </c>
      <c r="CU6" s="157"/>
      <c r="CV6" s="157"/>
      <c r="CW6" s="158" t="s">
        <v>41</v>
      </c>
      <c r="CX6" s="156"/>
      <c r="CY6" s="156"/>
      <c r="CZ6" s="142"/>
      <c r="DA6" s="142"/>
      <c r="DB6" s="142"/>
      <c r="DC6" s="145"/>
      <c r="DD6" s="146"/>
      <c r="DE6" s="151"/>
      <c r="DF6" s="145"/>
      <c r="DG6" s="146"/>
      <c r="DH6" s="151"/>
      <c r="DI6" s="119"/>
      <c r="DJ6" s="126"/>
      <c r="DK6" s="127"/>
      <c r="DL6" s="128"/>
      <c r="DM6" s="143" t="s">
        <v>42</v>
      </c>
      <c r="DN6" s="144"/>
      <c r="DO6" s="150"/>
      <c r="DP6" s="143" t="s">
        <v>43</v>
      </c>
      <c r="DQ6" s="144"/>
      <c r="DR6" s="150"/>
      <c r="DS6" s="145"/>
      <c r="DT6" s="146"/>
      <c r="DU6" s="151"/>
      <c r="DV6" s="143" t="s">
        <v>44</v>
      </c>
      <c r="DW6" s="144"/>
      <c r="DX6" s="150"/>
      <c r="DY6" s="143" t="s">
        <v>45</v>
      </c>
      <c r="DZ6" s="144"/>
      <c r="EA6" s="150"/>
      <c r="EB6" s="167" t="s">
        <v>46</v>
      </c>
      <c r="EC6" s="168"/>
      <c r="ED6" s="168"/>
      <c r="EE6" s="119"/>
      <c r="EF6" s="136"/>
      <c r="EG6" s="137"/>
      <c r="EH6" s="138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90"/>
      <c r="B7" s="93"/>
      <c r="C7" s="96"/>
      <c r="D7" s="96"/>
      <c r="E7" s="169" t="s">
        <v>47</v>
      </c>
      <c r="F7" s="171" t="s">
        <v>60</v>
      </c>
      <c r="G7" s="173" t="s">
        <v>66</v>
      </c>
      <c r="H7" s="174" t="s">
        <v>53</v>
      </c>
      <c r="I7" s="175" t="s">
        <v>49</v>
      </c>
      <c r="J7" s="169" t="s">
        <v>47</v>
      </c>
      <c r="K7" s="171" t="s">
        <v>60</v>
      </c>
      <c r="L7" s="173" t="s">
        <v>66</v>
      </c>
      <c r="M7" s="174" t="s">
        <v>62</v>
      </c>
      <c r="N7" s="174" t="s">
        <v>53</v>
      </c>
      <c r="O7" s="190" t="s">
        <v>49</v>
      </c>
      <c r="P7" s="169" t="s">
        <v>47</v>
      </c>
      <c r="Q7" s="171" t="s">
        <v>60</v>
      </c>
      <c r="R7" s="173" t="s">
        <v>66</v>
      </c>
      <c r="S7" s="188" t="s">
        <v>53</v>
      </c>
      <c r="T7" s="175" t="s">
        <v>49</v>
      </c>
      <c r="U7" s="169" t="s">
        <v>47</v>
      </c>
      <c r="V7" s="171" t="s">
        <v>60</v>
      </c>
      <c r="W7" s="173" t="s">
        <v>66</v>
      </c>
      <c r="X7" s="188" t="s">
        <v>53</v>
      </c>
      <c r="Y7" s="175" t="s">
        <v>49</v>
      </c>
      <c r="Z7" s="169" t="s">
        <v>47</v>
      </c>
      <c r="AA7" s="171" t="s">
        <v>60</v>
      </c>
      <c r="AB7" s="173" t="s">
        <v>67</v>
      </c>
      <c r="AC7" s="188" t="s">
        <v>53</v>
      </c>
      <c r="AD7" s="175" t="s">
        <v>49</v>
      </c>
      <c r="AE7" s="169" t="s">
        <v>47</v>
      </c>
      <c r="AF7" s="171" t="s">
        <v>60</v>
      </c>
      <c r="AG7" s="173" t="s">
        <v>66</v>
      </c>
      <c r="AH7" s="188" t="s">
        <v>53</v>
      </c>
      <c r="AI7" s="175" t="s">
        <v>49</v>
      </c>
      <c r="AJ7" s="169" t="s">
        <v>47</v>
      </c>
      <c r="AK7" s="171" t="s">
        <v>60</v>
      </c>
      <c r="AL7" s="173" t="s">
        <v>66</v>
      </c>
      <c r="AM7" s="188" t="s">
        <v>53</v>
      </c>
      <c r="AN7" s="53"/>
      <c r="AO7" s="169" t="s">
        <v>47</v>
      </c>
      <c r="AP7" s="171" t="s">
        <v>60</v>
      </c>
      <c r="AQ7" s="173" t="s">
        <v>68</v>
      </c>
      <c r="AR7" s="188" t="s">
        <v>53</v>
      </c>
      <c r="AS7" s="55"/>
      <c r="AT7" s="169" t="s">
        <v>47</v>
      </c>
      <c r="AU7" s="171" t="s">
        <v>60</v>
      </c>
      <c r="AV7" s="192"/>
      <c r="AW7" s="192"/>
      <c r="AX7" s="193"/>
      <c r="AY7" s="169" t="s">
        <v>47</v>
      </c>
      <c r="AZ7" s="171" t="s">
        <v>60</v>
      </c>
      <c r="BA7" s="54"/>
      <c r="BB7" s="169" t="s">
        <v>47</v>
      </c>
      <c r="BC7" s="171" t="s">
        <v>60</v>
      </c>
      <c r="BD7" s="54"/>
      <c r="BE7" s="169" t="s">
        <v>47</v>
      </c>
      <c r="BF7" s="171" t="s">
        <v>60</v>
      </c>
      <c r="BG7" s="54"/>
      <c r="BH7" s="169" t="s">
        <v>47</v>
      </c>
      <c r="BI7" s="171" t="s">
        <v>60</v>
      </c>
      <c r="BJ7" s="54"/>
      <c r="BK7" s="169" t="s">
        <v>47</v>
      </c>
      <c r="BL7" s="171" t="s">
        <v>60</v>
      </c>
      <c r="BM7" s="54"/>
      <c r="BN7" s="169" t="s">
        <v>47</v>
      </c>
      <c r="BO7" s="171" t="s">
        <v>60</v>
      </c>
      <c r="BP7" s="54"/>
      <c r="BQ7" s="169" t="s">
        <v>47</v>
      </c>
      <c r="BR7" s="171" t="s">
        <v>60</v>
      </c>
      <c r="BS7" s="173" t="s">
        <v>66</v>
      </c>
      <c r="BT7" s="188" t="s">
        <v>53</v>
      </c>
      <c r="BU7" s="52"/>
      <c r="BV7" s="169" t="s">
        <v>47</v>
      </c>
      <c r="BW7" s="171" t="s">
        <v>60</v>
      </c>
      <c r="BX7" s="54"/>
      <c r="BY7" s="169" t="s">
        <v>47</v>
      </c>
      <c r="BZ7" s="171" t="s">
        <v>60</v>
      </c>
      <c r="CA7" s="54"/>
      <c r="CB7" s="169" t="s">
        <v>47</v>
      </c>
      <c r="CC7" s="171" t="s">
        <v>60</v>
      </c>
      <c r="CD7" s="54"/>
      <c r="CE7" s="169" t="s">
        <v>47</v>
      </c>
      <c r="CF7" s="171" t="s">
        <v>60</v>
      </c>
      <c r="CG7" s="54"/>
      <c r="CH7" s="169" t="s">
        <v>47</v>
      </c>
      <c r="CI7" s="171" t="s">
        <v>60</v>
      </c>
      <c r="CJ7" s="54"/>
      <c r="CK7" s="169" t="s">
        <v>47</v>
      </c>
      <c r="CL7" s="171" t="s">
        <v>60</v>
      </c>
      <c r="CM7" s="54"/>
      <c r="CN7" s="169" t="s">
        <v>47</v>
      </c>
      <c r="CO7" s="171" t="s">
        <v>60</v>
      </c>
      <c r="CP7" s="54"/>
      <c r="CQ7" s="169" t="s">
        <v>47</v>
      </c>
      <c r="CR7" s="171" t="s">
        <v>60</v>
      </c>
      <c r="CS7" s="194" t="s">
        <v>66</v>
      </c>
      <c r="CT7" s="169" t="s">
        <v>47</v>
      </c>
      <c r="CU7" s="171" t="s">
        <v>60</v>
      </c>
      <c r="CV7" s="194" t="s">
        <v>66</v>
      </c>
      <c r="CW7" s="169" t="s">
        <v>47</v>
      </c>
      <c r="CX7" s="171" t="s">
        <v>60</v>
      </c>
      <c r="CY7" s="54"/>
      <c r="CZ7" s="169" t="s">
        <v>47</v>
      </c>
      <c r="DA7" s="171" t="s">
        <v>60</v>
      </c>
      <c r="DB7" s="54"/>
      <c r="DC7" s="169" t="s">
        <v>47</v>
      </c>
      <c r="DD7" s="171" t="s">
        <v>60</v>
      </c>
      <c r="DE7" s="54"/>
      <c r="DF7" s="169" t="s">
        <v>47</v>
      </c>
      <c r="DG7" s="171" t="s">
        <v>60</v>
      </c>
      <c r="DH7" s="54"/>
      <c r="DI7" s="196" t="s">
        <v>48</v>
      </c>
      <c r="DJ7" s="169" t="s">
        <v>47</v>
      </c>
      <c r="DK7" s="171" t="s">
        <v>60</v>
      </c>
      <c r="DL7" s="54"/>
      <c r="DM7" s="169" t="s">
        <v>47</v>
      </c>
      <c r="DN7" s="171" t="s">
        <v>60</v>
      </c>
      <c r="DO7" s="54"/>
      <c r="DP7" s="169" t="s">
        <v>47</v>
      </c>
      <c r="DQ7" s="171" t="s">
        <v>60</v>
      </c>
      <c r="DR7" s="54"/>
      <c r="DS7" s="169" t="s">
        <v>47</v>
      </c>
      <c r="DT7" s="171" t="s">
        <v>60</v>
      </c>
      <c r="DU7" s="54"/>
      <c r="DV7" s="169" t="s">
        <v>47</v>
      </c>
      <c r="DW7" s="171" t="s">
        <v>60</v>
      </c>
      <c r="DX7" s="54"/>
      <c r="DY7" s="169" t="s">
        <v>47</v>
      </c>
      <c r="DZ7" s="171" t="s">
        <v>60</v>
      </c>
      <c r="EA7" s="54"/>
      <c r="EB7" s="169" t="s">
        <v>47</v>
      </c>
      <c r="EC7" s="171" t="s">
        <v>60</v>
      </c>
      <c r="ED7" s="54"/>
      <c r="EE7" s="119" t="s">
        <v>48</v>
      </c>
      <c r="EF7" s="169" t="s">
        <v>47</v>
      </c>
      <c r="EG7" s="171" t="s">
        <v>60</v>
      </c>
      <c r="EH7" s="54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91"/>
      <c r="B8" s="94"/>
      <c r="C8" s="97"/>
      <c r="D8" s="97"/>
      <c r="E8" s="170"/>
      <c r="F8" s="172"/>
      <c r="G8" s="173"/>
      <c r="H8" s="174"/>
      <c r="I8" s="175"/>
      <c r="J8" s="170"/>
      <c r="K8" s="172"/>
      <c r="L8" s="173"/>
      <c r="M8" s="174"/>
      <c r="N8" s="174"/>
      <c r="O8" s="191"/>
      <c r="P8" s="170"/>
      <c r="Q8" s="172"/>
      <c r="R8" s="173"/>
      <c r="S8" s="189"/>
      <c r="T8" s="175"/>
      <c r="U8" s="170"/>
      <c r="V8" s="172"/>
      <c r="W8" s="173"/>
      <c r="X8" s="189"/>
      <c r="Y8" s="175"/>
      <c r="Z8" s="170"/>
      <c r="AA8" s="172"/>
      <c r="AB8" s="173"/>
      <c r="AC8" s="189"/>
      <c r="AD8" s="175"/>
      <c r="AE8" s="170"/>
      <c r="AF8" s="172"/>
      <c r="AG8" s="173"/>
      <c r="AH8" s="189"/>
      <c r="AI8" s="175"/>
      <c r="AJ8" s="170"/>
      <c r="AK8" s="172"/>
      <c r="AL8" s="173"/>
      <c r="AM8" s="189"/>
      <c r="AN8" s="57" t="s">
        <v>49</v>
      </c>
      <c r="AO8" s="170"/>
      <c r="AP8" s="172"/>
      <c r="AQ8" s="173"/>
      <c r="AR8" s="189"/>
      <c r="AS8" s="57" t="s">
        <v>49</v>
      </c>
      <c r="AT8" s="170"/>
      <c r="AU8" s="172"/>
      <c r="AV8" s="57" t="s">
        <v>66</v>
      </c>
      <c r="AW8" s="32" t="s">
        <v>53</v>
      </c>
      <c r="AX8" s="57" t="s">
        <v>49</v>
      </c>
      <c r="AY8" s="170"/>
      <c r="AZ8" s="172"/>
      <c r="BA8" s="57" t="s">
        <v>66</v>
      </c>
      <c r="BB8" s="170"/>
      <c r="BC8" s="172"/>
      <c r="BD8" s="57" t="s">
        <v>68</v>
      </c>
      <c r="BE8" s="170"/>
      <c r="BF8" s="172"/>
      <c r="BG8" s="57" t="s">
        <v>66</v>
      </c>
      <c r="BH8" s="170"/>
      <c r="BI8" s="172"/>
      <c r="BJ8" s="57" t="s">
        <v>66</v>
      </c>
      <c r="BK8" s="170"/>
      <c r="BL8" s="172"/>
      <c r="BM8" s="57" t="s">
        <v>66</v>
      </c>
      <c r="BN8" s="170"/>
      <c r="BO8" s="172"/>
      <c r="BP8" s="57" t="s">
        <v>66</v>
      </c>
      <c r="BQ8" s="170"/>
      <c r="BR8" s="172"/>
      <c r="BS8" s="173"/>
      <c r="BT8" s="189"/>
      <c r="BU8" s="57" t="s">
        <v>49</v>
      </c>
      <c r="BV8" s="170"/>
      <c r="BW8" s="172"/>
      <c r="BX8" s="57" t="s">
        <v>66</v>
      </c>
      <c r="BY8" s="170"/>
      <c r="BZ8" s="172"/>
      <c r="CA8" s="57" t="s">
        <v>66</v>
      </c>
      <c r="CB8" s="170"/>
      <c r="CC8" s="172"/>
      <c r="CD8" s="57" t="s">
        <v>68</v>
      </c>
      <c r="CE8" s="170"/>
      <c r="CF8" s="172"/>
      <c r="CG8" s="57" t="s">
        <v>66</v>
      </c>
      <c r="CH8" s="170"/>
      <c r="CI8" s="172"/>
      <c r="CJ8" s="57" t="s">
        <v>69</v>
      </c>
      <c r="CK8" s="170"/>
      <c r="CL8" s="172"/>
      <c r="CM8" s="57" t="s">
        <v>66</v>
      </c>
      <c r="CN8" s="170"/>
      <c r="CO8" s="172"/>
      <c r="CP8" s="57" t="s">
        <v>66</v>
      </c>
      <c r="CQ8" s="170"/>
      <c r="CR8" s="172"/>
      <c r="CS8" s="195"/>
      <c r="CT8" s="170"/>
      <c r="CU8" s="172"/>
      <c r="CV8" s="195"/>
      <c r="CW8" s="170"/>
      <c r="CX8" s="172"/>
      <c r="CY8" s="57" t="s">
        <v>66</v>
      </c>
      <c r="CZ8" s="170"/>
      <c r="DA8" s="172"/>
      <c r="DB8" s="57" t="s">
        <v>66</v>
      </c>
      <c r="DC8" s="170"/>
      <c r="DD8" s="172"/>
      <c r="DE8" s="57" t="s">
        <v>66</v>
      </c>
      <c r="DF8" s="170"/>
      <c r="DG8" s="172"/>
      <c r="DH8" s="57" t="s">
        <v>66</v>
      </c>
      <c r="DI8" s="196"/>
      <c r="DJ8" s="170"/>
      <c r="DK8" s="172"/>
      <c r="DL8" s="57" t="s">
        <v>66</v>
      </c>
      <c r="DM8" s="170"/>
      <c r="DN8" s="172"/>
      <c r="DO8" s="58" t="s">
        <v>66</v>
      </c>
      <c r="DP8" s="170"/>
      <c r="DQ8" s="172"/>
      <c r="DR8" s="58" t="s">
        <v>66</v>
      </c>
      <c r="DS8" s="170"/>
      <c r="DT8" s="172"/>
      <c r="DU8" s="58" t="s">
        <v>66</v>
      </c>
      <c r="DV8" s="170"/>
      <c r="DW8" s="172"/>
      <c r="DX8" s="58" t="s">
        <v>66</v>
      </c>
      <c r="DY8" s="170"/>
      <c r="DZ8" s="172"/>
      <c r="EA8" s="58" t="s">
        <v>66</v>
      </c>
      <c r="EB8" s="170"/>
      <c r="EC8" s="172"/>
      <c r="ED8" s="58" t="s">
        <v>66</v>
      </c>
      <c r="EE8" s="119"/>
      <c r="EF8" s="170"/>
      <c r="EG8" s="172"/>
      <c r="EH8" s="58" t="s">
        <v>66</v>
      </c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2">
        <v>99</v>
      </c>
      <c r="CX9" s="13">
        <v>100</v>
      </c>
      <c r="CY9" s="12">
        <v>101</v>
      </c>
      <c r="CZ9" s="13">
        <v>102</v>
      </c>
      <c r="DA9" s="12">
        <v>103</v>
      </c>
      <c r="DB9" s="13">
        <v>104</v>
      </c>
      <c r="DC9" s="12">
        <v>105</v>
      </c>
      <c r="DD9" s="13">
        <v>106</v>
      </c>
      <c r="DE9" s="12">
        <v>107</v>
      </c>
      <c r="DF9" s="13">
        <v>108</v>
      </c>
      <c r="DG9" s="12">
        <v>109</v>
      </c>
      <c r="DH9" s="13">
        <v>110</v>
      </c>
      <c r="DI9" s="12">
        <v>111</v>
      </c>
      <c r="DJ9" s="13">
        <v>112</v>
      </c>
      <c r="DK9" s="12">
        <v>113</v>
      </c>
      <c r="DL9" s="13">
        <v>114</v>
      </c>
      <c r="DM9" s="12">
        <v>115</v>
      </c>
      <c r="DN9" s="13">
        <v>116</v>
      </c>
      <c r="DO9" s="12">
        <v>117</v>
      </c>
      <c r="DP9" s="13">
        <v>118</v>
      </c>
      <c r="DQ9" s="12">
        <v>119</v>
      </c>
      <c r="DR9" s="13">
        <v>120</v>
      </c>
      <c r="DS9" s="12">
        <v>121</v>
      </c>
      <c r="DT9" s="13">
        <v>122</v>
      </c>
      <c r="DU9" s="12">
        <v>123</v>
      </c>
      <c r="DV9" s="13">
        <v>124</v>
      </c>
      <c r="DW9" s="12">
        <v>125</v>
      </c>
      <c r="DX9" s="13">
        <v>126</v>
      </c>
      <c r="DY9" s="12">
        <v>127</v>
      </c>
      <c r="DZ9" s="13">
        <v>128</v>
      </c>
      <c r="EA9" s="12">
        <v>129</v>
      </c>
      <c r="EB9" s="13">
        <v>130</v>
      </c>
      <c r="EC9" s="12">
        <v>131</v>
      </c>
      <c r="ED9" s="13">
        <v>132</v>
      </c>
      <c r="EE9" s="12">
        <v>133</v>
      </c>
      <c r="EF9" s="13">
        <v>134</v>
      </c>
      <c r="EG9" s="12">
        <v>135</v>
      </c>
      <c r="EH9" s="13">
        <v>136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4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 t="shared" ref="E10:G14" si="0">DJ10+EF10-EB10</f>
        <v>5717427.2000000002</v>
      </c>
      <c r="F10" s="20">
        <f t="shared" si="0"/>
        <v>1429356.8</v>
      </c>
      <c r="G10" s="20">
        <f t="shared" si="0"/>
        <v>844267.13370000001</v>
      </c>
      <c r="H10" s="20">
        <f>+G10/F10*100</f>
        <v>59.066227109984013</v>
      </c>
      <c r="I10" s="20">
        <f>G10/E10*100</f>
        <v>14.766556777496003</v>
      </c>
      <c r="J10" s="19">
        <f t="shared" ref="J10:L14" si="1">U10+Z10+AJ10+AO10+AT10+AY10+BN10+BV10+BY10+CB10+CE10+CH10+CN10+CQ10+CW10+CZ10+DF10+AE10</f>
        <v>519972.29999999981</v>
      </c>
      <c r="K10" s="20">
        <f t="shared" si="1"/>
        <v>129993.07499999995</v>
      </c>
      <c r="L10" s="20">
        <f t="shared" si="1"/>
        <v>102918.17170000011</v>
      </c>
      <c r="M10" s="20">
        <f>+L10-K10</f>
        <v>-27074.903299999845</v>
      </c>
      <c r="N10" s="20">
        <f>+L10/K10*100</f>
        <v>79.172041818381587</v>
      </c>
      <c r="O10" s="20">
        <f>L10/J10*100</f>
        <v>19.793010454595397</v>
      </c>
      <c r="P10" s="19">
        <f t="shared" ref="P10:R14" si="2">U10+Z10+AE10</f>
        <v>91434.599999999817</v>
      </c>
      <c r="Q10" s="20">
        <f t="shared" si="2"/>
        <v>22858.649999999954</v>
      </c>
      <c r="R10" s="20">
        <f t="shared" si="2"/>
        <v>10920.72800000009</v>
      </c>
      <c r="S10" s="20">
        <f>+R10/Q10*100</f>
        <v>47.775034833641143</v>
      </c>
      <c r="T10" s="18">
        <f>R10/P10*100</f>
        <v>11.943758708410286</v>
      </c>
      <c r="U10" s="19">
        <v>17038.8</v>
      </c>
      <c r="V10" s="42">
        <f>+U10/12*3</f>
        <v>4259.7</v>
      </c>
      <c r="W10" s="42">
        <v>293.71100000000001</v>
      </c>
      <c r="X10" s="42">
        <f>+W10/V10*100</f>
        <v>6.8951099842711931</v>
      </c>
      <c r="Y10" s="42">
        <f t="shared" ref="Y10:Y17" si="3">W10/U10*100</f>
        <v>1.7237774960677983</v>
      </c>
      <c r="Z10" s="19">
        <v>2783.5</v>
      </c>
      <c r="AA10" s="42">
        <f>+Z10/12*3</f>
        <v>695.875</v>
      </c>
      <c r="AB10" s="42">
        <v>4267.509</v>
      </c>
      <c r="AC10" s="42">
        <f t="shared" ref="AC10:AC17" si="4">+AB10/AA10*100</f>
        <v>613.25798455182326</v>
      </c>
      <c r="AD10" s="42">
        <f>+AB10/Z10*100</f>
        <v>153.31449613795581</v>
      </c>
      <c r="AE10" s="19">
        <v>71612.299999999814</v>
      </c>
      <c r="AF10" s="42">
        <f>+AE10/12*3</f>
        <v>17903.074999999953</v>
      </c>
      <c r="AG10" s="42">
        <v>6359.5080000000889</v>
      </c>
      <c r="AH10" s="42">
        <f>+AG10/AF10*100</f>
        <v>35.521875432014369</v>
      </c>
      <c r="AI10" s="42">
        <f>AG10/AE10*100</f>
        <v>8.8804688580035922</v>
      </c>
      <c r="AJ10" s="19">
        <v>190281.4</v>
      </c>
      <c r="AK10" s="42">
        <f>+AJ10/12*3</f>
        <v>47570.35</v>
      </c>
      <c r="AL10" s="42">
        <v>45448.946000000004</v>
      </c>
      <c r="AM10" s="42">
        <f>+AL10/AK10*100</f>
        <v>95.540491083206248</v>
      </c>
      <c r="AN10" s="42">
        <f>AL10/AJ10*100</f>
        <v>23.885122770801562</v>
      </c>
      <c r="AO10" s="19">
        <v>6474</v>
      </c>
      <c r="AP10" s="42">
        <f>+AO10/12*3</f>
        <v>1618.5</v>
      </c>
      <c r="AQ10" s="42">
        <v>1467.48</v>
      </c>
      <c r="AR10" s="42">
        <f>+AQ10/AP10*100</f>
        <v>90.669138090824845</v>
      </c>
      <c r="AS10" s="42">
        <f>AQ10/AO10*100</f>
        <v>22.667284522706211</v>
      </c>
      <c r="AT10" s="19">
        <v>7600</v>
      </c>
      <c r="AU10" s="42">
        <f>+AT10/12*3</f>
        <v>1900</v>
      </c>
      <c r="AV10" s="42">
        <v>2633.4</v>
      </c>
      <c r="AW10" s="42">
        <f>+AV10/AU10*100</f>
        <v>138.60000000000002</v>
      </c>
      <c r="AX10" s="42">
        <f>AV10/AT10*100</f>
        <v>34.650000000000006</v>
      </c>
      <c r="AY10" s="19">
        <v>0</v>
      </c>
      <c r="AZ10" s="42">
        <f>+AY10/12*3</f>
        <v>0</v>
      </c>
      <c r="BA10" s="42">
        <v>0</v>
      </c>
      <c r="BB10" s="19">
        <v>0</v>
      </c>
      <c r="BC10" s="42">
        <f>+BB10/12*3</f>
        <v>0</v>
      </c>
      <c r="BD10" s="42">
        <v>0</v>
      </c>
      <c r="BE10" s="19">
        <v>2049380.6</v>
      </c>
      <c r="BF10" s="42">
        <f>+BE10/12*3</f>
        <v>512345.15</v>
      </c>
      <c r="BG10" s="42">
        <v>512345.2</v>
      </c>
      <c r="BH10" s="19">
        <v>3703.9</v>
      </c>
      <c r="BI10" s="42">
        <f>+BH10/12*3</f>
        <v>925.97500000000014</v>
      </c>
      <c r="BJ10" s="42">
        <v>762.8</v>
      </c>
      <c r="BK10" s="19">
        <v>0</v>
      </c>
      <c r="BL10" s="42">
        <f>+BK10/12*3</f>
        <v>0</v>
      </c>
      <c r="BM10" s="42">
        <v>0</v>
      </c>
      <c r="BN10" s="19">
        <v>0</v>
      </c>
      <c r="BO10" s="42">
        <f>+BN10/12*3</f>
        <v>0</v>
      </c>
      <c r="BP10" s="42">
        <v>0</v>
      </c>
      <c r="BQ10" s="19">
        <f t="shared" ref="BQ10:BS14" si="5">BV10+BY10+CB10+CE10</f>
        <v>170166.9</v>
      </c>
      <c r="BR10" s="42">
        <f t="shared" si="5"/>
        <v>42541.724999999999</v>
      </c>
      <c r="BS10" s="42">
        <f>BX10+CA10+CD10+CG10</f>
        <v>30279.777799999996</v>
      </c>
      <c r="BT10" s="42">
        <f>+BS10/BR10*100</f>
        <v>71.176657270009613</v>
      </c>
      <c r="BU10" s="42">
        <f>BS10/BQ10*100</f>
        <v>17.794164317502403</v>
      </c>
      <c r="BV10" s="19">
        <v>108156.5</v>
      </c>
      <c r="BW10" s="42">
        <f>+BV10/12*3</f>
        <v>27039.125</v>
      </c>
      <c r="BX10" s="42">
        <v>25208.922999999999</v>
      </c>
      <c r="BY10" s="19">
        <v>36486.400000000001</v>
      </c>
      <c r="BZ10" s="42">
        <f>+BY10/12*3</f>
        <v>9121.6</v>
      </c>
      <c r="CA10" s="42">
        <v>528.26300000000003</v>
      </c>
      <c r="CB10" s="19">
        <v>0</v>
      </c>
      <c r="CC10" s="42">
        <f>+CB10/12*3</f>
        <v>0</v>
      </c>
      <c r="CD10" s="42">
        <v>0</v>
      </c>
      <c r="CE10" s="19">
        <v>25524</v>
      </c>
      <c r="CF10" s="42">
        <f>+CE10/12*3</f>
        <v>6381</v>
      </c>
      <c r="CG10" s="42">
        <v>4542.5918000000001</v>
      </c>
      <c r="CH10" s="19">
        <v>0</v>
      </c>
      <c r="CI10" s="42">
        <f>+CH10/12*3</f>
        <v>0</v>
      </c>
      <c r="CJ10" s="42">
        <v>0</v>
      </c>
      <c r="CK10" s="19">
        <v>2227.1999999999998</v>
      </c>
      <c r="CL10" s="42">
        <f>+CK10/12*3</f>
        <v>556.79999999999995</v>
      </c>
      <c r="CM10" s="42">
        <v>296.95999999999998</v>
      </c>
      <c r="CN10" s="19">
        <v>0</v>
      </c>
      <c r="CO10" s="42">
        <f>+CN10/12*3</f>
        <v>0</v>
      </c>
      <c r="CP10" s="42">
        <v>0</v>
      </c>
      <c r="CQ10" s="19">
        <v>44015.4</v>
      </c>
      <c r="CR10" s="42">
        <f>+CQ10/12*3</f>
        <v>11003.85</v>
      </c>
      <c r="CS10" s="42">
        <v>6969.5159999999996</v>
      </c>
      <c r="CT10" s="19">
        <v>22165.4</v>
      </c>
      <c r="CU10" s="42">
        <f>+CT10/12*3</f>
        <v>5541.35</v>
      </c>
      <c r="CV10" s="42">
        <v>1731.896</v>
      </c>
      <c r="CW10" s="19">
        <v>0</v>
      </c>
      <c r="CX10" s="42">
        <f>+CW10/12*3</f>
        <v>0</v>
      </c>
      <c r="CY10" s="42">
        <v>1659.614</v>
      </c>
      <c r="CZ10" s="19">
        <v>0</v>
      </c>
      <c r="DA10" s="42">
        <f>+CZ10/12*3</f>
        <v>0</v>
      </c>
      <c r="DB10" s="42">
        <v>0</v>
      </c>
      <c r="DC10" s="19">
        <v>0</v>
      </c>
      <c r="DD10" s="42">
        <f>+DC10/12*3</f>
        <v>0</v>
      </c>
      <c r="DE10" s="42">
        <v>0</v>
      </c>
      <c r="DF10" s="19">
        <v>10000</v>
      </c>
      <c r="DG10" s="42">
        <f>+DF10/12*3</f>
        <v>2500</v>
      </c>
      <c r="DH10" s="42">
        <v>3538.7098999999998</v>
      </c>
      <c r="DI10" s="42">
        <v>0</v>
      </c>
      <c r="DJ10" s="19">
        <f t="shared" ref="DJ10:DL14" si="6">U10+Z10+AJ10+AO10+AT10+AY10+BB10+BE10+BH10+BK10+BN10+BV10+BY10+CB10+CE10+CH10+CK10+CN10+CQ10+CW10+CZ10+DC10+DF10+AE10</f>
        <v>2575284</v>
      </c>
      <c r="DK10" s="42">
        <f t="shared" si="6"/>
        <v>643821</v>
      </c>
      <c r="DL10" s="42">
        <f t="shared" si="6"/>
        <v>616323.13170000003</v>
      </c>
      <c r="DM10" s="19">
        <v>50000</v>
      </c>
      <c r="DN10" s="42">
        <f>+DM10/12*3</f>
        <v>12500</v>
      </c>
      <c r="DO10" s="42">
        <v>0</v>
      </c>
      <c r="DP10" s="19">
        <v>3092143.2</v>
      </c>
      <c r="DQ10" s="42">
        <f>+DP10/12*3</f>
        <v>773035.8</v>
      </c>
      <c r="DR10" s="42">
        <v>227944.00200000001</v>
      </c>
      <c r="DS10" s="19">
        <v>0</v>
      </c>
      <c r="DT10" s="42">
        <f>+DS10/12*3</f>
        <v>0</v>
      </c>
      <c r="DU10" s="42">
        <v>0</v>
      </c>
      <c r="DV10" s="19">
        <v>0</v>
      </c>
      <c r="DW10" s="42">
        <f>+DV10/12*3</f>
        <v>0</v>
      </c>
      <c r="DX10" s="42">
        <v>0</v>
      </c>
      <c r="DY10" s="19">
        <v>0</v>
      </c>
      <c r="DZ10" s="42">
        <f>+DY10/12*3</f>
        <v>0</v>
      </c>
      <c r="EA10" s="42">
        <v>0</v>
      </c>
      <c r="EB10" s="19">
        <v>752585.2</v>
      </c>
      <c r="EC10" s="42">
        <f>+EB10/12*3</f>
        <v>188146.3</v>
      </c>
      <c r="ED10" s="42">
        <v>0</v>
      </c>
      <c r="EE10" s="42">
        <v>0</v>
      </c>
      <c r="EF10" s="19">
        <f t="shared" ref="EF10:EG14" si="7">DM10+DP10+DS10+DV10+DY10+EB10</f>
        <v>3894728.4000000004</v>
      </c>
      <c r="EG10" s="42">
        <f t="shared" si="7"/>
        <v>973682.10000000009</v>
      </c>
      <c r="EH10" s="42">
        <f>DO10+DR10+DU10+DX10+EA10+ED10+EE10</f>
        <v>227944.00200000001</v>
      </c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4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 t="shared" si="0"/>
        <v>2698467.9839999997</v>
      </c>
      <c r="F11" s="20">
        <f t="shared" si="0"/>
        <v>674616.99599999981</v>
      </c>
      <c r="G11" s="20">
        <f t="shared" si="0"/>
        <v>646911.35430000001</v>
      </c>
      <c r="H11" s="20">
        <f t="shared" ref="H11:H17" si="8">+G11/F11*100</f>
        <v>95.893130196203984</v>
      </c>
      <c r="I11" s="20">
        <f>G11/E11*100</f>
        <v>23.973282549050989</v>
      </c>
      <c r="J11" s="19">
        <f t="shared" si="1"/>
        <v>823671.3</v>
      </c>
      <c r="K11" s="20">
        <f t="shared" si="1"/>
        <v>205917.82500000001</v>
      </c>
      <c r="L11" s="20">
        <f t="shared" si="1"/>
        <v>189298.3342999999</v>
      </c>
      <c r="M11" s="20">
        <f t="shared" ref="M11:M17" si="9">+L11-K11</f>
        <v>-16619.490700000111</v>
      </c>
      <c r="N11" s="20">
        <f t="shared" ref="N11:N17" si="10">+L11/K11*100</f>
        <v>91.929066509905056</v>
      </c>
      <c r="O11" s="20">
        <f>L11/J11*100</f>
        <v>22.982266627476264</v>
      </c>
      <c r="P11" s="19">
        <f t="shared" si="2"/>
        <v>153870.40000000008</v>
      </c>
      <c r="Q11" s="20">
        <f t="shared" si="2"/>
        <v>38467.60000000002</v>
      </c>
      <c r="R11" s="20">
        <f t="shared" si="2"/>
        <v>30283.04329999991</v>
      </c>
      <c r="S11" s="20">
        <f t="shared" ref="S11:S17" si="11">+R11/Q11*100</f>
        <v>78.723505755492667</v>
      </c>
      <c r="T11" s="18">
        <f>R11/P11*100</f>
        <v>19.680876438873167</v>
      </c>
      <c r="U11" s="19">
        <v>15489.9</v>
      </c>
      <c r="V11" s="42">
        <f t="shared" ref="V11:V14" si="12">+U11/12*3</f>
        <v>3872.4750000000004</v>
      </c>
      <c r="W11" s="42">
        <v>1857.3</v>
      </c>
      <c r="X11" s="42">
        <f t="shared" ref="X11:X17" si="13">+W11/V11*100</f>
        <v>47.961574961749264</v>
      </c>
      <c r="Y11" s="42">
        <f t="shared" si="3"/>
        <v>11.990393740437318</v>
      </c>
      <c r="Z11" s="19">
        <v>35169.9</v>
      </c>
      <c r="AA11" s="42">
        <f t="shared" ref="AA11:AA14" si="14">+Z11/12*3</f>
        <v>8792.4750000000004</v>
      </c>
      <c r="AB11" s="42">
        <v>11190.718800000001</v>
      </c>
      <c r="AC11" s="42">
        <f t="shared" si="4"/>
        <v>127.27609461499749</v>
      </c>
      <c r="AD11" s="42">
        <f t="shared" ref="AD11:AD17" si="15">+AB11/Z11*100</f>
        <v>31.819023653749372</v>
      </c>
      <c r="AE11" s="19">
        <v>103210.60000000009</v>
      </c>
      <c r="AF11" s="42">
        <f t="shared" ref="AF11:AF14" si="16">+AE11/12*3</f>
        <v>25802.650000000023</v>
      </c>
      <c r="AG11" s="42">
        <v>17235.024499999912</v>
      </c>
      <c r="AH11" s="42">
        <f>+AG11/AF11*100</f>
        <v>66.795559758396507</v>
      </c>
      <c r="AI11" s="42">
        <f>AG11/AE11*100</f>
        <v>16.698889939599127</v>
      </c>
      <c r="AJ11" s="19">
        <v>391343.6</v>
      </c>
      <c r="AK11" s="42">
        <f t="shared" ref="AK11:AK14" si="17">+AJ11/12*3</f>
        <v>97835.9</v>
      </c>
      <c r="AL11" s="42">
        <v>93077.594899999996</v>
      </c>
      <c r="AM11" s="42">
        <f>+AL11/AK11*100</f>
        <v>95.13644265550785</v>
      </c>
      <c r="AN11" s="42">
        <f>AL11/AJ11*100</f>
        <v>23.784110663876962</v>
      </c>
      <c r="AO11" s="19">
        <v>8600</v>
      </c>
      <c r="AP11" s="42">
        <f t="shared" ref="AP11:AP14" si="18">+AO11/12*3</f>
        <v>2150</v>
      </c>
      <c r="AQ11" s="42">
        <v>2447.8193999999999</v>
      </c>
      <c r="AR11" s="42">
        <f t="shared" ref="AR11:AR17" si="19">+AQ11/AP11*100</f>
        <v>113.85206511627905</v>
      </c>
      <c r="AS11" s="42">
        <f>AQ11/AO11*100</f>
        <v>28.463016279069763</v>
      </c>
      <c r="AT11" s="19">
        <v>14000</v>
      </c>
      <c r="AU11" s="42">
        <f t="shared" ref="AU11:AU14" si="20">+AT11/12*3</f>
        <v>3500</v>
      </c>
      <c r="AV11" s="42">
        <v>4421.95</v>
      </c>
      <c r="AW11" s="42">
        <f>+AV11/AU11*100</f>
        <v>126.34142857142857</v>
      </c>
      <c r="AX11" s="42">
        <f>AV11/AT11*100</f>
        <v>31.585357142857141</v>
      </c>
      <c r="AY11" s="19">
        <v>0</v>
      </c>
      <c r="AZ11" s="42">
        <f t="shared" ref="AZ11:AZ14" si="21">+AY11/12*3</f>
        <v>0</v>
      </c>
      <c r="BA11" s="42">
        <v>0</v>
      </c>
      <c r="BB11" s="19">
        <v>0</v>
      </c>
      <c r="BC11" s="42">
        <f t="shared" ref="BC11:BC14" si="22">+BB11/12*3</f>
        <v>0</v>
      </c>
      <c r="BD11" s="42">
        <v>0</v>
      </c>
      <c r="BE11" s="19">
        <v>1819359.7</v>
      </c>
      <c r="BF11" s="42">
        <f t="shared" ref="BF11:BF14" si="23">+BE11/12*3</f>
        <v>454839.92499999993</v>
      </c>
      <c r="BG11" s="42">
        <v>454839.9</v>
      </c>
      <c r="BH11" s="19">
        <v>10374.9</v>
      </c>
      <c r="BI11" s="42">
        <f t="shared" ref="BI11:BI14" si="24">+BH11/12*3</f>
        <v>2593.7249999999999</v>
      </c>
      <c r="BJ11" s="42">
        <v>2179.1999999999998</v>
      </c>
      <c r="BK11" s="19">
        <v>0</v>
      </c>
      <c r="BL11" s="42">
        <f t="shared" ref="BL11:BL14" si="25">+BK11/12*3</f>
        <v>0</v>
      </c>
      <c r="BM11" s="42">
        <v>0</v>
      </c>
      <c r="BN11" s="19">
        <v>0</v>
      </c>
      <c r="BO11" s="42">
        <f t="shared" ref="BO11:BO14" si="26">+BN11/12*3</f>
        <v>0</v>
      </c>
      <c r="BP11" s="42">
        <v>0</v>
      </c>
      <c r="BQ11" s="19">
        <f t="shared" si="5"/>
        <v>50009.4</v>
      </c>
      <c r="BR11" s="42">
        <f t="shared" si="5"/>
        <v>12502.35</v>
      </c>
      <c r="BS11" s="42">
        <f t="shared" si="5"/>
        <v>7336.1459999999997</v>
      </c>
      <c r="BT11" s="42">
        <f t="shared" ref="BT11:BT17" si="27">+BS11/BR11*100</f>
        <v>58.678136510336053</v>
      </c>
      <c r="BU11" s="42">
        <f>BS11/BQ11*100</f>
        <v>14.669534127584013</v>
      </c>
      <c r="BV11" s="19">
        <v>36432.5</v>
      </c>
      <c r="BW11" s="42">
        <f t="shared" ref="BW11:BW14" si="28">+BV11/12*3</f>
        <v>9108.125</v>
      </c>
      <c r="BX11" s="42">
        <v>3489.962</v>
      </c>
      <c r="BY11" s="19">
        <v>8818.1</v>
      </c>
      <c r="BZ11" s="42">
        <f t="shared" ref="BZ11:BZ14" si="29">+BY11/12*3</f>
        <v>2204.5250000000001</v>
      </c>
      <c r="CA11" s="42">
        <v>1249.5</v>
      </c>
      <c r="CB11" s="19">
        <v>2000</v>
      </c>
      <c r="CC11" s="42">
        <f t="shared" ref="CC11:CC14" si="30">+CB11/12*3</f>
        <v>500</v>
      </c>
      <c r="CD11" s="42">
        <v>887.98400000000004</v>
      </c>
      <c r="CE11" s="19">
        <v>2758.8</v>
      </c>
      <c r="CF11" s="42">
        <f t="shared" ref="CF11:CF14" si="31">+CE11/12*3</f>
        <v>689.7</v>
      </c>
      <c r="CG11" s="42">
        <v>1708.7</v>
      </c>
      <c r="CH11" s="19">
        <v>0</v>
      </c>
      <c r="CI11" s="42">
        <f t="shared" ref="CI11:CI14" si="32">+CH11/12*3</f>
        <v>0</v>
      </c>
      <c r="CJ11" s="42">
        <v>0</v>
      </c>
      <c r="CK11" s="19">
        <v>4454.3999999999996</v>
      </c>
      <c r="CL11" s="42">
        <f t="shared" ref="CL11:CL14" si="33">+CK11/12*3</f>
        <v>1113.5999999999999</v>
      </c>
      <c r="CM11" s="42">
        <v>593.91999999999996</v>
      </c>
      <c r="CN11" s="19">
        <v>0</v>
      </c>
      <c r="CO11" s="42">
        <f t="shared" ref="CO11:CO14" si="34">+CN11/12*3</f>
        <v>0</v>
      </c>
      <c r="CP11" s="42">
        <v>0</v>
      </c>
      <c r="CQ11" s="19">
        <v>194247.9</v>
      </c>
      <c r="CR11" s="42">
        <f t="shared" ref="CR11:CR14" si="35">+CQ11/12*3</f>
        <v>48561.974999999999</v>
      </c>
      <c r="CS11" s="42">
        <v>43384.961000000003</v>
      </c>
      <c r="CT11" s="19">
        <v>70137.899999999994</v>
      </c>
      <c r="CU11" s="42">
        <f t="shared" ref="CU11:CU14" si="36">+CT11/12*3</f>
        <v>17534.474999999999</v>
      </c>
      <c r="CV11" s="42">
        <v>14024.28</v>
      </c>
      <c r="CW11" s="19">
        <v>8000</v>
      </c>
      <c r="CX11" s="42">
        <f t="shared" ref="CX11:CX14" si="37">+CW11/12*3</f>
        <v>2000</v>
      </c>
      <c r="CY11" s="42">
        <v>6726.1</v>
      </c>
      <c r="CZ11" s="19">
        <v>1100</v>
      </c>
      <c r="DA11" s="42">
        <f t="shared" ref="DA11:DA14" si="38">+CZ11/12*3</f>
        <v>275</v>
      </c>
      <c r="DB11" s="42">
        <v>0</v>
      </c>
      <c r="DC11" s="19">
        <v>1870</v>
      </c>
      <c r="DD11" s="42">
        <f t="shared" ref="DD11:DD14" si="39">+DC11/12*3</f>
        <v>467.5</v>
      </c>
      <c r="DE11" s="42">
        <v>0</v>
      </c>
      <c r="DF11" s="19">
        <v>2500</v>
      </c>
      <c r="DG11" s="42">
        <f t="shared" ref="DG11:DG14" si="40">+DF11/12*3</f>
        <v>625</v>
      </c>
      <c r="DH11" s="42">
        <v>1620.7197000000001</v>
      </c>
      <c r="DI11" s="42">
        <v>0</v>
      </c>
      <c r="DJ11" s="19">
        <f t="shared" si="6"/>
        <v>2659730.2999999998</v>
      </c>
      <c r="DK11" s="42">
        <f t="shared" si="6"/>
        <v>664932.57499999984</v>
      </c>
      <c r="DL11" s="42">
        <f t="shared" si="6"/>
        <v>646911.35430000001</v>
      </c>
      <c r="DM11" s="19">
        <v>0</v>
      </c>
      <c r="DN11" s="42">
        <f t="shared" ref="DN11:DN14" si="41">+DM11/12*3</f>
        <v>0</v>
      </c>
      <c r="DO11" s="42">
        <v>0</v>
      </c>
      <c r="DP11" s="19">
        <v>35287.684000000001</v>
      </c>
      <c r="DQ11" s="42">
        <f t="shared" ref="DQ11:DQ14" si="42">+DP11/12*3</f>
        <v>8821.9210000000003</v>
      </c>
      <c r="DR11" s="42">
        <v>0</v>
      </c>
      <c r="DS11" s="19">
        <v>0</v>
      </c>
      <c r="DT11" s="42">
        <f t="shared" ref="DT11:DT14" si="43">+DS11/12*3</f>
        <v>0</v>
      </c>
      <c r="DU11" s="42">
        <v>0</v>
      </c>
      <c r="DV11" s="19">
        <v>3450</v>
      </c>
      <c r="DW11" s="42">
        <f t="shared" ref="DW11:DW14" si="44">+DV11/12*3</f>
        <v>862.5</v>
      </c>
      <c r="DX11" s="42">
        <v>0</v>
      </c>
      <c r="DY11" s="19">
        <v>0</v>
      </c>
      <c r="DZ11" s="42">
        <f t="shared" ref="DZ11:DZ14" si="45">+DY11/12*3</f>
        <v>0</v>
      </c>
      <c r="EA11" s="42">
        <v>0</v>
      </c>
      <c r="EB11" s="19">
        <v>792300</v>
      </c>
      <c r="EC11" s="42">
        <f t="shared" ref="EC11:EC14" si="46">+EB11/12*3</f>
        <v>198075</v>
      </c>
      <c r="ED11" s="42">
        <v>0</v>
      </c>
      <c r="EE11" s="42">
        <v>0</v>
      </c>
      <c r="EF11" s="19">
        <f t="shared" si="7"/>
        <v>831037.68400000001</v>
      </c>
      <c r="EG11" s="42">
        <f t="shared" si="7"/>
        <v>207759.421</v>
      </c>
      <c r="EH11" s="42">
        <f>DO11+DR11+DU11+DX11+EA11+ED11+EE11</f>
        <v>0</v>
      </c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4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 t="shared" si="0"/>
        <v>999596.99500000011</v>
      </c>
      <c r="F12" s="20">
        <f t="shared" si="0"/>
        <v>249899.24875000003</v>
      </c>
      <c r="G12" s="20">
        <f t="shared" si="0"/>
        <v>217866.217</v>
      </c>
      <c r="H12" s="20">
        <f t="shared" si="8"/>
        <v>87.181621429344119</v>
      </c>
      <c r="I12" s="20">
        <f>G12/E12*100</f>
        <v>21.79540535733603</v>
      </c>
      <c r="J12" s="19">
        <f t="shared" si="1"/>
        <v>257065.4</v>
      </c>
      <c r="K12" s="20">
        <f t="shared" si="1"/>
        <v>64266.35</v>
      </c>
      <c r="L12" s="20">
        <f t="shared" si="1"/>
        <v>39494.597000000045</v>
      </c>
      <c r="M12" s="20">
        <f t="shared" si="9"/>
        <v>-24771.752999999953</v>
      </c>
      <c r="N12" s="20">
        <f t="shared" si="10"/>
        <v>61.454551254272324</v>
      </c>
      <c r="O12" s="20">
        <f>L12/J12*100</f>
        <v>15.363637813568081</v>
      </c>
      <c r="P12" s="19">
        <f t="shared" si="2"/>
        <v>40877</v>
      </c>
      <c r="Q12" s="20">
        <f t="shared" si="2"/>
        <v>10219.25</v>
      </c>
      <c r="R12" s="20">
        <f t="shared" si="2"/>
        <v>6403.9866000000429</v>
      </c>
      <c r="S12" s="20">
        <f t="shared" si="11"/>
        <v>62.665915796169415</v>
      </c>
      <c r="T12" s="18">
        <f>R12/P12*100</f>
        <v>15.666478949042354</v>
      </c>
      <c r="U12" s="19">
        <v>107</v>
      </c>
      <c r="V12" s="42">
        <f t="shared" si="12"/>
        <v>26.75</v>
      </c>
      <c r="W12" s="42">
        <v>4.8959999999999999</v>
      </c>
      <c r="X12" s="42">
        <f t="shared" si="13"/>
        <v>18.302803738317756</v>
      </c>
      <c r="Y12" s="42">
        <f t="shared" si="3"/>
        <v>4.575700934579439</v>
      </c>
      <c r="Z12" s="19">
        <v>8660</v>
      </c>
      <c r="AA12" s="42">
        <f t="shared" si="14"/>
        <v>2165</v>
      </c>
      <c r="AB12" s="42">
        <v>2782.2195999999999</v>
      </c>
      <c r="AC12" s="42">
        <f t="shared" si="4"/>
        <v>128.50898845265587</v>
      </c>
      <c r="AD12" s="42">
        <f t="shared" si="15"/>
        <v>32.127247113163968</v>
      </c>
      <c r="AE12" s="19">
        <v>32110</v>
      </c>
      <c r="AF12" s="42">
        <f t="shared" si="16"/>
        <v>8027.5</v>
      </c>
      <c r="AG12" s="42">
        <v>3616.8710000000428</v>
      </c>
      <c r="AH12" s="42">
        <f>+AG12/AF12*100</f>
        <v>45.056007474307606</v>
      </c>
      <c r="AI12" s="42">
        <f>AG12/AE12*100</f>
        <v>11.264001868576901</v>
      </c>
      <c r="AJ12" s="19">
        <v>60182</v>
      </c>
      <c r="AK12" s="42">
        <f t="shared" si="17"/>
        <v>15045.5</v>
      </c>
      <c r="AL12" s="42">
        <v>16780.2984</v>
      </c>
      <c r="AM12" s="42">
        <f>+AL12/AK12*100</f>
        <v>111.53034727991758</v>
      </c>
      <c r="AN12" s="42">
        <f>AL12/AJ12*100</f>
        <v>27.882586819979394</v>
      </c>
      <c r="AO12" s="19">
        <v>4898.3999999999996</v>
      </c>
      <c r="AP12" s="42">
        <f t="shared" si="18"/>
        <v>1224.5999999999999</v>
      </c>
      <c r="AQ12" s="42">
        <v>1391.31</v>
      </c>
      <c r="AR12" s="42">
        <f t="shared" si="19"/>
        <v>113.61342479176875</v>
      </c>
      <c r="AS12" s="42">
        <f>AQ12/AO12*100</f>
        <v>28.403356197942188</v>
      </c>
      <c r="AT12" s="19">
        <v>600</v>
      </c>
      <c r="AU12" s="42">
        <f t="shared" si="20"/>
        <v>150</v>
      </c>
      <c r="AV12" s="42">
        <v>547.4</v>
      </c>
      <c r="AW12" s="42">
        <f>+AV12/AU12*100</f>
        <v>364.93333333333334</v>
      </c>
      <c r="AX12" s="42">
        <f>AV12/AT12*100</f>
        <v>91.233333333333334</v>
      </c>
      <c r="AY12" s="19">
        <v>0</v>
      </c>
      <c r="AZ12" s="42">
        <f t="shared" si="21"/>
        <v>0</v>
      </c>
      <c r="BA12" s="42">
        <v>0</v>
      </c>
      <c r="BB12" s="19">
        <v>0</v>
      </c>
      <c r="BC12" s="42">
        <f t="shared" si="22"/>
        <v>0</v>
      </c>
      <c r="BD12" s="42">
        <v>0</v>
      </c>
      <c r="BE12" s="19">
        <v>711523.4</v>
      </c>
      <c r="BF12" s="42">
        <f t="shared" si="23"/>
        <v>177880.85</v>
      </c>
      <c r="BG12" s="42">
        <v>177880.8</v>
      </c>
      <c r="BH12" s="19">
        <v>1089</v>
      </c>
      <c r="BI12" s="42">
        <f t="shared" si="24"/>
        <v>272.25</v>
      </c>
      <c r="BJ12" s="42">
        <v>224.3</v>
      </c>
      <c r="BK12" s="19">
        <v>0</v>
      </c>
      <c r="BL12" s="42">
        <f t="shared" si="25"/>
        <v>0</v>
      </c>
      <c r="BM12" s="42">
        <v>0</v>
      </c>
      <c r="BN12" s="19">
        <v>0</v>
      </c>
      <c r="BO12" s="42">
        <f t="shared" si="26"/>
        <v>0</v>
      </c>
      <c r="BP12" s="42">
        <v>0</v>
      </c>
      <c r="BQ12" s="19">
        <f t="shared" si="5"/>
        <v>74748</v>
      </c>
      <c r="BR12" s="42">
        <f t="shared" si="5"/>
        <v>18687</v>
      </c>
      <c r="BS12" s="42">
        <f t="shared" si="5"/>
        <v>6294.0679999999993</v>
      </c>
      <c r="BT12" s="42">
        <f t="shared" si="27"/>
        <v>33.681532616257286</v>
      </c>
      <c r="BU12" s="42">
        <f>BS12/BQ12*100</f>
        <v>8.4203831540643215</v>
      </c>
      <c r="BV12" s="19">
        <v>69748</v>
      </c>
      <c r="BW12" s="42">
        <f t="shared" si="28"/>
        <v>17437</v>
      </c>
      <c r="BX12" s="42">
        <v>5424.5479999999998</v>
      </c>
      <c r="BY12" s="19">
        <v>0</v>
      </c>
      <c r="BZ12" s="42">
        <f t="shared" si="29"/>
        <v>0</v>
      </c>
      <c r="CA12" s="42">
        <v>0</v>
      </c>
      <c r="CB12" s="19">
        <v>0</v>
      </c>
      <c r="CC12" s="42">
        <f t="shared" si="30"/>
        <v>0</v>
      </c>
      <c r="CD12" s="42">
        <v>0</v>
      </c>
      <c r="CE12" s="19">
        <v>5000</v>
      </c>
      <c r="CF12" s="42">
        <f t="shared" si="31"/>
        <v>1250</v>
      </c>
      <c r="CG12" s="42">
        <v>869.52</v>
      </c>
      <c r="CH12" s="19">
        <v>0</v>
      </c>
      <c r="CI12" s="42">
        <f t="shared" si="32"/>
        <v>0</v>
      </c>
      <c r="CJ12" s="42">
        <v>0</v>
      </c>
      <c r="CK12" s="19">
        <v>1999</v>
      </c>
      <c r="CL12" s="42">
        <f t="shared" si="33"/>
        <v>499.75</v>
      </c>
      <c r="CM12" s="42">
        <v>266.52</v>
      </c>
      <c r="CN12" s="19">
        <v>0</v>
      </c>
      <c r="CO12" s="42">
        <f t="shared" si="34"/>
        <v>0</v>
      </c>
      <c r="CP12" s="42">
        <v>0</v>
      </c>
      <c r="CQ12" s="19">
        <v>47751</v>
      </c>
      <c r="CR12" s="42">
        <f t="shared" si="35"/>
        <v>11937.75</v>
      </c>
      <c r="CS12" s="42">
        <v>7965.2910000000002</v>
      </c>
      <c r="CT12" s="19">
        <v>19000</v>
      </c>
      <c r="CU12" s="42">
        <f t="shared" si="36"/>
        <v>4750</v>
      </c>
      <c r="CV12" s="42">
        <v>2340.2910000000002</v>
      </c>
      <c r="CW12" s="19">
        <v>0</v>
      </c>
      <c r="CX12" s="42">
        <f t="shared" si="37"/>
        <v>0</v>
      </c>
      <c r="CY12" s="42">
        <v>90</v>
      </c>
      <c r="CZ12" s="19">
        <v>3000</v>
      </c>
      <c r="DA12" s="42">
        <f t="shared" si="38"/>
        <v>750</v>
      </c>
      <c r="DB12" s="42">
        <v>0</v>
      </c>
      <c r="DC12" s="19">
        <v>20000</v>
      </c>
      <c r="DD12" s="42">
        <f t="shared" si="39"/>
        <v>5000</v>
      </c>
      <c r="DE12" s="42">
        <v>0</v>
      </c>
      <c r="DF12" s="19">
        <v>25009</v>
      </c>
      <c r="DG12" s="42">
        <f t="shared" si="40"/>
        <v>6252.25</v>
      </c>
      <c r="DH12" s="42">
        <v>22.242999999999999</v>
      </c>
      <c r="DI12" s="42">
        <v>0</v>
      </c>
      <c r="DJ12" s="19">
        <f t="shared" si="6"/>
        <v>991676.8</v>
      </c>
      <c r="DK12" s="42">
        <f t="shared" si="6"/>
        <v>247919.2</v>
      </c>
      <c r="DL12" s="42">
        <f t="shared" si="6"/>
        <v>217866.217</v>
      </c>
      <c r="DM12" s="19">
        <v>0</v>
      </c>
      <c r="DN12" s="42">
        <f t="shared" si="41"/>
        <v>0</v>
      </c>
      <c r="DO12" s="42">
        <v>0</v>
      </c>
      <c r="DP12" s="19">
        <v>7920.1949999999997</v>
      </c>
      <c r="DQ12" s="42">
        <f t="shared" si="42"/>
        <v>1980.0487499999999</v>
      </c>
      <c r="DR12" s="42">
        <v>0</v>
      </c>
      <c r="DS12" s="19">
        <v>0</v>
      </c>
      <c r="DT12" s="42">
        <f t="shared" si="43"/>
        <v>0</v>
      </c>
      <c r="DU12" s="42">
        <v>0</v>
      </c>
      <c r="DV12" s="19">
        <v>0</v>
      </c>
      <c r="DW12" s="42">
        <f t="shared" si="44"/>
        <v>0</v>
      </c>
      <c r="DX12" s="42">
        <v>0</v>
      </c>
      <c r="DY12" s="19">
        <v>0</v>
      </c>
      <c r="DZ12" s="42">
        <f t="shared" si="45"/>
        <v>0</v>
      </c>
      <c r="EA12" s="42">
        <v>0</v>
      </c>
      <c r="EB12" s="19">
        <v>133781.95809999999</v>
      </c>
      <c r="EC12" s="42">
        <f t="shared" si="46"/>
        <v>33445.489524999997</v>
      </c>
      <c r="ED12" s="42">
        <v>36500</v>
      </c>
      <c r="EE12" s="42">
        <v>0</v>
      </c>
      <c r="EF12" s="19">
        <f t="shared" si="7"/>
        <v>141702.1531</v>
      </c>
      <c r="EG12" s="42">
        <f t="shared" si="7"/>
        <v>35425.538274999999</v>
      </c>
      <c r="EH12" s="42">
        <f>DO12+DR12+DU12+DX12+EA12+ED12+EE12</f>
        <v>36500</v>
      </c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4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 t="shared" si="0"/>
        <v>4439524.4850000003</v>
      </c>
      <c r="F13" s="20">
        <f t="shared" si="0"/>
        <v>1109881.1212500001</v>
      </c>
      <c r="G13" s="20">
        <f t="shared" si="0"/>
        <v>1204410.3130000001</v>
      </c>
      <c r="H13" s="20">
        <f t="shared" si="8"/>
        <v>108.5170555602871</v>
      </c>
      <c r="I13" s="20">
        <f>G13/E13*100</f>
        <v>27.129263890071776</v>
      </c>
      <c r="J13" s="19">
        <f t="shared" si="1"/>
        <v>912286.10000000009</v>
      </c>
      <c r="K13" s="20">
        <f t="shared" si="1"/>
        <v>228071.52500000002</v>
      </c>
      <c r="L13" s="20">
        <f t="shared" si="1"/>
        <v>252535.07300000018</v>
      </c>
      <c r="M13" s="20">
        <f t="shared" si="9"/>
        <v>24463.548000000155</v>
      </c>
      <c r="N13" s="20">
        <f t="shared" si="10"/>
        <v>110.72626142171853</v>
      </c>
      <c r="O13" s="20">
        <f>L13/J13*100</f>
        <v>27.681565355429633</v>
      </c>
      <c r="P13" s="19">
        <f t="shared" si="2"/>
        <v>162743.60000000009</v>
      </c>
      <c r="Q13" s="20">
        <f t="shared" si="2"/>
        <v>40685.900000000023</v>
      </c>
      <c r="R13" s="20">
        <f t="shared" si="2"/>
        <v>29376.553000000127</v>
      </c>
      <c r="S13" s="20">
        <f t="shared" si="11"/>
        <v>72.203276810885626</v>
      </c>
      <c r="T13" s="18">
        <f>R13/P13*100</f>
        <v>18.050819202721406</v>
      </c>
      <c r="U13" s="19">
        <v>0</v>
      </c>
      <c r="V13" s="42">
        <f t="shared" si="12"/>
        <v>0</v>
      </c>
      <c r="W13" s="42">
        <v>405.91800000000001</v>
      </c>
      <c r="X13" s="42" t="e">
        <f t="shared" si="13"/>
        <v>#DIV/0!</v>
      </c>
      <c r="Y13" s="42" t="e">
        <f t="shared" si="3"/>
        <v>#DIV/0!</v>
      </c>
      <c r="Z13" s="19">
        <v>16400</v>
      </c>
      <c r="AA13" s="42">
        <f t="shared" si="14"/>
        <v>4100</v>
      </c>
      <c r="AB13" s="42">
        <v>5125.2120000000004</v>
      </c>
      <c r="AC13" s="42">
        <f t="shared" si="4"/>
        <v>125.00517073170734</v>
      </c>
      <c r="AD13" s="42">
        <f t="shared" si="15"/>
        <v>31.251292682926834</v>
      </c>
      <c r="AE13" s="19">
        <v>146343.60000000009</v>
      </c>
      <c r="AF13" s="42">
        <f t="shared" si="16"/>
        <v>36585.900000000023</v>
      </c>
      <c r="AG13" s="42">
        <v>23845.423000000126</v>
      </c>
      <c r="AH13" s="42">
        <f>+AG13/AF13*100</f>
        <v>65.176537955879482</v>
      </c>
      <c r="AI13" s="42">
        <f>AG13/AE13*100</f>
        <v>16.29413448896987</v>
      </c>
      <c r="AJ13" s="19">
        <v>486100</v>
      </c>
      <c r="AK13" s="42">
        <f t="shared" si="17"/>
        <v>121525</v>
      </c>
      <c r="AL13" s="42">
        <v>144435.99600000001</v>
      </c>
      <c r="AM13" s="42">
        <f>+AL13/AK13*100</f>
        <v>118.85290763217446</v>
      </c>
      <c r="AN13" s="42">
        <f>AL13/AJ13*100</f>
        <v>29.713226908043616</v>
      </c>
      <c r="AO13" s="19">
        <v>18250</v>
      </c>
      <c r="AP13" s="42">
        <f t="shared" si="18"/>
        <v>4562.5</v>
      </c>
      <c r="AQ13" s="42">
        <v>7748.3739999999998</v>
      </c>
      <c r="AR13" s="42">
        <f t="shared" si="19"/>
        <v>169.82737534246576</v>
      </c>
      <c r="AS13" s="42">
        <f>AQ13/AO13*100</f>
        <v>42.456843835616439</v>
      </c>
      <c r="AT13" s="19">
        <v>15200</v>
      </c>
      <c r="AU13" s="42">
        <f t="shared" si="20"/>
        <v>3800</v>
      </c>
      <c r="AV13" s="42">
        <v>5815.9</v>
      </c>
      <c r="AW13" s="42">
        <f>+AV13/AU13*100</f>
        <v>153.05000000000001</v>
      </c>
      <c r="AX13" s="42">
        <f>AV13/AT13*100</f>
        <v>38.262500000000003</v>
      </c>
      <c r="AY13" s="19">
        <v>0</v>
      </c>
      <c r="AZ13" s="42">
        <f t="shared" si="21"/>
        <v>0</v>
      </c>
      <c r="BA13" s="42">
        <v>0</v>
      </c>
      <c r="BB13" s="19">
        <v>0</v>
      </c>
      <c r="BC13" s="42">
        <f t="shared" si="22"/>
        <v>0</v>
      </c>
      <c r="BD13" s="42">
        <v>0</v>
      </c>
      <c r="BE13" s="19">
        <v>3223773.4</v>
      </c>
      <c r="BF13" s="42">
        <f t="shared" si="23"/>
        <v>805943.35</v>
      </c>
      <c r="BG13" s="42">
        <v>806926.13</v>
      </c>
      <c r="BH13" s="19">
        <v>3486.1</v>
      </c>
      <c r="BI13" s="42">
        <f t="shared" si="24"/>
        <v>871.52499999999998</v>
      </c>
      <c r="BJ13" s="42">
        <v>718</v>
      </c>
      <c r="BK13" s="19">
        <v>0</v>
      </c>
      <c r="BL13" s="42">
        <f t="shared" si="25"/>
        <v>0</v>
      </c>
      <c r="BM13" s="42">
        <v>0</v>
      </c>
      <c r="BN13" s="19">
        <v>0</v>
      </c>
      <c r="BO13" s="42">
        <f t="shared" si="26"/>
        <v>0</v>
      </c>
      <c r="BP13" s="42">
        <v>0</v>
      </c>
      <c r="BQ13" s="19">
        <f t="shared" si="5"/>
        <v>47842</v>
      </c>
      <c r="BR13" s="42">
        <f t="shared" si="5"/>
        <v>11960.5</v>
      </c>
      <c r="BS13" s="42">
        <f t="shared" si="5"/>
        <v>7839.5360000000001</v>
      </c>
      <c r="BT13" s="42">
        <f t="shared" si="27"/>
        <v>65.545219681451456</v>
      </c>
      <c r="BU13" s="42">
        <f>BS13/BQ13*100</f>
        <v>16.386304920362864</v>
      </c>
      <c r="BV13" s="19">
        <v>34912</v>
      </c>
      <c r="BW13" s="42">
        <f t="shared" si="28"/>
        <v>8728</v>
      </c>
      <c r="BX13" s="42">
        <v>4490.8959999999997</v>
      </c>
      <c r="BY13" s="19">
        <v>5190</v>
      </c>
      <c r="BZ13" s="42">
        <f t="shared" si="29"/>
        <v>1297.5</v>
      </c>
      <c r="CA13" s="42">
        <v>137</v>
      </c>
      <c r="CB13" s="19">
        <v>0</v>
      </c>
      <c r="CC13" s="42">
        <f t="shared" si="30"/>
        <v>0</v>
      </c>
      <c r="CD13" s="42">
        <v>0</v>
      </c>
      <c r="CE13" s="19">
        <v>7740</v>
      </c>
      <c r="CF13" s="42">
        <f t="shared" si="31"/>
        <v>1935</v>
      </c>
      <c r="CG13" s="42">
        <v>3211.64</v>
      </c>
      <c r="CH13" s="19">
        <v>0</v>
      </c>
      <c r="CI13" s="42">
        <f t="shared" si="32"/>
        <v>0</v>
      </c>
      <c r="CJ13" s="42">
        <v>0</v>
      </c>
      <c r="CK13" s="19">
        <v>4454.3999999999996</v>
      </c>
      <c r="CL13" s="42">
        <f t="shared" si="33"/>
        <v>1113.5999999999999</v>
      </c>
      <c r="CM13" s="42">
        <v>890.88</v>
      </c>
      <c r="CN13" s="19">
        <v>0</v>
      </c>
      <c r="CO13" s="42">
        <f t="shared" si="34"/>
        <v>0</v>
      </c>
      <c r="CP13" s="42">
        <v>516.13699999999994</v>
      </c>
      <c r="CQ13" s="19">
        <v>172650.5</v>
      </c>
      <c r="CR13" s="42">
        <f t="shared" si="35"/>
        <v>43162.625</v>
      </c>
      <c r="CS13" s="42">
        <v>29469.271000000001</v>
      </c>
      <c r="CT13" s="19">
        <v>98600</v>
      </c>
      <c r="CU13" s="42">
        <f t="shared" si="36"/>
        <v>24650</v>
      </c>
      <c r="CV13" s="42">
        <v>14050.4</v>
      </c>
      <c r="CW13" s="19">
        <v>8000</v>
      </c>
      <c r="CX13" s="42">
        <f t="shared" si="37"/>
        <v>2000</v>
      </c>
      <c r="CY13" s="42">
        <v>22806.704000000002</v>
      </c>
      <c r="CZ13" s="19">
        <v>1500</v>
      </c>
      <c r="DA13" s="42">
        <f t="shared" si="38"/>
        <v>375</v>
      </c>
      <c r="DB13" s="42">
        <v>1441.181</v>
      </c>
      <c r="DC13" s="19">
        <v>0</v>
      </c>
      <c r="DD13" s="42">
        <f t="shared" si="39"/>
        <v>0</v>
      </c>
      <c r="DE13" s="42">
        <v>0</v>
      </c>
      <c r="DF13" s="19">
        <v>0</v>
      </c>
      <c r="DG13" s="42">
        <f t="shared" si="40"/>
        <v>0</v>
      </c>
      <c r="DH13" s="42">
        <v>3085.4209999999998</v>
      </c>
      <c r="DI13" s="42">
        <v>0</v>
      </c>
      <c r="DJ13" s="19">
        <f t="shared" si="6"/>
        <v>4144000</v>
      </c>
      <c r="DK13" s="42">
        <f t="shared" si="6"/>
        <v>1036000</v>
      </c>
      <c r="DL13" s="42">
        <f t="shared" si="6"/>
        <v>1061070.0830000001</v>
      </c>
      <c r="DM13" s="19">
        <v>0</v>
      </c>
      <c r="DN13" s="42">
        <f t="shared" si="41"/>
        <v>0</v>
      </c>
      <c r="DO13" s="42">
        <v>0</v>
      </c>
      <c r="DP13" s="19">
        <v>295524.48499999999</v>
      </c>
      <c r="DQ13" s="42">
        <f t="shared" si="42"/>
        <v>73881.121249999997</v>
      </c>
      <c r="DR13" s="42">
        <v>143340.23000000001</v>
      </c>
      <c r="DS13" s="19">
        <v>0</v>
      </c>
      <c r="DT13" s="42">
        <f t="shared" si="43"/>
        <v>0</v>
      </c>
      <c r="DU13" s="42">
        <v>0</v>
      </c>
      <c r="DV13" s="19">
        <v>0</v>
      </c>
      <c r="DW13" s="42">
        <f t="shared" si="44"/>
        <v>0</v>
      </c>
      <c r="DX13" s="42">
        <v>0</v>
      </c>
      <c r="DY13" s="19">
        <v>0</v>
      </c>
      <c r="DZ13" s="42">
        <f t="shared" si="45"/>
        <v>0</v>
      </c>
      <c r="EA13" s="42">
        <v>0</v>
      </c>
      <c r="EB13" s="19">
        <v>0</v>
      </c>
      <c r="EC13" s="42">
        <f t="shared" si="46"/>
        <v>0</v>
      </c>
      <c r="ED13" s="42">
        <v>0</v>
      </c>
      <c r="EE13" s="42">
        <v>0</v>
      </c>
      <c r="EF13" s="19">
        <f t="shared" si="7"/>
        <v>295524.48499999999</v>
      </c>
      <c r="EG13" s="42">
        <f t="shared" si="7"/>
        <v>73881.121249999997</v>
      </c>
      <c r="EH13" s="42">
        <f>DO13+DR13+DU13+DX13+EA13+ED13+EE13</f>
        <v>143340.23000000001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4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 t="shared" si="0"/>
        <v>2710000</v>
      </c>
      <c r="F14" s="20">
        <f t="shared" si="0"/>
        <v>677500</v>
      </c>
      <c r="G14" s="20">
        <f t="shared" si="0"/>
        <v>602376.51419999998</v>
      </c>
      <c r="H14" s="20">
        <f t="shared" si="8"/>
        <v>88.911662612546124</v>
      </c>
      <c r="I14" s="20">
        <f>G14/E14*100</f>
        <v>22.227915653136531</v>
      </c>
      <c r="J14" s="19">
        <f t="shared" si="1"/>
        <v>535286.1</v>
      </c>
      <c r="K14" s="20">
        <f t="shared" si="1"/>
        <v>133821.52499999999</v>
      </c>
      <c r="L14" s="20">
        <f t="shared" si="1"/>
        <v>132739.3542</v>
      </c>
      <c r="M14" s="20">
        <f t="shared" si="9"/>
        <v>-1082.1707999999926</v>
      </c>
      <c r="N14" s="20">
        <f t="shared" si="10"/>
        <v>99.191332784467974</v>
      </c>
      <c r="O14" s="20">
        <f>L14/J14*100</f>
        <v>24.797833196116994</v>
      </c>
      <c r="P14" s="19">
        <f t="shared" si="2"/>
        <v>133100</v>
      </c>
      <c r="Q14" s="20">
        <f t="shared" si="2"/>
        <v>33275</v>
      </c>
      <c r="R14" s="20">
        <f t="shared" si="2"/>
        <v>19071.256999999983</v>
      </c>
      <c r="S14" s="20">
        <f t="shared" si="11"/>
        <v>57.314070623591228</v>
      </c>
      <c r="T14" s="18">
        <f>R14/P14*100</f>
        <v>14.328517655897807</v>
      </c>
      <c r="U14" s="19">
        <v>10600</v>
      </c>
      <c r="V14" s="42">
        <f t="shared" si="12"/>
        <v>2650</v>
      </c>
      <c r="W14" s="42">
        <v>4966.6989999999996</v>
      </c>
      <c r="X14" s="42">
        <f t="shared" si="13"/>
        <v>187.42260377358488</v>
      </c>
      <c r="Y14" s="42">
        <f t="shared" si="3"/>
        <v>46.85565094339622</v>
      </c>
      <c r="Z14" s="19">
        <v>10000</v>
      </c>
      <c r="AA14" s="42">
        <f t="shared" si="14"/>
        <v>2500</v>
      </c>
      <c r="AB14" s="42">
        <v>1205.778</v>
      </c>
      <c r="AC14" s="42">
        <f t="shared" si="4"/>
        <v>48.231119999999997</v>
      </c>
      <c r="AD14" s="42">
        <f t="shared" si="15"/>
        <v>12.057779999999999</v>
      </c>
      <c r="AE14" s="19">
        <v>112500</v>
      </c>
      <c r="AF14" s="42">
        <f t="shared" si="16"/>
        <v>28125</v>
      </c>
      <c r="AG14" s="42">
        <v>12898.779999999984</v>
      </c>
      <c r="AH14" s="42">
        <f>+AG14/AF14*100</f>
        <v>45.862328888888833</v>
      </c>
      <c r="AI14" s="42">
        <f>AG14/AE14*100</f>
        <v>11.465582222222208</v>
      </c>
      <c r="AJ14" s="19">
        <v>308688.09999999998</v>
      </c>
      <c r="AK14" s="42">
        <f t="shared" si="17"/>
        <v>77172.024999999994</v>
      </c>
      <c r="AL14" s="42">
        <v>71272.038</v>
      </c>
      <c r="AM14" s="42">
        <f>+AL14/AK14*100</f>
        <v>92.354759383338731</v>
      </c>
      <c r="AN14" s="42">
        <f>AL14/AJ14*100</f>
        <v>23.088689845834683</v>
      </c>
      <c r="AO14" s="19">
        <v>9700</v>
      </c>
      <c r="AP14" s="42">
        <f t="shared" si="18"/>
        <v>2425</v>
      </c>
      <c r="AQ14" s="42">
        <v>3591.5650000000001</v>
      </c>
      <c r="AR14" s="42">
        <f t="shared" si="19"/>
        <v>148.10577319587631</v>
      </c>
      <c r="AS14" s="42">
        <f>AQ14/AO14*100</f>
        <v>37.026443298969077</v>
      </c>
      <c r="AT14" s="19">
        <v>13000</v>
      </c>
      <c r="AU14" s="42">
        <f t="shared" si="20"/>
        <v>3250</v>
      </c>
      <c r="AV14" s="42">
        <v>4270</v>
      </c>
      <c r="AW14" s="42">
        <f>+AV14/AU14*100</f>
        <v>131.38461538461539</v>
      </c>
      <c r="AX14" s="42">
        <f>AV14/AT14*100</f>
        <v>32.846153846153847</v>
      </c>
      <c r="AY14" s="19">
        <v>0</v>
      </c>
      <c r="AZ14" s="42">
        <f t="shared" si="21"/>
        <v>0</v>
      </c>
      <c r="BA14" s="42">
        <v>0</v>
      </c>
      <c r="BB14" s="19">
        <v>0</v>
      </c>
      <c r="BC14" s="42">
        <f t="shared" si="22"/>
        <v>0</v>
      </c>
      <c r="BD14" s="42">
        <v>0</v>
      </c>
      <c r="BE14" s="19">
        <v>1355089.9</v>
      </c>
      <c r="BF14" s="42">
        <f t="shared" si="23"/>
        <v>338772.47499999998</v>
      </c>
      <c r="BG14" s="42">
        <v>338772.5</v>
      </c>
      <c r="BH14" s="19">
        <v>2396.8000000000002</v>
      </c>
      <c r="BI14" s="42">
        <f t="shared" si="24"/>
        <v>599.20000000000005</v>
      </c>
      <c r="BJ14" s="42">
        <v>493.5</v>
      </c>
      <c r="BK14" s="19">
        <v>0</v>
      </c>
      <c r="BL14" s="42">
        <f t="shared" si="25"/>
        <v>0</v>
      </c>
      <c r="BM14" s="42">
        <v>0</v>
      </c>
      <c r="BN14" s="19">
        <v>0</v>
      </c>
      <c r="BO14" s="42">
        <f t="shared" si="26"/>
        <v>0</v>
      </c>
      <c r="BP14" s="42">
        <v>0</v>
      </c>
      <c r="BQ14" s="19">
        <f t="shared" si="5"/>
        <v>24758</v>
      </c>
      <c r="BR14" s="42">
        <f t="shared" si="5"/>
        <v>6189.5</v>
      </c>
      <c r="BS14" s="42">
        <f t="shared" si="5"/>
        <v>7481.1378000000004</v>
      </c>
      <c r="BT14" s="42">
        <f t="shared" si="27"/>
        <v>120.86820906373698</v>
      </c>
      <c r="BU14" s="42">
        <f>BS14/BQ14*100</f>
        <v>30.217052265934246</v>
      </c>
      <c r="BV14" s="19">
        <v>11305</v>
      </c>
      <c r="BW14" s="42">
        <f t="shared" si="28"/>
        <v>2826.25</v>
      </c>
      <c r="BX14" s="42">
        <v>1532.731</v>
      </c>
      <c r="BY14" s="19">
        <v>5653</v>
      </c>
      <c r="BZ14" s="42">
        <f t="shared" si="29"/>
        <v>1413.25</v>
      </c>
      <c r="CA14" s="42">
        <v>4000</v>
      </c>
      <c r="CB14" s="19">
        <v>3200</v>
      </c>
      <c r="CC14" s="42">
        <f t="shared" si="30"/>
        <v>800</v>
      </c>
      <c r="CD14" s="42">
        <v>1241.9490000000001</v>
      </c>
      <c r="CE14" s="19">
        <v>4600</v>
      </c>
      <c r="CF14" s="42">
        <f t="shared" si="31"/>
        <v>1150</v>
      </c>
      <c r="CG14" s="42">
        <v>706.45780000000002</v>
      </c>
      <c r="CH14" s="19">
        <v>0</v>
      </c>
      <c r="CI14" s="42">
        <f t="shared" si="32"/>
        <v>0</v>
      </c>
      <c r="CJ14" s="42">
        <v>0</v>
      </c>
      <c r="CK14" s="19">
        <v>2227.1999999999998</v>
      </c>
      <c r="CL14" s="42">
        <f t="shared" si="33"/>
        <v>556.79999999999995</v>
      </c>
      <c r="CM14" s="42">
        <v>445.36</v>
      </c>
      <c r="CN14" s="19">
        <v>0</v>
      </c>
      <c r="CO14" s="42">
        <f t="shared" si="34"/>
        <v>0</v>
      </c>
      <c r="CP14" s="42">
        <v>0</v>
      </c>
      <c r="CQ14" s="19">
        <v>42800</v>
      </c>
      <c r="CR14" s="42">
        <f t="shared" si="35"/>
        <v>10700</v>
      </c>
      <c r="CS14" s="42">
        <v>8727.7006000000001</v>
      </c>
      <c r="CT14" s="19">
        <v>35000</v>
      </c>
      <c r="CU14" s="42">
        <f t="shared" si="36"/>
        <v>8750</v>
      </c>
      <c r="CV14" s="42">
        <v>7227.9005999999999</v>
      </c>
      <c r="CW14" s="19">
        <v>3000</v>
      </c>
      <c r="CX14" s="42">
        <f t="shared" si="37"/>
        <v>750</v>
      </c>
      <c r="CY14" s="42">
        <v>16616.355800000001</v>
      </c>
      <c r="CZ14" s="19">
        <v>0</v>
      </c>
      <c r="DA14" s="42">
        <f t="shared" si="38"/>
        <v>0</v>
      </c>
      <c r="DB14" s="42">
        <v>65</v>
      </c>
      <c r="DC14" s="19">
        <v>0</v>
      </c>
      <c r="DD14" s="42">
        <f t="shared" si="39"/>
        <v>0</v>
      </c>
      <c r="DE14" s="42">
        <v>0</v>
      </c>
      <c r="DF14" s="19">
        <v>240</v>
      </c>
      <c r="DG14" s="42">
        <f t="shared" si="40"/>
        <v>60</v>
      </c>
      <c r="DH14" s="42">
        <v>1644.3</v>
      </c>
      <c r="DI14" s="42">
        <v>0</v>
      </c>
      <c r="DJ14" s="19">
        <f t="shared" si="6"/>
        <v>1895000</v>
      </c>
      <c r="DK14" s="42">
        <f t="shared" si="6"/>
        <v>473750</v>
      </c>
      <c r="DL14" s="42">
        <f t="shared" si="6"/>
        <v>472450.71419999999</v>
      </c>
      <c r="DM14" s="19">
        <v>0</v>
      </c>
      <c r="DN14" s="42">
        <f t="shared" si="41"/>
        <v>0</v>
      </c>
      <c r="DO14" s="42">
        <v>2000</v>
      </c>
      <c r="DP14" s="19">
        <v>815000</v>
      </c>
      <c r="DQ14" s="42">
        <f t="shared" si="42"/>
        <v>203750</v>
      </c>
      <c r="DR14" s="42">
        <v>127925.8</v>
      </c>
      <c r="DS14" s="19">
        <v>0</v>
      </c>
      <c r="DT14" s="42">
        <f t="shared" si="43"/>
        <v>0</v>
      </c>
      <c r="DU14" s="42">
        <v>0</v>
      </c>
      <c r="DV14" s="19">
        <v>0</v>
      </c>
      <c r="DW14" s="42">
        <f t="shared" si="44"/>
        <v>0</v>
      </c>
      <c r="DX14" s="42">
        <v>0</v>
      </c>
      <c r="DY14" s="19">
        <v>0</v>
      </c>
      <c r="DZ14" s="42">
        <f t="shared" si="45"/>
        <v>0</v>
      </c>
      <c r="EA14" s="42">
        <v>0</v>
      </c>
      <c r="EB14" s="19">
        <v>545000</v>
      </c>
      <c r="EC14" s="42">
        <f t="shared" si="46"/>
        <v>136250</v>
      </c>
      <c r="ED14" s="42">
        <v>57500</v>
      </c>
      <c r="EE14" s="42">
        <v>0</v>
      </c>
      <c r="EF14" s="19">
        <f t="shared" si="7"/>
        <v>1360000</v>
      </c>
      <c r="EG14" s="42">
        <f t="shared" si="7"/>
        <v>340000</v>
      </c>
      <c r="EH14" s="42">
        <f>DO14+DR14+DU14+DX14+EA14+ED14+EE14</f>
        <v>187425.8</v>
      </c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3">
      <c r="A15" s="17"/>
      <c r="B15" s="50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 t="s">
        <v>65</v>
      </c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21"/>
      <c r="CX15" s="20"/>
      <c r="CY15" s="37"/>
      <c r="CZ15" s="18"/>
      <c r="DA15" s="20"/>
      <c r="DB15" s="18"/>
      <c r="DC15" s="18"/>
      <c r="DD15" s="20"/>
      <c r="DE15" s="18"/>
      <c r="DF15" s="18"/>
      <c r="DG15" s="20"/>
      <c r="DH15" s="38"/>
      <c r="DI15" s="20"/>
      <c r="DJ15" s="20"/>
      <c r="DK15" s="20"/>
      <c r="DL15" s="20"/>
      <c r="DM15" s="18"/>
      <c r="DN15" s="20"/>
      <c r="DO15" s="18"/>
      <c r="DP15" s="18"/>
      <c r="DQ15" s="20"/>
      <c r="DR15" s="18"/>
      <c r="DS15" s="18"/>
      <c r="DT15" s="20"/>
      <c r="DU15" s="18"/>
      <c r="DV15" s="18"/>
      <c r="DW15" s="20"/>
      <c r="DX15" s="18"/>
      <c r="DY15" s="18"/>
      <c r="DZ15" s="20"/>
      <c r="EA15" s="18"/>
      <c r="EB15" s="39"/>
      <c r="EC15" s="20"/>
      <c r="ED15" s="20"/>
      <c r="EE15" s="20"/>
      <c r="EF15" s="20"/>
      <c r="EG15" s="20"/>
      <c r="EH15" s="20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x14ac:dyDescent="0.3">
      <c r="A16" s="17"/>
      <c r="B16" s="50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21"/>
      <c r="CX16" s="20"/>
      <c r="CY16" s="18"/>
      <c r="CZ16" s="18"/>
      <c r="DA16" s="20"/>
      <c r="DB16" s="18"/>
      <c r="DC16" s="18"/>
      <c r="DD16" s="20"/>
      <c r="DE16" s="18"/>
      <c r="DF16" s="18"/>
      <c r="DG16" s="20"/>
      <c r="DH16" s="20"/>
      <c r="DI16" s="20"/>
      <c r="DJ16" s="20"/>
      <c r="DK16" s="20"/>
      <c r="DL16" s="20"/>
      <c r="DM16" s="18"/>
      <c r="DN16" s="20"/>
      <c r="DO16" s="18"/>
      <c r="DP16" s="18"/>
      <c r="DQ16" s="20"/>
      <c r="DR16" s="18"/>
      <c r="DS16" s="18"/>
      <c r="DT16" s="20"/>
      <c r="DU16" s="18"/>
      <c r="DV16" s="18"/>
      <c r="DW16" s="20"/>
      <c r="DX16" s="18"/>
      <c r="DY16" s="18"/>
      <c r="DZ16" s="20"/>
      <c r="EA16" s="18"/>
      <c r="EB16" s="39"/>
      <c r="EC16" s="20"/>
      <c r="ED16" s="20"/>
      <c r="EE16" s="20"/>
      <c r="EF16" s="20"/>
      <c r="EG16" s="20"/>
      <c r="EH16" s="20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3">
      <c r="A17" s="17"/>
      <c r="B17" s="36" t="s">
        <v>50</v>
      </c>
      <c r="C17" s="28">
        <f>SUM(C10:C16)</f>
        <v>37152.007599999997</v>
      </c>
      <c r="D17" s="28">
        <f>SUM(D10:D16)</f>
        <v>1681415.3676999998</v>
      </c>
      <c r="E17" s="28">
        <f>SUM(E10:E16)</f>
        <v>16565016.664000001</v>
      </c>
      <c r="F17" s="28">
        <f>SUM(F10:F16)</f>
        <v>4141254.1660000002</v>
      </c>
      <c r="G17" s="28">
        <f>SUM(G10:G16)</f>
        <v>3515831.5322000002</v>
      </c>
      <c r="H17" s="28">
        <f t="shared" si="8"/>
        <v>84.897748152364912</v>
      </c>
      <c r="I17" s="28">
        <f>G17/E17*100</f>
        <v>21.224437038091228</v>
      </c>
      <c r="J17" s="28">
        <f>SUM(J10:J16)</f>
        <v>3048281.1999999997</v>
      </c>
      <c r="K17" s="28">
        <f>SUM(K10:K16)</f>
        <v>762070.29999999993</v>
      </c>
      <c r="L17" s="28">
        <f>SUM(L10:L16)</f>
        <v>716985.53020000015</v>
      </c>
      <c r="M17" s="28">
        <f t="shared" si="9"/>
        <v>-45084.769799999776</v>
      </c>
      <c r="N17" s="28">
        <f t="shared" si="10"/>
        <v>94.083909345371438</v>
      </c>
      <c r="O17" s="28">
        <f>L17/J17*100</f>
        <v>23.52097733634286</v>
      </c>
      <c r="P17" s="28">
        <f>SUM(P10:P16)</f>
        <v>582025.6</v>
      </c>
      <c r="Q17" s="28">
        <f>SUM(Q10:Q16)</f>
        <v>145506.4</v>
      </c>
      <c r="R17" s="28">
        <f>SUM(R10:R16)</f>
        <v>96055.567900000155</v>
      </c>
      <c r="S17" s="28">
        <f t="shared" si="11"/>
        <v>66.014668701857886</v>
      </c>
      <c r="T17" s="28">
        <f>R17/P17*100</f>
        <v>16.503667175464471</v>
      </c>
      <c r="U17" s="28">
        <f>SUM(U10:U16)</f>
        <v>43235.7</v>
      </c>
      <c r="V17" s="28">
        <f>SUM(V10:V16)</f>
        <v>10808.924999999999</v>
      </c>
      <c r="W17" s="28">
        <f>SUM(W10:W16)</f>
        <v>7528.5239999999994</v>
      </c>
      <c r="X17" s="28">
        <f t="shared" si="13"/>
        <v>69.650996745744834</v>
      </c>
      <c r="Y17" s="28">
        <f t="shared" si="3"/>
        <v>17.412749186436209</v>
      </c>
      <c r="Z17" s="28">
        <f>SUM(Z10:Z16)</f>
        <v>73013.399999999994</v>
      </c>
      <c r="AA17" s="28">
        <f>SUM(AA10:AA16)</f>
        <v>18253.349999999999</v>
      </c>
      <c r="AB17" s="28">
        <f>SUM(AB10:AB16)</f>
        <v>24571.437399999999</v>
      </c>
      <c r="AC17" s="28">
        <f t="shared" si="4"/>
        <v>134.61330331144694</v>
      </c>
      <c r="AD17" s="42">
        <f t="shared" si="15"/>
        <v>33.653325827861735</v>
      </c>
      <c r="AE17" s="28">
        <f>SUM(AE10:AE16)</f>
        <v>465776.5</v>
      </c>
      <c r="AF17" s="28">
        <f>SUM(AF10:AF16)</f>
        <v>116444.125</v>
      </c>
      <c r="AG17" s="28">
        <f>SUM(AG10:AG16)</f>
        <v>63955.606500000154</v>
      </c>
      <c r="AH17" s="28">
        <f>+AG17/AF17*100</f>
        <v>54.923858545890702</v>
      </c>
      <c r="AI17" s="28">
        <f>AG17/AE17*100</f>
        <v>13.730964636472676</v>
      </c>
      <c r="AJ17" s="28">
        <f>SUM(AJ10:AJ16)</f>
        <v>1436595.1</v>
      </c>
      <c r="AK17" s="28">
        <f>SUM(AK10:AK16)</f>
        <v>359148.77500000002</v>
      </c>
      <c r="AL17" s="28">
        <f>SUM(AL10:AL16)</f>
        <v>371014.87330000004</v>
      </c>
      <c r="AM17" s="28">
        <f>+AL17/AK17*100</f>
        <v>103.30395065387596</v>
      </c>
      <c r="AN17" s="28">
        <f>AL17/AJ17*100</f>
        <v>25.82598766346899</v>
      </c>
      <c r="AO17" s="28">
        <f>SUM(AO10:AO16)</f>
        <v>47922.400000000001</v>
      </c>
      <c r="AP17" s="28">
        <f>SUM(AP10:AP16)</f>
        <v>11980.6</v>
      </c>
      <c r="AQ17" s="28">
        <f>SUM(AQ10:AQ16)</f>
        <v>16646.5484</v>
      </c>
      <c r="AR17" s="28">
        <f t="shared" si="19"/>
        <v>138.94586581640317</v>
      </c>
      <c r="AS17" s="28">
        <f>AQ17/AO17*100</f>
        <v>34.736466454100793</v>
      </c>
      <c r="AT17" s="28">
        <f>SUM(AT10:AT16)</f>
        <v>50400</v>
      </c>
      <c r="AU17" s="28">
        <f>SUM(AU10:AU16)</f>
        <v>12600</v>
      </c>
      <c r="AV17" s="28">
        <f>SUM(AV10:AV16)</f>
        <v>17688.650000000001</v>
      </c>
      <c r="AW17" s="28">
        <f>+AV17/AU17*100</f>
        <v>140.38611111111112</v>
      </c>
      <c r="AX17" s="28">
        <f>AV17/AT17*100</f>
        <v>35.09652777777778</v>
      </c>
      <c r="AY17" s="28">
        <f t="shared" ref="AY17:BS17" si="47">SUM(AY10:AY16)</f>
        <v>0</v>
      </c>
      <c r="AZ17" s="28">
        <f t="shared" si="47"/>
        <v>0</v>
      </c>
      <c r="BA17" s="28">
        <f t="shared" si="47"/>
        <v>0</v>
      </c>
      <c r="BB17" s="28">
        <f t="shared" si="47"/>
        <v>0</v>
      </c>
      <c r="BC17" s="28">
        <f t="shared" si="47"/>
        <v>0</v>
      </c>
      <c r="BD17" s="28">
        <f t="shared" si="47"/>
        <v>0</v>
      </c>
      <c r="BE17" s="28">
        <f t="shared" si="47"/>
        <v>9159127</v>
      </c>
      <c r="BF17" s="28">
        <f t="shared" si="47"/>
        <v>2289781.75</v>
      </c>
      <c r="BG17" s="28">
        <f t="shared" si="47"/>
        <v>2290764.5300000003</v>
      </c>
      <c r="BH17" s="28">
        <f t="shared" si="47"/>
        <v>21050.699999999997</v>
      </c>
      <c r="BI17" s="28">
        <f t="shared" si="47"/>
        <v>5262.6749999999993</v>
      </c>
      <c r="BJ17" s="28">
        <f t="shared" si="47"/>
        <v>4377.8</v>
      </c>
      <c r="BK17" s="28">
        <f t="shared" si="47"/>
        <v>0</v>
      </c>
      <c r="BL17" s="28">
        <f t="shared" si="47"/>
        <v>0</v>
      </c>
      <c r="BM17" s="28">
        <f t="shared" si="47"/>
        <v>0</v>
      </c>
      <c r="BN17" s="28">
        <f t="shared" si="47"/>
        <v>0</v>
      </c>
      <c r="BO17" s="28">
        <f t="shared" si="47"/>
        <v>0</v>
      </c>
      <c r="BP17" s="28">
        <f t="shared" si="47"/>
        <v>0</v>
      </c>
      <c r="BQ17" s="28">
        <f t="shared" si="47"/>
        <v>367524.3</v>
      </c>
      <c r="BR17" s="28">
        <f t="shared" si="47"/>
        <v>91881.074999999997</v>
      </c>
      <c r="BS17" s="28">
        <f t="shared" si="47"/>
        <v>59230.665599999993</v>
      </c>
      <c r="BT17" s="28">
        <f t="shared" si="27"/>
        <v>64.464489123576314</v>
      </c>
      <c r="BU17" s="28">
        <f>BS17/BQ17*100</f>
        <v>16.116122280894079</v>
      </c>
      <c r="BV17" s="28">
        <f t="shared" ref="BV17:DA17" si="48">SUM(BV10:BV16)</f>
        <v>260554</v>
      </c>
      <c r="BW17" s="28">
        <f t="shared" si="48"/>
        <v>65138.5</v>
      </c>
      <c r="BX17" s="28">
        <f t="shared" si="48"/>
        <v>40147.06</v>
      </c>
      <c r="BY17" s="28">
        <f t="shared" si="48"/>
        <v>56147.5</v>
      </c>
      <c r="BZ17" s="28">
        <f t="shared" si="48"/>
        <v>14036.875</v>
      </c>
      <c r="CA17" s="28">
        <f t="shared" si="48"/>
        <v>5914.7629999999999</v>
      </c>
      <c r="CB17" s="28">
        <f t="shared" si="48"/>
        <v>5200</v>
      </c>
      <c r="CC17" s="28">
        <f t="shared" si="48"/>
        <v>1300</v>
      </c>
      <c r="CD17" s="28">
        <f t="shared" si="48"/>
        <v>2129.933</v>
      </c>
      <c r="CE17" s="28">
        <f t="shared" si="48"/>
        <v>45622.8</v>
      </c>
      <c r="CF17" s="28">
        <f t="shared" si="48"/>
        <v>11405.7</v>
      </c>
      <c r="CG17" s="28">
        <f t="shared" si="48"/>
        <v>11038.909599999999</v>
      </c>
      <c r="CH17" s="28">
        <f t="shared" si="48"/>
        <v>0</v>
      </c>
      <c r="CI17" s="28">
        <f t="shared" si="48"/>
        <v>0</v>
      </c>
      <c r="CJ17" s="28">
        <f t="shared" si="48"/>
        <v>0</v>
      </c>
      <c r="CK17" s="28">
        <f t="shared" si="48"/>
        <v>15362.199999999997</v>
      </c>
      <c r="CL17" s="28">
        <f t="shared" si="48"/>
        <v>3840.5499999999993</v>
      </c>
      <c r="CM17" s="28">
        <f t="shared" si="48"/>
        <v>2493.64</v>
      </c>
      <c r="CN17" s="28">
        <f t="shared" si="48"/>
        <v>0</v>
      </c>
      <c r="CO17" s="28">
        <f t="shared" si="48"/>
        <v>0</v>
      </c>
      <c r="CP17" s="28">
        <f t="shared" si="48"/>
        <v>516.13699999999994</v>
      </c>
      <c r="CQ17" s="28">
        <f t="shared" si="48"/>
        <v>501464.8</v>
      </c>
      <c r="CR17" s="28">
        <f t="shared" si="48"/>
        <v>125366.2</v>
      </c>
      <c r="CS17" s="28">
        <f t="shared" si="48"/>
        <v>96516.739599999986</v>
      </c>
      <c r="CT17" s="28">
        <f t="shared" si="48"/>
        <v>244903.3</v>
      </c>
      <c r="CU17" s="28">
        <f t="shared" si="48"/>
        <v>61225.824999999997</v>
      </c>
      <c r="CV17" s="28">
        <f t="shared" si="48"/>
        <v>39374.767599999999</v>
      </c>
      <c r="CW17" s="28">
        <f t="shared" si="48"/>
        <v>19000</v>
      </c>
      <c r="CX17" s="28">
        <f t="shared" si="48"/>
        <v>4750</v>
      </c>
      <c r="CY17" s="28">
        <f t="shared" si="48"/>
        <v>47898.773800000003</v>
      </c>
      <c r="CZ17" s="28">
        <f t="shared" si="48"/>
        <v>5600</v>
      </c>
      <c r="DA17" s="28">
        <f t="shared" si="48"/>
        <v>1400</v>
      </c>
      <c r="DB17" s="28">
        <f t="shared" ref="DB17:EF17" si="49">SUM(DB10:DB16)</f>
        <v>1506.181</v>
      </c>
      <c r="DC17" s="28">
        <f t="shared" si="49"/>
        <v>21870</v>
      </c>
      <c r="DD17" s="28">
        <f>SUM(DD10:DD16)</f>
        <v>5467.5</v>
      </c>
      <c r="DE17" s="28">
        <f t="shared" si="49"/>
        <v>0</v>
      </c>
      <c r="DF17" s="28">
        <f t="shared" si="49"/>
        <v>37749</v>
      </c>
      <c r="DG17" s="28">
        <f>SUM(DG10:DG16)</f>
        <v>9437.25</v>
      </c>
      <c r="DH17" s="28">
        <f t="shared" si="49"/>
        <v>9911.3935999999994</v>
      </c>
      <c r="DI17" s="28">
        <f t="shared" si="49"/>
        <v>0</v>
      </c>
      <c r="DJ17" s="28">
        <f t="shared" si="49"/>
        <v>12265691.1</v>
      </c>
      <c r="DK17" s="28">
        <f>SUM(DK10:DK16)</f>
        <v>3066422.7749999994</v>
      </c>
      <c r="DL17" s="28">
        <f t="shared" si="49"/>
        <v>3014621.5002000001</v>
      </c>
      <c r="DM17" s="28">
        <f t="shared" si="49"/>
        <v>50000</v>
      </c>
      <c r="DN17" s="28">
        <f>SUM(DN10:DN16)</f>
        <v>12500</v>
      </c>
      <c r="DO17" s="28">
        <f t="shared" si="49"/>
        <v>2000</v>
      </c>
      <c r="DP17" s="28">
        <f t="shared" si="49"/>
        <v>4245875.5639999993</v>
      </c>
      <c r="DQ17" s="28">
        <f>SUM(DQ10:DQ16)</f>
        <v>1061468.8909999998</v>
      </c>
      <c r="DR17" s="28">
        <f t="shared" si="49"/>
        <v>499210.03200000001</v>
      </c>
      <c r="DS17" s="28">
        <f t="shared" si="49"/>
        <v>0</v>
      </c>
      <c r="DT17" s="28">
        <f>SUM(DT10:DT16)</f>
        <v>0</v>
      </c>
      <c r="DU17" s="28">
        <f t="shared" si="49"/>
        <v>0</v>
      </c>
      <c r="DV17" s="28">
        <f t="shared" si="49"/>
        <v>3450</v>
      </c>
      <c r="DW17" s="28">
        <f>SUM(DW10:DW16)</f>
        <v>862.5</v>
      </c>
      <c r="DX17" s="28">
        <f t="shared" si="49"/>
        <v>0</v>
      </c>
      <c r="DY17" s="28">
        <f t="shared" si="49"/>
        <v>0</v>
      </c>
      <c r="DZ17" s="28">
        <f>SUM(DZ10:DZ16)</f>
        <v>0</v>
      </c>
      <c r="EA17" s="28">
        <f t="shared" si="49"/>
        <v>0</v>
      </c>
      <c r="EB17" s="28">
        <f t="shared" si="49"/>
        <v>2223667.1580999997</v>
      </c>
      <c r="EC17" s="28">
        <f>SUM(EC10:EC16)</f>
        <v>555916.78952499991</v>
      </c>
      <c r="ED17" s="28">
        <f t="shared" si="49"/>
        <v>94000</v>
      </c>
      <c r="EE17" s="28">
        <f t="shared" si="49"/>
        <v>0</v>
      </c>
      <c r="EF17" s="28">
        <f t="shared" si="49"/>
        <v>6522992.7221000008</v>
      </c>
      <c r="EG17" s="28">
        <f>SUM(EG10:EG16)</f>
        <v>1630748.1805250002</v>
      </c>
      <c r="EH17" s="28">
        <f>SUM(EH10:EH16)</f>
        <v>595210.03199999989</v>
      </c>
      <c r="EI17" s="29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45" customFormat="1" x14ac:dyDescent="0.3">
      <c r="A18" s="46"/>
      <c r="B18" s="47"/>
      <c r="C18" s="29"/>
      <c r="D18" s="29"/>
      <c r="E18" s="29"/>
      <c r="F18" s="29"/>
      <c r="G18" s="29"/>
      <c r="H18" s="29"/>
      <c r="I18" s="48"/>
      <c r="J18" s="29"/>
      <c r="K18" s="29"/>
      <c r="L18" s="29"/>
      <c r="M18" s="29"/>
      <c r="N18" s="29"/>
      <c r="O18" s="48"/>
      <c r="P18" s="29"/>
      <c r="Q18" s="29"/>
      <c r="R18" s="29"/>
      <c r="S18" s="29"/>
      <c r="T18" s="49"/>
      <c r="U18" s="29"/>
      <c r="V18" s="29"/>
      <c r="W18" s="29"/>
      <c r="X18" s="29"/>
      <c r="Y18" s="49"/>
      <c r="Z18" s="29"/>
      <c r="AA18" s="29"/>
      <c r="AB18" s="29"/>
      <c r="AC18" s="29"/>
      <c r="AD18" s="49"/>
      <c r="AE18" s="29"/>
      <c r="AF18" s="29"/>
      <c r="AG18" s="29"/>
      <c r="AH18" s="48"/>
      <c r="AI18" s="49"/>
      <c r="AJ18" s="29"/>
      <c r="AK18" s="29"/>
      <c r="AL18" s="29"/>
      <c r="AM18" s="29"/>
      <c r="AN18" s="49"/>
      <c r="AO18" s="29"/>
      <c r="AP18" s="29"/>
      <c r="AQ18" s="29"/>
      <c r="AR18" s="29"/>
      <c r="AS18" s="49"/>
      <c r="AT18" s="29"/>
      <c r="AU18" s="29"/>
      <c r="AV18" s="29"/>
      <c r="AW18" s="29"/>
      <c r="AX18" s="4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4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43"/>
      <c r="EK18" s="43"/>
      <c r="EL18" s="43"/>
      <c r="EM18" s="43"/>
      <c r="EN18" s="43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</row>
    <row r="19" spans="1:254" s="45" customFormat="1" x14ac:dyDescent="0.3"/>
    <row r="20" spans="1:254" s="45" customFormat="1" x14ac:dyDescent="0.3"/>
    <row r="21" spans="1:254" s="45" customFormat="1" x14ac:dyDescent="0.3"/>
    <row r="22" spans="1:254" s="45" customFormat="1" x14ac:dyDescent="0.3"/>
    <row r="23" spans="1:254" s="45" customFormat="1" x14ac:dyDescent="0.3"/>
    <row r="24" spans="1:254" s="45" customFormat="1" x14ac:dyDescent="0.3"/>
    <row r="25" spans="1:254" s="45" customFormat="1" x14ac:dyDescent="0.3"/>
    <row r="26" spans="1:254" s="45" customFormat="1" x14ac:dyDescent="0.3"/>
    <row r="27" spans="1:254" s="45" customFormat="1" x14ac:dyDescent="0.3"/>
    <row r="28" spans="1:254" s="45" customFormat="1" x14ac:dyDescent="0.3"/>
    <row r="29" spans="1:254" s="45" customFormat="1" x14ac:dyDescent="0.3"/>
    <row r="30" spans="1:254" s="45" customFormat="1" x14ac:dyDescent="0.3"/>
    <row r="31" spans="1:254" s="45" customFormat="1" x14ac:dyDescent="0.3"/>
    <row r="32" spans="1:254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  <row r="143" s="45" customFormat="1" x14ac:dyDescent="0.3"/>
    <row r="144" s="45" customFormat="1" x14ac:dyDescent="0.3"/>
    <row r="145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8"/>
  <sheetViews>
    <sheetView zoomScale="40" zoomScaleNormal="4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Q21" sqref="Q21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1.85546875" style="1" hidden="1" customWidth="1"/>
    <col min="10" max="10" width="16" style="1" customWidth="1"/>
    <col min="11" max="12" width="14.85546875" style="1" customWidth="1"/>
    <col min="13" max="13" width="16.42578125" style="1" customWidth="1"/>
    <col min="14" max="14" width="9.7109375" style="1" customWidth="1"/>
    <col min="15" max="15" width="6.85546875" style="1" hidden="1" customWidth="1"/>
    <col min="16" max="17" width="14.85546875" style="1" customWidth="1"/>
    <col min="18" max="18" width="15" style="1" customWidth="1"/>
    <col min="19" max="19" width="10.5703125" style="1" customWidth="1"/>
    <col min="20" max="20" width="11.85546875" style="1" hidden="1" customWidth="1"/>
    <col min="21" max="30" width="14.85546875" style="1" hidden="1" customWidth="1"/>
    <col min="31" max="33" width="14.85546875" style="1" customWidth="1"/>
    <col min="34" max="34" width="13.5703125" style="1" customWidth="1"/>
    <col min="35" max="35" width="14.85546875" style="1" hidden="1" customWidth="1"/>
    <col min="36" max="36" width="16.7109375" style="1" customWidth="1"/>
    <col min="37" max="37" width="14.85546875" style="1" customWidth="1"/>
    <col min="38" max="38" width="16" style="1" customWidth="1"/>
    <col min="39" max="39" width="10.140625" style="1" customWidth="1"/>
    <col min="40" max="40" width="14.85546875" style="1" hidden="1" customWidth="1"/>
    <col min="41" max="41" width="14.5703125" style="1" customWidth="1"/>
    <col min="42" max="42" width="13.5703125" style="1" customWidth="1"/>
    <col min="43" max="43" width="13.28515625" style="1" customWidth="1"/>
    <col min="44" max="44" width="10.42578125" style="1" customWidth="1"/>
    <col min="45" max="68" width="14.85546875" style="1" hidden="1" customWidth="1"/>
    <col min="69" max="70" width="14.85546875" style="1" customWidth="1"/>
    <col min="71" max="71" width="14.7109375" style="1" customWidth="1"/>
    <col min="72" max="72" width="10.140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4.85546875" style="1" customWidth="1"/>
    <col min="99" max="99" width="14" style="1" customWidth="1"/>
    <col min="100" max="100" width="15" style="1" customWidth="1"/>
    <col min="101" max="101" width="9.140625" style="1" customWidth="1"/>
    <col min="102" max="102" width="12.42578125" style="1" hidden="1" customWidth="1"/>
    <col min="103" max="136" width="14.85546875" style="1" hidden="1" customWidth="1"/>
    <col min="137" max="137" width="10.5703125" style="1" hidden="1" customWidth="1"/>
    <col min="138" max="140" width="14.85546875" style="1" hidden="1" customWidth="1"/>
    <col min="141" max="230" width="17.28515625" style="2"/>
    <col min="231" max="16384" width="17.28515625" style="1"/>
  </cols>
  <sheetData>
    <row r="1" spans="1:256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</row>
    <row r="2" spans="1:256" ht="17.45" customHeight="1" x14ac:dyDescent="0.3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</row>
    <row r="3" spans="1:256" x14ac:dyDescent="0.3">
      <c r="C3" s="5"/>
      <c r="D3" s="5"/>
      <c r="E3" s="5"/>
      <c r="F3" s="5"/>
      <c r="G3" s="5"/>
      <c r="H3" s="5"/>
      <c r="I3" s="5"/>
      <c r="J3" s="5"/>
      <c r="K3" s="5"/>
      <c r="L3" s="87"/>
      <c r="M3" s="87"/>
      <c r="N3" s="87"/>
      <c r="O3" s="87"/>
      <c r="P3" s="87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88" t="s">
        <v>61</v>
      </c>
      <c r="CV3" s="88"/>
      <c r="CW3" s="4"/>
      <c r="CX3" s="4"/>
    </row>
    <row r="4" spans="1:256" ht="17.45" customHeight="1" x14ac:dyDescent="0.3">
      <c r="A4" s="89" t="s">
        <v>1</v>
      </c>
      <c r="B4" s="92" t="s">
        <v>2</v>
      </c>
      <c r="C4" s="95" t="s">
        <v>3</v>
      </c>
      <c r="D4" s="95" t="s">
        <v>4</v>
      </c>
      <c r="E4" s="98" t="s">
        <v>5</v>
      </c>
      <c r="F4" s="99"/>
      <c r="G4" s="99"/>
      <c r="H4" s="99"/>
      <c r="I4" s="100"/>
      <c r="J4" s="107" t="s">
        <v>6</v>
      </c>
      <c r="K4" s="108"/>
      <c r="L4" s="108"/>
      <c r="M4" s="108"/>
      <c r="N4" s="108"/>
      <c r="O4" s="109"/>
      <c r="P4" s="116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8"/>
      <c r="DK4" s="119" t="s">
        <v>7</v>
      </c>
      <c r="DL4" s="120" t="s">
        <v>8</v>
      </c>
      <c r="DM4" s="121"/>
      <c r="DN4" s="122"/>
      <c r="DO4" s="129" t="s">
        <v>9</v>
      </c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19" t="s">
        <v>10</v>
      </c>
      <c r="EH4" s="130" t="s">
        <v>11</v>
      </c>
      <c r="EI4" s="131"/>
      <c r="EJ4" s="132"/>
      <c r="EK4" s="51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" customHeight="1" x14ac:dyDescent="0.3">
      <c r="A5" s="90"/>
      <c r="B5" s="93"/>
      <c r="C5" s="96"/>
      <c r="D5" s="96"/>
      <c r="E5" s="101"/>
      <c r="F5" s="102"/>
      <c r="G5" s="102"/>
      <c r="H5" s="102"/>
      <c r="I5" s="103"/>
      <c r="J5" s="110"/>
      <c r="K5" s="111"/>
      <c r="L5" s="111"/>
      <c r="M5" s="111"/>
      <c r="N5" s="111"/>
      <c r="O5" s="112"/>
      <c r="P5" s="139" t="s">
        <v>12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1"/>
      <c r="BB5" s="142" t="s">
        <v>13</v>
      </c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3" t="s">
        <v>14</v>
      </c>
      <c r="BO5" s="144"/>
      <c r="BP5" s="144"/>
      <c r="BQ5" s="147" t="s">
        <v>15</v>
      </c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9"/>
      <c r="CH5" s="158" t="s">
        <v>16</v>
      </c>
      <c r="CI5" s="156"/>
      <c r="CJ5" s="156"/>
      <c r="CK5" s="156"/>
      <c r="CL5" s="156"/>
      <c r="CM5" s="156"/>
      <c r="CN5" s="156"/>
      <c r="CO5" s="156"/>
      <c r="CP5" s="166"/>
      <c r="CQ5" s="147" t="s">
        <v>17</v>
      </c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2" t="s">
        <v>18</v>
      </c>
      <c r="DC5" s="142"/>
      <c r="DD5" s="142"/>
      <c r="DE5" s="143" t="s">
        <v>19</v>
      </c>
      <c r="DF5" s="144"/>
      <c r="DG5" s="150"/>
      <c r="DH5" s="143" t="s">
        <v>20</v>
      </c>
      <c r="DI5" s="144"/>
      <c r="DJ5" s="150"/>
      <c r="DK5" s="119"/>
      <c r="DL5" s="123"/>
      <c r="DM5" s="124"/>
      <c r="DN5" s="125"/>
      <c r="DO5" s="152"/>
      <c r="DP5" s="152"/>
      <c r="DQ5" s="153"/>
      <c r="DR5" s="153"/>
      <c r="DS5" s="153"/>
      <c r="DT5" s="153"/>
      <c r="DU5" s="143" t="s">
        <v>21</v>
      </c>
      <c r="DV5" s="144"/>
      <c r="DW5" s="150"/>
      <c r="DX5" s="186"/>
      <c r="DY5" s="187"/>
      <c r="DZ5" s="187"/>
      <c r="EA5" s="187"/>
      <c r="EB5" s="187"/>
      <c r="EC5" s="187"/>
      <c r="ED5" s="187"/>
      <c r="EE5" s="187"/>
      <c r="EF5" s="187"/>
      <c r="EG5" s="119"/>
      <c r="EH5" s="133"/>
      <c r="EI5" s="134"/>
      <c r="EJ5" s="135"/>
      <c r="EK5" s="51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84" customHeight="1" x14ac:dyDescent="0.3">
      <c r="A6" s="90"/>
      <c r="B6" s="93"/>
      <c r="C6" s="96"/>
      <c r="D6" s="96"/>
      <c r="E6" s="104"/>
      <c r="F6" s="105"/>
      <c r="G6" s="105"/>
      <c r="H6" s="105"/>
      <c r="I6" s="106"/>
      <c r="J6" s="113"/>
      <c r="K6" s="114"/>
      <c r="L6" s="114"/>
      <c r="M6" s="114"/>
      <c r="N6" s="114"/>
      <c r="O6" s="115"/>
      <c r="P6" s="159" t="s">
        <v>54</v>
      </c>
      <c r="Q6" s="160"/>
      <c r="R6" s="160"/>
      <c r="S6" s="160"/>
      <c r="T6" s="161"/>
      <c r="U6" s="162" t="s">
        <v>22</v>
      </c>
      <c r="V6" s="163"/>
      <c r="W6" s="163"/>
      <c r="X6" s="163"/>
      <c r="Y6" s="164"/>
      <c r="Z6" s="162" t="s">
        <v>23</v>
      </c>
      <c r="AA6" s="163"/>
      <c r="AB6" s="163"/>
      <c r="AC6" s="163"/>
      <c r="AD6" s="164"/>
      <c r="AE6" s="162" t="s">
        <v>51</v>
      </c>
      <c r="AF6" s="163"/>
      <c r="AG6" s="163"/>
      <c r="AH6" s="163"/>
      <c r="AI6" s="164"/>
      <c r="AJ6" s="162" t="s">
        <v>52</v>
      </c>
      <c r="AK6" s="163"/>
      <c r="AL6" s="163"/>
      <c r="AM6" s="163"/>
      <c r="AN6" s="164"/>
      <c r="AO6" s="162" t="s">
        <v>24</v>
      </c>
      <c r="AP6" s="163"/>
      <c r="AQ6" s="163"/>
      <c r="AR6" s="163"/>
      <c r="AS6" s="164"/>
      <c r="AT6" s="162" t="s">
        <v>25</v>
      </c>
      <c r="AU6" s="163"/>
      <c r="AV6" s="163"/>
      <c r="AW6" s="163"/>
      <c r="AX6" s="164"/>
      <c r="AY6" s="165" t="s">
        <v>26</v>
      </c>
      <c r="AZ6" s="165"/>
      <c r="BA6" s="165"/>
      <c r="BB6" s="176" t="s">
        <v>27</v>
      </c>
      <c r="BC6" s="177"/>
      <c r="BD6" s="177"/>
      <c r="BE6" s="176" t="s">
        <v>28</v>
      </c>
      <c r="BF6" s="177"/>
      <c r="BG6" s="178"/>
      <c r="BH6" s="179" t="s">
        <v>29</v>
      </c>
      <c r="BI6" s="180"/>
      <c r="BJ6" s="180"/>
      <c r="BK6" s="181" t="s">
        <v>30</v>
      </c>
      <c r="BL6" s="182"/>
      <c r="BM6" s="182"/>
      <c r="BN6" s="145"/>
      <c r="BO6" s="146"/>
      <c r="BP6" s="146"/>
      <c r="BQ6" s="183" t="s">
        <v>31</v>
      </c>
      <c r="BR6" s="184"/>
      <c r="BS6" s="184"/>
      <c r="BT6" s="184"/>
      <c r="BU6" s="185"/>
      <c r="BV6" s="157" t="s">
        <v>32</v>
      </c>
      <c r="BW6" s="157"/>
      <c r="BX6" s="157"/>
      <c r="BY6" s="157" t="s">
        <v>33</v>
      </c>
      <c r="BZ6" s="157"/>
      <c r="CA6" s="157"/>
      <c r="CB6" s="157" t="s">
        <v>34</v>
      </c>
      <c r="CC6" s="157"/>
      <c r="CD6" s="157"/>
      <c r="CE6" s="157" t="s">
        <v>35</v>
      </c>
      <c r="CF6" s="157"/>
      <c r="CG6" s="157"/>
      <c r="CH6" s="157" t="s">
        <v>36</v>
      </c>
      <c r="CI6" s="157"/>
      <c r="CJ6" s="157"/>
      <c r="CK6" s="158" t="s">
        <v>37</v>
      </c>
      <c r="CL6" s="156"/>
      <c r="CM6" s="156"/>
      <c r="CN6" s="157" t="s">
        <v>38</v>
      </c>
      <c r="CO6" s="157"/>
      <c r="CP6" s="157"/>
      <c r="CQ6" s="154" t="s">
        <v>39</v>
      </c>
      <c r="CR6" s="155"/>
      <c r="CS6" s="199"/>
      <c r="CT6" s="158" t="s">
        <v>40</v>
      </c>
      <c r="CU6" s="156"/>
      <c r="CV6" s="156"/>
      <c r="CW6" s="156"/>
      <c r="CX6" s="156"/>
      <c r="CY6" s="158" t="s">
        <v>41</v>
      </c>
      <c r="CZ6" s="156"/>
      <c r="DA6" s="156"/>
      <c r="DB6" s="142"/>
      <c r="DC6" s="142"/>
      <c r="DD6" s="142"/>
      <c r="DE6" s="145"/>
      <c r="DF6" s="146"/>
      <c r="DG6" s="151"/>
      <c r="DH6" s="145"/>
      <c r="DI6" s="146"/>
      <c r="DJ6" s="151"/>
      <c r="DK6" s="119"/>
      <c r="DL6" s="126"/>
      <c r="DM6" s="127"/>
      <c r="DN6" s="128"/>
      <c r="DO6" s="143" t="s">
        <v>42</v>
      </c>
      <c r="DP6" s="144"/>
      <c r="DQ6" s="150"/>
      <c r="DR6" s="143" t="s">
        <v>43</v>
      </c>
      <c r="DS6" s="144"/>
      <c r="DT6" s="150"/>
      <c r="DU6" s="145"/>
      <c r="DV6" s="146"/>
      <c r="DW6" s="151"/>
      <c r="DX6" s="143" t="s">
        <v>44</v>
      </c>
      <c r="DY6" s="144"/>
      <c r="DZ6" s="150"/>
      <c r="EA6" s="143" t="s">
        <v>45</v>
      </c>
      <c r="EB6" s="144"/>
      <c r="EC6" s="150"/>
      <c r="ED6" s="167" t="s">
        <v>46</v>
      </c>
      <c r="EE6" s="168"/>
      <c r="EF6" s="168"/>
      <c r="EG6" s="119"/>
      <c r="EH6" s="136"/>
      <c r="EI6" s="137"/>
      <c r="EJ6" s="138"/>
      <c r="EK6" s="51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7.45" customHeight="1" x14ac:dyDescent="0.3">
      <c r="A7" s="90"/>
      <c r="B7" s="93"/>
      <c r="C7" s="96"/>
      <c r="D7" s="96"/>
      <c r="E7" s="169" t="s">
        <v>47</v>
      </c>
      <c r="F7" s="171" t="s">
        <v>60</v>
      </c>
      <c r="G7" s="173" t="s">
        <v>66</v>
      </c>
      <c r="H7" s="174" t="s">
        <v>53</v>
      </c>
      <c r="I7" s="175" t="s">
        <v>49</v>
      </c>
      <c r="J7" s="169" t="s">
        <v>47</v>
      </c>
      <c r="K7" s="171" t="s">
        <v>60</v>
      </c>
      <c r="L7" s="173" t="s">
        <v>66</v>
      </c>
      <c r="M7" s="174" t="s">
        <v>62</v>
      </c>
      <c r="N7" s="174" t="s">
        <v>53</v>
      </c>
      <c r="O7" s="190" t="s">
        <v>49</v>
      </c>
      <c r="P7" s="169" t="s">
        <v>47</v>
      </c>
      <c r="Q7" s="171" t="s">
        <v>60</v>
      </c>
      <c r="R7" s="173" t="s">
        <v>66</v>
      </c>
      <c r="S7" s="188" t="s">
        <v>53</v>
      </c>
      <c r="T7" s="175" t="s">
        <v>49</v>
      </c>
      <c r="U7" s="169" t="s">
        <v>47</v>
      </c>
      <c r="V7" s="171" t="s">
        <v>60</v>
      </c>
      <c r="W7" s="173" t="s">
        <v>66</v>
      </c>
      <c r="X7" s="188" t="s">
        <v>53</v>
      </c>
      <c r="Y7" s="175" t="s">
        <v>49</v>
      </c>
      <c r="Z7" s="169" t="s">
        <v>47</v>
      </c>
      <c r="AA7" s="171" t="s">
        <v>60</v>
      </c>
      <c r="AB7" s="173" t="s">
        <v>67</v>
      </c>
      <c r="AC7" s="188" t="s">
        <v>53</v>
      </c>
      <c r="AD7" s="175" t="s">
        <v>49</v>
      </c>
      <c r="AE7" s="169" t="s">
        <v>47</v>
      </c>
      <c r="AF7" s="171" t="s">
        <v>60</v>
      </c>
      <c r="AG7" s="173" t="s">
        <v>66</v>
      </c>
      <c r="AH7" s="188" t="s">
        <v>53</v>
      </c>
      <c r="AI7" s="175" t="s">
        <v>49</v>
      </c>
      <c r="AJ7" s="169" t="s">
        <v>47</v>
      </c>
      <c r="AK7" s="171" t="s">
        <v>60</v>
      </c>
      <c r="AL7" s="173" t="s">
        <v>66</v>
      </c>
      <c r="AM7" s="188" t="s">
        <v>53</v>
      </c>
      <c r="AN7" s="197" t="s">
        <v>49</v>
      </c>
      <c r="AO7" s="169" t="s">
        <v>47</v>
      </c>
      <c r="AP7" s="171" t="s">
        <v>60</v>
      </c>
      <c r="AQ7" s="173" t="s">
        <v>68</v>
      </c>
      <c r="AR7" s="188" t="s">
        <v>53</v>
      </c>
      <c r="AS7" s="194" t="s">
        <v>49</v>
      </c>
      <c r="AT7" s="169" t="s">
        <v>47</v>
      </c>
      <c r="AU7" s="171" t="s">
        <v>60</v>
      </c>
      <c r="AV7" s="192"/>
      <c r="AW7" s="192"/>
      <c r="AX7" s="193"/>
      <c r="AY7" s="169" t="s">
        <v>47</v>
      </c>
      <c r="AZ7" s="171" t="s">
        <v>60</v>
      </c>
      <c r="BA7" s="54"/>
      <c r="BB7" s="169" t="s">
        <v>47</v>
      </c>
      <c r="BC7" s="171" t="s">
        <v>60</v>
      </c>
      <c r="BD7" s="54"/>
      <c r="BE7" s="169" t="s">
        <v>47</v>
      </c>
      <c r="BF7" s="171" t="s">
        <v>60</v>
      </c>
      <c r="BG7" s="54"/>
      <c r="BH7" s="169" t="s">
        <v>47</v>
      </c>
      <c r="BI7" s="171" t="s">
        <v>60</v>
      </c>
      <c r="BJ7" s="54"/>
      <c r="BK7" s="169" t="s">
        <v>47</v>
      </c>
      <c r="BL7" s="171" t="s">
        <v>60</v>
      </c>
      <c r="BM7" s="54"/>
      <c r="BN7" s="169" t="s">
        <v>47</v>
      </c>
      <c r="BO7" s="171" t="s">
        <v>60</v>
      </c>
      <c r="BP7" s="54"/>
      <c r="BQ7" s="169" t="s">
        <v>47</v>
      </c>
      <c r="BR7" s="171" t="s">
        <v>60</v>
      </c>
      <c r="BS7" s="173" t="s">
        <v>66</v>
      </c>
      <c r="BT7" s="174" t="s">
        <v>53</v>
      </c>
      <c r="BU7" s="197" t="s">
        <v>49</v>
      </c>
      <c r="BV7" s="169" t="s">
        <v>47</v>
      </c>
      <c r="BW7" s="171" t="s">
        <v>60</v>
      </c>
      <c r="BX7" s="54"/>
      <c r="BY7" s="169" t="s">
        <v>47</v>
      </c>
      <c r="BZ7" s="171" t="s">
        <v>60</v>
      </c>
      <c r="CA7" s="54"/>
      <c r="CB7" s="169" t="s">
        <v>47</v>
      </c>
      <c r="CC7" s="171" t="s">
        <v>60</v>
      </c>
      <c r="CD7" s="54"/>
      <c r="CE7" s="169" t="s">
        <v>47</v>
      </c>
      <c r="CF7" s="171" t="s">
        <v>60</v>
      </c>
      <c r="CG7" s="54"/>
      <c r="CH7" s="169" t="s">
        <v>47</v>
      </c>
      <c r="CI7" s="171" t="s">
        <v>60</v>
      </c>
      <c r="CJ7" s="54"/>
      <c r="CK7" s="169" t="s">
        <v>47</v>
      </c>
      <c r="CL7" s="171" t="s">
        <v>60</v>
      </c>
      <c r="CM7" s="54"/>
      <c r="CN7" s="169" t="s">
        <v>47</v>
      </c>
      <c r="CO7" s="171" t="s">
        <v>60</v>
      </c>
      <c r="CP7" s="54"/>
      <c r="CQ7" s="169" t="s">
        <v>47</v>
      </c>
      <c r="CR7" s="171" t="s">
        <v>60</v>
      </c>
      <c r="CS7" s="194" t="s">
        <v>66</v>
      </c>
      <c r="CT7" s="169" t="s">
        <v>47</v>
      </c>
      <c r="CU7" s="171" t="s">
        <v>60</v>
      </c>
      <c r="CV7" s="194" t="s">
        <v>66</v>
      </c>
      <c r="CW7" s="174" t="s">
        <v>53</v>
      </c>
      <c r="CX7" s="197" t="s">
        <v>49</v>
      </c>
      <c r="CY7" s="169" t="s">
        <v>47</v>
      </c>
      <c r="CZ7" s="171" t="s">
        <v>60</v>
      </c>
      <c r="DA7" s="54"/>
      <c r="DB7" s="169" t="s">
        <v>47</v>
      </c>
      <c r="DC7" s="171" t="s">
        <v>60</v>
      </c>
      <c r="DD7" s="54"/>
      <c r="DE7" s="169" t="s">
        <v>47</v>
      </c>
      <c r="DF7" s="171" t="s">
        <v>60</v>
      </c>
      <c r="DG7" s="54"/>
      <c r="DH7" s="169" t="s">
        <v>47</v>
      </c>
      <c r="DI7" s="171" t="s">
        <v>60</v>
      </c>
      <c r="DJ7" s="54"/>
      <c r="DK7" s="196" t="s">
        <v>48</v>
      </c>
      <c r="DL7" s="169" t="s">
        <v>47</v>
      </c>
      <c r="DM7" s="171" t="s">
        <v>60</v>
      </c>
      <c r="DN7" s="54"/>
      <c r="DO7" s="169" t="s">
        <v>47</v>
      </c>
      <c r="DP7" s="171" t="s">
        <v>60</v>
      </c>
      <c r="DQ7" s="54"/>
      <c r="DR7" s="169" t="s">
        <v>47</v>
      </c>
      <c r="DS7" s="171" t="s">
        <v>60</v>
      </c>
      <c r="DT7" s="54"/>
      <c r="DU7" s="169" t="s">
        <v>47</v>
      </c>
      <c r="DV7" s="171" t="s">
        <v>60</v>
      </c>
      <c r="DW7" s="54"/>
      <c r="DX7" s="169" t="s">
        <v>47</v>
      </c>
      <c r="DY7" s="171" t="s">
        <v>60</v>
      </c>
      <c r="DZ7" s="54"/>
      <c r="EA7" s="169" t="s">
        <v>47</v>
      </c>
      <c r="EB7" s="171" t="s">
        <v>60</v>
      </c>
      <c r="EC7" s="54"/>
      <c r="ED7" s="169" t="s">
        <v>47</v>
      </c>
      <c r="EE7" s="171" t="s">
        <v>60</v>
      </c>
      <c r="EF7" s="54"/>
      <c r="EG7" s="119" t="s">
        <v>48</v>
      </c>
      <c r="EH7" s="169" t="s">
        <v>47</v>
      </c>
      <c r="EI7" s="171" t="s">
        <v>60</v>
      </c>
      <c r="EJ7" s="54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1.5" customHeight="1" x14ac:dyDescent="0.3">
      <c r="A8" s="91"/>
      <c r="B8" s="94"/>
      <c r="C8" s="97"/>
      <c r="D8" s="97"/>
      <c r="E8" s="170"/>
      <c r="F8" s="172"/>
      <c r="G8" s="173"/>
      <c r="H8" s="174"/>
      <c r="I8" s="175"/>
      <c r="J8" s="170"/>
      <c r="K8" s="172"/>
      <c r="L8" s="173"/>
      <c r="M8" s="174"/>
      <c r="N8" s="174"/>
      <c r="O8" s="191"/>
      <c r="P8" s="170"/>
      <c r="Q8" s="172"/>
      <c r="R8" s="173"/>
      <c r="S8" s="189"/>
      <c r="T8" s="175"/>
      <c r="U8" s="170"/>
      <c r="V8" s="172"/>
      <c r="W8" s="173"/>
      <c r="X8" s="189"/>
      <c r="Y8" s="175"/>
      <c r="Z8" s="170"/>
      <c r="AA8" s="172"/>
      <c r="AB8" s="173"/>
      <c r="AC8" s="189"/>
      <c r="AD8" s="175"/>
      <c r="AE8" s="170"/>
      <c r="AF8" s="172"/>
      <c r="AG8" s="173"/>
      <c r="AH8" s="189"/>
      <c r="AI8" s="175"/>
      <c r="AJ8" s="170"/>
      <c r="AK8" s="172"/>
      <c r="AL8" s="173"/>
      <c r="AM8" s="189"/>
      <c r="AN8" s="198"/>
      <c r="AO8" s="170"/>
      <c r="AP8" s="172"/>
      <c r="AQ8" s="173"/>
      <c r="AR8" s="189"/>
      <c r="AS8" s="195"/>
      <c r="AT8" s="170"/>
      <c r="AU8" s="172"/>
      <c r="AV8" s="58" t="s">
        <v>66</v>
      </c>
      <c r="AW8" s="32" t="s">
        <v>53</v>
      </c>
      <c r="AX8" s="58" t="s">
        <v>49</v>
      </c>
      <c r="AY8" s="170"/>
      <c r="AZ8" s="172"/>
      <c r="BA8" s="58" t="s">
        <v>66</v>
      </c>
      <c r="BB8" s="170"/>
      <c r="BC8" s="172"/>
      <c r="BD8" s="58" t="s">
        <v>68</v>
      </c>
      <c r="BE8" s="170"/>
      <c r="BF8" s="172"/>
      <c r="BG8" s="58" t="s">
        <v>66</v>
      </c>
      <c r="BH8" s="170"/>
      <c r="BI8" s="172"/>
      <c r="BJ8" s="58" t="s">
        <v>66</v>
      </c>
      <c r="BK8" s="170"/>
      <c r="BL8" s="172"/>
      <c r="BM8" s="58" t="s">
        <v>66</v>
      </c>
      <c r="BN8" s="170"/>
      <c r="BO8" s="172"/>
      <c r="BP8" s="58" t="s">
        <v>66</v>
      </c>
      <c r="BQ8" s="170"/>
      <c r="BR8" s="172"/>
      <c r="BS8" s="173"/>
      <c r="BT8" s="174"/>
      <c r="BU8" s="198"/>
      <c r="BV8" s="170"/>
      <c r="BW8" s="172"/>
      <c r="BX8" s="58" t="s">
        <v>66</v>
      </c>
      <c r="BY8" s="170"/>
      <c r="BZ8" s="172"/>
      <c r="CA8" s="58" t="s">
        <v>66</v>
      </c>
      <c r="CB8" s="170"/>
      <c r="CC8" s="172"/>
      <c r="CD8" s="58" t="s">
        <v>68</v>
      </c>
      <c r="CE8" s="170"/>
      <c r="CF8" s="172"/>
      <c r="CG8" s="58" t="s">
        <v>66</v>
      </c>
      <c r="CH8" s="170"/>
      <c r="CI8" s="172"/>
      <c r="CJ8" s="58" t="s">
        <v>69</v>
      </c>
      <c r="CK8" s="170"/>
      <c r="CL8" s="172"/>
      <c r="CM8" s="58" t="s">
        <v>66</v>
      </c>
      <c r="CN8" s="170"/>
      <c r="CO8" s="172"/>
      <c r="CP8" s="58" t="s">
        <v>66</v>
      </c>
      <c r="CQ8" s="170"/>
      <c r="CR8" s="172"/>
      <c r="CS8" s="195"/>
      <c r="CT8" s="170"/>
      <c r="CU8" s="172"/>
      <c r="CV8" s="195"/>
      <c r="CW8" s="174"/>
      <c r="CX8" s="198"/>
      <c r="CY8" s="170"/>
      <c r="CZ8" s="172"/>
      <c r="DA8" s="58" t="s">
        <v>66</v>
      </c>
      <c r="DB8" s="170"/>
      <c r="DC8" s="172"/>
      <c r="DD8" s="58" t="s">
        <v>66</v>
      </c>
      <c r="DE8" s="170"/>
      <c r="DF8" s="172"/>
      <c r="DG8" s="58" t="s">
        <v>66</v>
      </c>
      <c r="DH8" s="170"/>
      <c r="DI8" s="172"/>
      <c r="DJ8" s="58" t="s">
        <v>66</v>
      </c>
      <c r="DK8" s="196"/>
      <c r="DL8" s="170"/>
      <c r="DM8" s="172"/>
      <c r="DN8" s="58" t="s">
        <v>66</v>
      </c>
      <c r="DO8" s="170"/>
      <c r="DP8" s="172"/>
      <c r="DQ8" s="58" t="s">
        <v>66</v>
      </c>
      <c r="DR8" s="170"/>
      <c r="DS8" s="172"/>
      <c r="DT8" s="58" t="s">
        <v>66</v>
      </c>
      <c r="DU8" s="170"/>
      <c r="DV8" s="172"/>
      <c r="DW8" s="58" t="s">
        <v>66</v>
      </c>
      <c r="DX8" s="170"/>
      <c r="DY8" s="172"/>
      <c r="DZ8" s="58" t="s">
        <v>66</v>
      </c>
      <c r="EA8" s="170"/>
      <c r="EB8" s="172"/>
      <c r="EC8" s="58" t="s">
        <v>66</v>
      </c>
      <c r="ED8" s="170"/>
      <c r="EE8" s="172"/>
      <c r="EF8" s="58" t="s">
        <v>66</v>
      </c>
      <c r="EG8" s="119"/>
      <c r="EH8" s="170"/>
      <c r="EI8" s="172"/>
      <c r="EJ8" s="58" t="s">
        <v>66</v>
      </c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3">
        <v>22</v>
      </c>
      <c r="CX9" s="12">
        <v>71</v>
      </c>
      <c r="CY9" s="12">
        <v>99</v>
      </c>
      <c r="CZ9" s="13">
        <v>100</v>
      </c>
      <c r="DA9" s="12">
        <v>101</v>
      </c>
      <c r="DB9" s="13">
        <v>102</v>
      </c>
      <c r="DC9" s="12">
        <v>103</v>
      </c>
      <c r="DD9" s="13">
        <v>104</v>
      </c>
      <c r="DE9" s="12">
        <v>105</v>
      </c>
      <c r="DF9" s="13">
        <v>106</v>
      </c>
      <c r="DG9" s="12">
        <v>107</v>
      </c>
      <c r="DH9" s="13">
        <v>108</v>
      </c>
      <c r="DI9" s="12">
        <v>109</v>
      </c>
      <c r="DJ9" s="13">
        <v>110</v>
      </c>
      <c r="DK9" s="12">
        <v>111</v>
      </c>
      <c r="DL9" s="13">
        <v>112</v>
      </c>
      <c r="DM9" s="12">
        <v>113</v>
      </c>
      <c r="DN9" s="13">
        <v>114</v>
      </c>
      <c r="DO9" s="12">
        <v>115</v>
      </c>
      <c r="DP9" s="13">
        <v>116</v>
      </c>
      <c r="DQ9" s="12">
        <v>117</v>
      </c>
      <c r="DR9" s="13">
        <v>118</v>
      </c>
      <c r="DS9" s="12">
        <v>119</v>
      </c>
      <c r="DT9" s="13">
        <v>120</v>
      </c>
      <c r="DU9" s="12">
        <v>121</v>
      </c>
      <c r="DV9" s="13">
        <v>122</v>
      </c>
      <c r="DW9" s="12">
        <v>123</v>
      </c>
      <c r="DX9" s="13">
        <v>124</v>
      </c>
      <c r="DY9" s="12">
        <v>125</v>
      </c>
      <c r="DZ9" s="13">
        <v>126</v>
      </c>
      <c r="EA9" s="12">
        <v>127</v>
      </c>
      <c r="EB9" s="13">
        <v>128</v>
      </c>
      <c r="EC9" s="12">
        <v>129</v>
      </c>
      <c r="ED9" s="13">
        <v>130</v>
      </c>
      <c r="EE9" s="12">
        <v>131</v>
      </c>
      <c r="EF9" s="13">
        <v>132</v>
      </c>
      <c r="EG9" s="12">
        <v>133</v>
      </c>
      <c r="EH9" s="13">
        <v>134</v>
      </c>
      <c r="EI9" s="12">
        <v>135</v>
      </c>
      <c r="EJ9" s="13">
        <v>136</v>
      </c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38.25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 t="shared" ref="E10:G14" si="0">DL10+EH10-ED10</f>
        <v>5717427.2000000002</v>
      </c>
      <c r="F10" s="20">
        <f t="shared" si="0"/>
        <v>1429356.8</v>
      </c>
      <c r="G10" s="20">
        <f t="shared" si="0"/>
        <v>844267.13370000001</v>
      </c>
      <c r="H10" s="20">
        <f>+G10/F10*100</f>
        <v>59.066227109984013</v>
      </c>
      <c r="I10" s="20">
        <f>G10/E10*100</f>
        <v>14.766556777496003</v>
      </c>
      <c r="J10" s="59">
        <f t="shared" ref="J10:L14" si="1">U10+Z10+AJ10+AO10+AT10+AY10+BN10+BV10+BY10+CB10+CE10+CH10+CN10+CQ10+CY10+DB10+DH10+AE10</f>
        <v>519972.29999999981</v>
      </c>
      <c r="K10" s="60">
        <f t="shared" si="1"/>
        <v>129993.07499999995</v>
      </c>
      <c r="L10" s="60">
        <f t="shared" si="1"/>
        <v>102918.17170000011</v>
      </c>
      <c r="M10" s="60">
        <f>+L10-K10</f>
        <v>-27074.903299999845</v>
      </c>
      <c r="N10" s="60">
        <f>+L10/K10*100</f>
        <v>79.172041818381587</v>
      </c>
      <c r="O10" s="60">
        <f>L10/J10*100</f>
        <v>19.793010454595397</v>
      </c>
      <c r="P10" s="59">
        <f t="shared" ref="P10:R14" si="2">U10+Z10+AE10</f>
        <v>91434.599999999817</v>
      </c>
      <c r="Q10" s="60">
        <f t="shared" si="2"/>
        <v>22858.649999999954</v>
      </c>
      <c r="R10" s="60">
        <f t="shared" si="2"/>
        <v>10920.72800000009</v>
      </c>
      <c r="S10" s="60">
        <f>+R10/Q10*100</f>
        <v>47.775034833641143</v>
      </c>
      <c r="T10" s="61">
        <f>R10/P10*100</f>
        <v>11.943758708410286</v>
      </c>
      <c r="U10" s="59">
        <v>17038.8</v>
      </c>
      <c r="V10" s="62">
        <f>+U10/12*3</f>
        <v>4259.7</v>
      </c>
      <c r="W10" s="62">
        <v>293.71100000000001</v>
      </c>
      <c r="X10" s="62">
        <f>+W10/V10*100</f>
        <v>6.8951099842711931</v>
      </c>
      <c r="Y10" s="62">
        <f t="shared" ref="Y10:Y16" si="3">W10/U10*100</f>
        <v>1.7237774960677983</v>
      </c>
      <c r="Z10" s="59">
        <v>2783.5</v>
      </c>
      <c r="AA10" s="62">
        <f>+Z10/12*3</f>
        <v>695.875</v>
      </c>
      <c r="AB10" s="62">
        <v>4267.509</v>
      </c>
      <c r="AC10" s="62">
        <f t="shared" ref="AC10:AC16" si="4">+AB10/AA10*100</f>
        <v>613.25798455182326</v>
      </c>
      <c r="AD10" s="62">
        <f>+AB10/Z10*100</f>
        <v>153.31449613795581</v>
      </c>
      <c r="AE10" s="59">
        <v>71612.299999999814</v>
      </c>
      <c r="AF10" s="62">
        <f>+AE10/12*3</f>
        <v>17903.074999999953</v>
      </c>
      <c r="AG10" s="62">
        <v>6359.5080000000889</v>
      </c>
      <c r="AH10" s="62">
        <f>+AG10/AF10*100</f>
        <v>35.521875432014369</v>
      </c>
      <c r="AI10" s="62">
        <f>AG10/AE10*100</f>
        <v>8.8804688580035922</v>
      </c>
      <c r="AJ10" s="59">
        <v>190281.4</v>
      </c>
      <c r="AK10" s="62">
        <f>+AJ10/12*3</f>
        <v>47570.35</v>
      </c>
      <c r="AL10" s="62">
        <v>45448.946000000004</v>
      </c>
      <c r="AM10" s="62">
        <f>+AL10/AK10*100</f>
        <v>95.540491083206248</v>
      </c>
      <c r="AN10" s="62">
        <f>AL10/AJ10*100</f>
        <v>23.885122770801562</v>
      </c>
      <c r="AO10" s="59">
        <v>6474</v>
      </c>
      <c r="AP10" s="62">
        <f>+AO10/12*3</f>
        <v>1618.5</v>
      </c>
      <c r="AQ10" s="62">
        <v>1467.48</v>
      </c>
      <c r="AR10" s="62">
        <f>+AQ10/AP10*100</f>
        <v>90.669138090824845</v>
      </c>
      <c r="AS10" s="62">
        <f>AQ10/AO10*100</f>
        <v>22.667284522706211</v>
      </c>
      <c r="AT10" s="59">
        <v>7600</v>
      </c>
      <c r="AU10" s="62">
        <f>+AT10/12*3</f>
        <v>1900</v>
      </c>
      <c r="AV10" s="62">
        <v>2633.4</v>
      </c>
      <c r="AW10" s="62">
        <f>+AV10/AU10*100</f>
        <v>138.60000000000002</v>
      </c>
      <c r="AX10" s="62">
        <f>AV10/AT10*100</f>
        <v>34.650000000000006</v>
      </c>
      <c r="AY10" s="59">
        <v>0</v>
      </c>
      <c r="AZ10" s="62">
        <f>+AY10/12*3</f>
        <v>0</v>
      </c>
      <c r="BA10" s="62">
        <v>0</v>
      </c>
      <c r="BB10" s="59">
        <v>0</v>
      </c>
      <c r="BC10" s="62">
        <f>+BB10/12*3</f>
        <v>0</v>
      </c>
      <c r="BD10" s="62">
        <v>0</v>
      </c>
      <c r="BE10" s="59">
        <v>2049380.6</v>
      </c>
      <c r="BF10" s="62">
        <f>+BE10/12*3</f>
        <v>512345.15</v>
      </c>
      <c r="BG10" s="62">
        <v>512345.2</v>
      </c>
      <c r="BH10" s="59">
        <v>3703.9</v>
      </c>
      <c r="BI10" s="62">
        <f>+BH10/12*3</f>
        <v>925.97500000000014</v>
      </c>
      <c r="BJ10" s="62">
        <v>762.8</v>
      </c>
      <c r="BK10" s="59">
        <v>0</v>
      </c>
      <c r="BL10" s="62">
        <f>+BK10/12*3</f>
        <v>0</v>
      </c>
      <c r="BM10" s="62">
        <v>0</v>
      </c>
      <c r="BN10" s="59">
        <v>0</v>
      </c>
      <c r="BO10" s="62">
        <f>+BN10/12*3</f>
        <v>0</v>
      </c>
      <c r="BP10" s="62">
        <v>0</v>
      </c>
      <c r="BQ10" s="59">
        <f t="shared" ref="BQ10:BS14" si="5">BV10+BY10+CB10+CE10</f>
        <v>170166.9</v>
      </c>
      <c r="BR10" s="62">
        <f t="shared" si="5"/>
        <v>42541.724999999999</v>
      </c>
      <c r="BS10" s="62">
        <f>BX10+CA10+CD10+CG10</f>
        <v>30279.777799999996</v>
      </c>
      <c r="BT10" s="62">
        <f>+BS10/BR10*100</f>
        <v>71.176657270009613</v>
      </c>
      <c r="BU10" s="62">
        <f>BS10/BQ10*100</f>
        <v>17.794164317502403</v>
      </c>
      <c r="BV10" s="59">
        <v>108156.5</v>
      </c>
      <c r="BW10" s="62">
        <f>+BV10/12*3</f>
        <v>27039.125</v>
      </c>
      <c r="BX10" s="62">
        <v>25208.922999999999</v>
      </c>
      <c r="BY10" s="59">
        <v>36486.400000000001</v>
      </c>
      <c r="BZ10" s="62">
        <f>+BY10/12*3</f>
        <v>9121.6</v>
      </c>
      <c r="CA10" s="62">
        <v>528.26300000000003</v>
      </c>
      <c r="CB10" s="59">
        <v>0</v>
      </c>
      <c r="CC10" s="62">
        <f>+CB10/12*3</f>
        <v>0</v>
      </c>
      <c r="CD10" s="62">
        <v>0</v>
      </c>
      <c r="CE10" s="59">
        <v>25524</v>
      </c>
      <c r="CF10" s="62">
        <f>+CE10/12*3</f>
        <v>6381</v>
      </c>
      <c r="CG10" s="62">
        <v>4542.5918000000001</v>
      </c>
      <c r="CH10" s="59">
        <v>0</v>
      </c>
      <c r="CI10" s="62">
        <f>+CH10/12*3</f>
        <v>0</v>
      </c>
      <c r="CJ10" s="62">
        <v>0</v>
      </c>
      <c r="CK10" s="59">
        <v>2227.1999999999998</v>
      </c>
      <c r="CL10" s="62">
        <f>+CK10/12*3</f>
        <v>556.79999999999995</v>
      </c>
      <c r="CM10" s="62">
        <v>296.95999999999998</v>
      </c>
      <c r="CN10" s="59">
        <v>0</v>
      </c>
      <c r="CO10" s="62">
        <f>+CN10/12*3</f>
        <v>0</v>
      </c>
      <c r="CP10" s="62">
        <v>0</v>
      </c>
      <c r="CQ10" s="59">
        <v>44015.4</v>
      </c>
      <c r="CR10" s="62">
        <f>+CQ10/12*3</f>
        <v>11003.85</v>
      </c>
      <c r="CS10" s="62">
        <v>6969.5159999999996</v>
      </c>
      <c r="CT10" s="59">
        <v>22165.4</v>
      </c>
      <c r="CU10" s="62">
        <f>+CT10/12*3</f>
        <v>5541.35</v>
      </c>
      <c r="CV10" s="62">
        <v>1731.896</v>
      </c>
      <c r="CW10" s="62">
        <f>+CV10/CU10*100</f>
        <v>31.254044592021796</v>
      </c>
      <c r="CX10" s="42">
        <f>CV10/CT10*100</f>
        <v>7.8135111480054489</v>
      </c>
      <c r="CY10" s="19">
        <v>0</v>
      </c>
      <c r="CZ10" s="42">
        <f>+CY10/12*3</f>
        <v>0</v>
      </c>
      <c r="DA10" s="42">
        <v>1659.614</v>
      </c>
      <c r="DB10" s="19">
        <v>0</v>
      </c>
      <c r="DC10" s="42">
        <f>+DB10/12*3</f>
        <v>0</v>
      </c>
      <c r="DD10" s="42">
        <v>0</v>
      </c>
      <c r="DE10" s="19">
        <v>0</v>
      </c>
      <c r="DF10" s="42">
        <f>+DE10/12*3</f>
        <v>0</v>
      </c>
      <c r="DG10" s="42">
        <v>0</v>
      </c>
      <c r="DH10" s="19">
        <v>10000</v>
      </c>
      <c r="DI10" s="42">
        <f>+DH10/12*3</f>
        <v>2500</v>
      </c>
      <c r="DJ10" s="42">
        <v>3538.7098999999998</v>
      </c>
      <c r="DK10" s="42">
        <v>0</v>
      </c>
      <c r="DL10" s="19">
        <f t="shared" ref="DL10:DN14" si="6">U10+Z10+AJ10+AO10+AT10+AY10+BB10+BE10+BH10+BK10+BN10+BV10+BY10+CB10+CE10+CH10+CK10+CN10+CQ10+CY10+DB10+DE10+DH10+AE10</f>
        <v>2575284</v>
      </c>
      <c r="DM10" s="42">
        <f t="shared" si="6"/>
        <v>643821</v>
      </c>
      <c r="DN10" s="42">
        <f t="shared" si="6"/>
        <v>616323.13170000003</v>
      </c>
      <c r="DO10" s="19">
        <v>50000</v>
      </c>
      <c r="DP10" s="42">
        <f>+DO10/12*3</f>
        <v>12500</v>
      </c>
      <c r="DQ10" s="42">
        <v>0</v>
      </c>
      <c r="DR10" s="19">
        <v>3092143.2</v>
      </c>
      <c r="DS10" s="42">
        <f>+DR10/12*3</f>
        <v>773035.8</v>
      </c>
      <c r="DT10" s="42">
        <v>227944.00200000001</v>
      </c>
      <c r="DU10" s="19">
        <v>0</v>
      </c>
      <c r="DV10" s="42">
        <f>+DU10/12*3</f>
        <v>0</v>
      </c>
      <c r="DW10" s="42">
        <v>0</v>
      </c>
      <c r="DX10" s="19">
        <v>0</v>
      </c>
      <c r="DY10" s="42">
        <f>+DX10/12*3</f>
        <v>0</v>
      </c>
      <c r="DZ10" s="42">
        <v>0</v>
      </c>
      <c r="EA10" s="19">
        <v>0</v>
      </c>
      <c r="EB10" s="42">
        <f>+EA10/12*3</f>
        <v>0</v>
      </c>
      <c r="EC10" s="42">
        <v>0</v>
      </c>
      <c r="ED10" s="19">
        <v>752585.2</v>
      </c>
      <c r="EE10" s="42">
        <f>+ED10/12*3</f>
        <v>188146.3</v>
      </c>
      <c r="EF10" s="42">
        <v>0</v>
      </c>
      <c r="EG10" s="42">
        <v>0</v>
      </c>
      <c r="EH10" s="19">
        <f t="shared" ref="EH10:EI14" si="7">DO10+DR10+DU10+DX10+EA10+ED10</f>
        <v>3894728.4000000004</v>
      </c>
      <c r="EI10" s="42">
        <f t="shared" si="7"/>
        <v>973682.10000000009</v>
      </c>
      <c r="EJ10" s="42">
        <f>DQ10+DT10+DW10+DZ10+EC10+EF10+EG10</f>
        <v>227944.00200000001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38.25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 t="shared" si="0"/>
        <v>2698467.9839999997</v>
      </c>
      <c r="F11" s="20">
        <f t="shared" si="0"/>
        <v>674616.99599999981</v>
      </c>
      <c r="G11" s="20">
        <f t="shared" si="0"/>
        <v>646911.35430000001</v>
      </c>
      <c r="H11" s="20">
        <f t="shared" ref="H11:H16" si="8">+G11/F11*100</f>
        <v>95.893130196203984</v>
      </c>
      <c r="I11" s="20">
        <f>G11/E11*100</f>
        <v>23.973282549050989</v>
      </c>
      <c r="J11" s="59">
        <f t="shared" si="1"/>
        <v>823671.3</v>
      </c>
      <c r="K11" s="60">
        <f t="shared" si="1"/>
        <v>205917.82500000001</v>
      </c>
      <c r="L11" s="60">
        <f t="shared" si="1"/>
        <v>189298.3342999999</v>
      </c>
      <c r="M11" s="60">
        <f t="shared" ref="M11:M16" si="9">+L11-K11</f>
        <v>-16619.490700000111</v>
      </c>
      <c r="N11" s="60">
        <f t="shared" ref="N11:N16" si="10">+L11/K11*100</f>
        <v>91.929066509905056</v>
      </c>
      <c r="O11" s="60">
        <f>L11/J11*100</f>
        <v>22.982266627476264</v>
      </c>
      <c r="P11" s="59">
        <f t="shared" si="2"/>
        <v>153870.40000000008</v>
      </c>
      <c r="Q11" s="60">
        <f t="shared" si="2"/>
        <v>38467.60000000002</v>
      </c>
      <c r="R11" s="60">
        <f t="shared" si="2"/>
        <v>30283.04329999991</v>
      </c>
      <c r="S11" s="60">
        <f t="shared" ref="S11:S16" si="11">+R11/Q11*100</f>
        <v>78.723505755492667</v>
      </c>
      <c r="T11" s="61">
        <f>R11/P11*100</f>
        <v>19.680876438873167</v>
      </c>
      <c r="U11" s="59">
        <v>15489.9</v>
      </c>
      <c r="V11" s="62">
        <f t="shared" ref="V11:V14" si="12">+U11/12*3</f>
        <v>3872.4750000000004</v>
      </c>
      <c r="W11" s="62">
        <v>1857.3</v>
      </c>
      <c r="X11" s="62">
        <f t="shared" ref="X11:X16" si="13">+W11/V11*100</f>
        <v>47.961574961749264</v>
      </c>
      <c r="Y11" s="62">
        <f t="shared" si="3"/>
        <v>11.990393740437318</v>
      </c>
      <c r="Z11" s="59">
        <v>35169.9</v>
      </c>
      <c r="AA11" s="62">
        <f t="shared" ref="AA11:AA14" si="14">+Z11/12*3</f>
        <v>8792.4750000000004</v>
      </c>
      <c r="AB11" s="62">
        <v>11190.718800000001</v>
      </c>
      <c r="AC11" s="62">
        <f t="shared" si="4"/>
        <v>127.27609461499749</v>
      </c>
      <c r="AD11" s="62">
        <f t="shared" ref="AD11:AD16" si="15">+AB11/Z11*100</f>
        <v>31.819023653749372</v>
      </c>
      <c r="AE11" s="59">
        <v>103210.60000000009</v>
      </c>
      <c r="AF11" s="62">
        <f t="shared" ref="AF11:AF14" si="16">+AE11/12*3</f>
        <v>25802.650000000023</v>
      </c>
      <c r="AG11" s="62">
        <v>17235.024499999912</v>
      </c>
      <c r="AH11" s="62">
        <f>+AG11/AF11*100</f>
        <v>66.795559758396507</v>
      </c>
      <c r="AI11" s="62">
        <f>AG11/AE11*100</f>
        <v>16.698889939599127</v>
      </c>
      <c r="AJ11" s="59">
        <v>391343.6</v>
      </c>
      <c r="AK11" s="62">
        <f t="shared" ref="AK11:AK14" si="17">+AJ11/12*3</f>
        <v>97835.9</v>
      </c>
      <c r="AL11" s="62">
        <v>93077.594899999996</v>
      </c>
      <c r="AM11" s="62">
        <f>+AL11/AK11*100</f>
        <v>95.13644265550785</v>
      </c>
      <c r="AN11" s="62">
        <f>AL11/AJ11*100</f>
        <v>23.784110663876962</v>
      </c>
      <c r="AO11" s="59">
        <v>8600</v>
      </c>
      <c r="AP11" s="62">
        <f t="shared" ref="AP11:AP14" si="18">+AO11/12*3</f>
        <v>2150</v>
      </c>
      <c r="AQ11" s="62">
        <v>2447.8193999999999</v>
      </c>
      <c r="AR11" s="62">
        <f t="shared" ref="AR11:AR16" si="19">+AQ11/AP11*100</f>
        <v>113.85206511627905</v>
      </c>
      <c r="AS11" s="62">
        <f>AQ11/AO11*100</f>
        <v>28.463016279069763</v>
      </c>
      <c r="AT11" s="59">
        <v>14000</v>
      </c>
      <c r="AU11" s="62">
        <f t="shared" ref="AU11:AU14" si="20">+AT11/12*3</f>
        <v>3500</v>
      </c>
      <c r="AV11" s="62">
        <v>4421.95</v>
      </c>
      <c r="AW11" s="62">
        <f>+AV11/AU11*100</f>
        <v>126.34142857142857</v>
      </c>
      <c r="AX11" s="62">
        <f>AV11/AT11*100</f>
        <v>31.585357142857141</v>
      </c>
      <c r="AY11" s="59">
        <v>0</v>
      </c>
      <c r="AZ11" s="62">
        <f t="shared" ref="AZ11:AZ14" si="21">+AY11/12*3</f>
        <v>0</v>
      </c>
      <c r="BA11" s="62">
        <v>0</v>
      </c>
      <c r="BB11" s="59">
        <v>0</v>
      </c>
      <c r="BC11" s="62">
        <f t="shared" ref="BC11:BC14" si="22">+BB11/12*3</f>
        <v>0</v>
      </c>
      <c r="BD11" s="62">
        <v>0</v>
      </c>
      <c r="BE11" s="59">
        <v>1819359.7</v>
      </c>
      <c r="BF11" s="62">
        <f t="shared" ref="BF11:BF14" si="23">+BE11/12*3</f>
        <v>454839.92499999993</v>
      </c>
      <c r="BG11" s="62">
        <v>454839.9</v>
      </c>
      <c r="BH11" s="59">
        <v>10374.9</v>
      </c>
      <c r="BI11" s="62">
        <f t="shared" ref="BI11:BI14" si="24">+BH11/12*3</f>
        <v>2593.7249999999999</v>
      </c>
      <c r="BJ11" s="62">
        <v>2179.1999999999998</v>
      </c>
      <c r="BK11" s="59">
        <v>0</v>
      </c>
      <c r="BL11" s="62">
        <f t="shared" ref="BL11:BL14" si="25">+BK11/12*3</f>
        <v>0</v>
      </c>
      <c r="BM11" s="62">
        <v>0</v>
      </c>
      <c r="BN11" s="59">
        <v>0</v>
      </c>
      <c r="BO11" s="62">
        <f t="shared" ref="BO11:BO14" si="26">+BN11/12*3</f>
        <v>0</v>
      </c>
      <c r="BP11" s="62">
        <v>0</v>
      </c>
      <c r="BQ11" s="59">
        <f t="shared" si="5"/>
        <v>50009.4</v>
      </c>
      <c r="BR11" s="62">
        <f t="shared" si="5"/>
        <v>12502.35</v>
      </c>
      <c r="BS11" s="62">
        <f t="shared" si="5"/>
        <v>7336.1459999999997</v>
      </c>
      <c r="BT11" s="62">
        <f t="shared" ref="BT11:BT16" si="27">+BS11/BR11*100</f>
        <v>58.678136510336053</v>
      </c>
      <c r="BU11" s="62">
        <f>BS11/BQ11*100</f>
        <v>14.669534127584013</v>
      </c>
      <c r="BV11" s="59">
        <v>36432.5</v>
      </c>
      <c r="BW11" s="62">
        <f t="shared" ref="BW11:BW14" si="28">+BV11/12*3</f>
        <v>9108.125</v>
      </c>
      <c r="BX11" s="62">
        <v>3489.962</v>
      </c>
      <c r="BY11" s="59">
        <v>8818.1</v>
      </c>
      <c r="BZ11" s="62">
        <f t="shared" ref="BZ11:BZ14" si="29">+BY11/12*3</f>
        <v>2204.5250000000001</v>
      </c>
      <c r="CA11" s="62">
        <v>1249.5</v>
      </c>
      <c r="CB11" s="59">
        <v>2000</v>
      </c>
      <c r="CC11" s="62">
        <f t="shared" ref="CC11:CC14" si="30">+CB11/12*3</f>
        <v>500</v>
      </c>
      <c r="CD11" s="62">
        <v>887.98400000000004</v>
      </c>
      <c r="CE11" s="59">
        <v>2758.8</v>
      </c>
      <c r="CF11" s="62">
        <f t="shared" ref="CF11:CF14" si="31">+CE11/12*3</f>
        <v>689.7</v>
      </c>
      <c r="CG11" s="62">
        <v>1708.7</v>
      </c>
      <c r="CH11" s="59">
        <v>0</v>
      </c>
      <c r="CI11" s="62">
        <f t="shared" ref="CI11:CI14" si="32">+CH11/12*3</f>
        <v>0</v>
      </c>
      <c r="CJ11" s="62">
        <v>0</v>
      </c>
      <c r="CK11" s="59">
        <v>4454.3999999999996</v>
      </c>
      <c r="CL11" s="62">
        <f t="shared" ref="CL11:CL14" si="33">+CK11/12*3</f>
        <v>1113.5999999999999</v>
      </c>
      <c r="CM11" s="62">
        <v>593.91999999999996</v>
      </c>
      <c r="CN11" s="59">
        <v>0</v>
      </c>
      <c r="CO11" s="62">
        <f t="shared" ref="CO11:CO14" si="34">+CN11/12*3</f>
        <v>0</v>
      </c>
      <c r="CP11" s="62">
        <v>0</v>
      </c>
      <c r="CQ11" s="59">
        <v>194247.9</v>
      </c>
      <c r="CR11" s="62">
        <f t="shared" ref="CR11:CR14" si="35">+CQ11/12*3</f>
        <v>48561.974999999999</v>
      </c>
      <c r="CS11" s="62">
        <v>43384.961000000003</v>
      </c>
      <c r="CT11" s="59">
        <v>70137.899999999994</v>
      </c>
      <c r="CU11" s="62">
        <f t="shared" ref="CU11:CU14" si="36">+CT11/12*3</f>
        <v>17534.474999999999</v>
      </c>
      <c r="CV11" s="62">
        <v>14024.28</v>
      </c>
      <c r="CW11" s="62">
        <f t="shared" ref="CW11:CW14" si="37">+CV11/CU11*100</f>
        <v>79.981179932675488</v>
      </c>
      <c r="CX11" s="42">
        <f>CV11/CT11*100</f>
        <v>19.995294983168872</v>
      </c>
      <c r="CY11" s="19">
        <v>8000</v>
      </c>
      <c r="CZ11" s="42">
        <f t="shared" ref="CZ11:CZ14" si="38">+CY11/12*3</f>
        <v>2000</v>
      </c>
      <c r="DA11" s="42">
        <v>6726.1</v>
      </c>
      <c r="DB11" s="19">
        <v>1100</v>
      </c>
      <c r="DC11" s="42">
        <f t="shared" ref="DC11:DC14" si="39">+DB11/12*3</f>
        <v>275</v>
      </c>
      <c r="DD11" s="42">
        <v>0</v>
      </c>
      <c r="DE11" s="19">
        <v>1870</v>
      </c>
      <c r="DF11" s="42">
        <f t="shared" ref="DF11:DF14" si="40">+DE11/12*3</f>
        <v>467.5</v>
      </c>
      <c r="DG11" s="42">
        <v>0</v>
      </c>
      <c r="DH11" s="19">
        <v>2500</v>
      </c>
      <c r="DI11" s="42">
        <f t="shared" ref="DI11:DI14" si="41">+DH11/12*3</f>
        <v>625</v>
      </c>
      <c r="DJ11" s="42">
        <v>1620.7197000000001</v>
      </c>
      <c r="DK11" s="42">
        <v>0</v>
      </c>
      <c r="DL11" s="19">
        <f t="shared" si="6"/>
        <v>2659730.2999999998</v>
      </c>
      <c r="DM11" s="42">
        <f t="shared" si="6"/>
        <v>664932.57499999984</v>
      </c>
      <c r="DN11" s="42">
        <f t="shared" si="6"/>
        <v>646911.35430000001</v>
      </c>
      <c r="DO11" s="19">
        <v>0</v>
      </c>
      <c r="DP11" s="42">
        <f t="shared" ref="DP11:DP14" si="42">+DO11/12*3</f>
        <v>0</v>
      </c>
      <c r="DQ11" s="42">
        <v>0</v>
      </c>
      <c r="DR11" s="19">
        <v>35287.684000000001</v>
      </c>
      <c r="DS11" s="42">
        <f t="shared" ref="DS11:DS14" si="43">+DR11/12*3</f>
        <v>8821.9210000000003</v>
      </c>
      <c r="DT11" s="42">
        <v>0</v>
      </c>
      <c r="DU11" s="19">
        <v>0</v>
      </c>
      <c r="DV11" s="42">
        <f t="shared" ref="DV11:DV14" si="44">+DU11/12*3</f>
        <v>0</v>
      </c>
      <c r="DW11" s="42">
        <v>0</v>
      </c>
      <c r="DX11" s="19">
        <v>3450</v>
      </c>
      <c r="DY11" s="42">
        <f t="shared" ref="DY11:DY14" si="45">+DX11/12*3</f>
        <v>862.5</v>
      </c>
      <c r="DZ11" s="42">
        <v>0</v>
      </c>
      <c r="EA11" s="19">
        <v>0</v>
      </c>
      <c r="EB11" s="42">
        <f t="shared" ref="EB11:EB14" si="46">+EA11/12*3</f>
        <v>0</v>
      </c>
      <c r="EC11" s="42">
        <v>0</v>
      </c>
      <c r="ED11" s="19">
        <v>792300</v>
      </c>
      <c r="EE11" s="42">
        <f t="shared" ref="EE11:EE14" si="47">+ED11/12*3</f>
        <v>198075</v>
      </c>
      <c r="EF11" s="42">
        <v>0</v>
      </c>
      <c r="EG11" s="42">
        <v>0</v>
      </c>
      <c r="EH11" s="19">
        <f t="shared" si="7"/>
        <v>831037.68400000001</v>
      </c>
      <c r="EI11" s="42">
        <f t="shared" si="7"/>
        <v>207759.421</v>
      </c>
      <c r="EJ11" s="42">
        <f>DQ11+DT11+DW11+DZ11+EC11+EF11+EG11</f>
        <v>0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38.25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 t="shared" si="0"/>
        <v>999596.99500000011</v>
      </c>
      <c r="F12" s="20">
        <f t="shared" si="0"/>
        <v>249899.24875000003</v>
      </c>
      <c r="G12" s="20">
        <f t="shared" si="0"/>
        <v>217866.217</v>
      </c>
      <c r="H12" s="20">
        <f t="shared" si="8"/>
        <v>87.181621429344119</v>
      </c>
      <c r="I12" s="20">
        <f>G12/E12*100</f>
        <v>21.79540535733603</v>
      </c>
      <c r="J12" s="59">
        <f t="shared" si="1"/>
        <v>257065.4</v>
      </c>
      <c r="K12" s="60">
        <f t="shared" si="1"/>
        <v>64266.35</v>
      </c>
      <c r="L12" s="60">
        <f t="shared" si="1"/>
        <v>39494.597000000045</v>
      </c>
      <c r="M12" s="60">
        <f t="shared" si="9"/>
        <v>-24771.752999999953</v>
      </c>
      <c r="N12" s="60">
        <f t="shared" si="10"/>
        <v>61.454551254272324</v>
      </c>
      <c r="O12" s="60">
        <f>L12/J12*100</f>
        <v>15.363637813568081</v>
      </c>
      <c r="P12" s="59">
        <f t="shared" si="2"/>
        <v>40877</v>
      </c>
      <c r="Q12" s="60">
        <f t="shared" si="2"/>
        <v>10219.25</v>
      </c>
      <c r="R12" s="60">
        <f t="shared" si="2"/>
        <v>6403.9866000000429</v>
      </c>
      <c r="S12" s="60">
        <f t="shared" si="11"/>
        <v>62.665915796169415</v>
      </c>
      <c r="T12" s="61">
        <f>R12/P12*100</f>
        <v>15.666478949042354</v>
      </c>
      <c r="U12" s="59">
        <v>107</v>
      </c>
      <c r="V12" s="62">
        <f t="shared" si="12"/>
        <v>26.75</v>
      </c>
      <c r="W12" s="62">
        <v>4.8959999999999999</v>
      </c>
      <c r="X12" s="62">
        <f t="shared" si="13"/>
        <v>18.302803738317756</v>
      </c>
      <c r="Y12" s="62">
        <f t="shared" si="3"/>
        <v>4.575700934579439</v>
      </c>
      <c r="Z12" s="59">
        <v>8660</v>
      </c>
      <c r="AA12" s="62">
        <f t="shared" si="14"/>
        <v>2165</v>
      </c>
      <c r="AB12" s="62">
        <v>2782.2195999999999</v>
      </c>
      <c r="AC12" s="62">
        <f t="shared" si="4"/>
        <v>128.50898845265587</v>
      </c>
      <c r="AD12" s="62">
        <f t="shared" si="15"/>
        <v>32.127247113163968</v>
      </c>
      <c r="AE12" s="59">
        <v>32110</v>
      </c>
      <c r="AF12" s="62">
        <f t="shared" si="16"/>
        <v>8027.5</v>
      </c>
      <c r="AG12" s="62">
        <v>3616.8710000000428</v>
      </c>
      <c r="AH12" s="62">
        <f>+AG12/AF12*100</f>
        <v>45.056007474307606</v>
      </c>
      <c r="AI12" s="62">
        <f>AG12/AE12*100</f>
        <v>11.264001868576901</v>
      </c>
      <c r="AJ12" s="59">
        <v>60182</v>
      </c>
      <c r="AK12" s="62">
        <f t="shared" si="17"/>
        <v>15045.5</v>
      </c>
      <c r="AL12" s="62">
        <v>16780.2984</v>
      </c>
      <c r="AM12" s="62">
        <f>+AL12/AK12*100</f>
        <v>111.53034727991758</v>
      </c>
      <c r="AN12" s="62">
        <f>AL12/AJ12*100</f>
        <v>27.882586819979394</v>
      </c>
      <c r="AO12" s="59">
        <v>4898.3999999999996</v>
      </c>
      <c r="AP12" s="62">
        <f t="shared" si="18"/>
        <v>1224.5999999999999</v>
      </c>
      <c r="AQ12" s="62">
        <v>1391.31</v>
      </c>
      <c r="AR12" s="62">
        <f t="shared" si="19"/>
        <v>113.61342479176875</v>
      </c>
      <c r="AS12" s="62">
        <f>AQ12/AO12*100</f>
        <v>28.403356197942188</v>
      </c>
      <c r="AT12" s="59">
        <v>600</v>
      </c>
      <c r="AU12" s="62">
        <f t="shared" si="20"/>
        <v>150</v>
      </c>
      <c r="AV12" s="62">
        <v>547.4</v>
      </c>
      <c r="AW12" s="62">
        <f>+AV12/AU12*100</f>
        <v>364.93333333333334</v>
      </c>
      <c r="AX12" s="62">
        <f>AV12/AT12*100</f>
        <v>91.233333333333334</v>
      </c>
      <c r="AY12" s="59">
        <v>0</v>
      </c>
      <c r="AZ12" s="62">
        <f t="shared" si="21"/>
        <v>0</v>
      </c>
      <c r="BA12" s="62">
        <v>0</v>
      </c>
      <c r="BB12" s="59">
        <v>0</v>
      </c>
      <c r="BC12" s="62">
        <f t="shared" si="22"/>
        <v>0</v>
      </c>
      <c r="BD12" s="62">
        <v>0</v>
      </c>
      <c r="BE12" s="59">
        <v>711523.4</v>
      </c>
      <c r="BF12" s="62">
        <f t="shared" si="23"/>
        <v>177880.85</v>
      </c>
      <c r="BG12" s="62">
        <v>177880.8</v>
      </c>
      <c r="BH12" s="59">
        <v>1089</v>
      </c>
      <c r="BI12" s="62">
        <f t="shared" si="24"/>
        <v>272.25</v>
      </c>
      <c r="BJ12" s="62">
        <v>224.3</v>
      </c>
      <c r="BK12" s="59">
        <v>0</v>
      </c>
      <c r="BL12" s="62">
        <f t="shared" si="25"/>
        <v>0</v>
      </c>
      <c r="BM12" s="62">
        <v>0</v>
      </c>
      <c r="BN12" s="59">
        <v>0</v>
      </c>
      <c r="BO12" s="62">
        <f t="shared" si="26"/>
        <v>0</v>
      </c>
      <c r="BP12" s="62">
        <v>0</v>
      </c>
      <c r="BQ12" s="59">
        <f t="shared" si="5"/>
        <v>74748</v>
      </c>
      <c r="BR12" s="62">
        <f t="shared" si="5"/>
        <v>18687</v>
      </c>
      <c r="BS12" s="62">
        <f t="shared" si="5"/>
        <v>6294.0679999999993</v>
      </c>
      <c r="BT12" s="62">
        <f t="shared" si="27"/>
        <v>33.681532616257286</v>
      </c>
      <c r="BU12" s="62">
        <f>BS12/BQ12*100</f>
        <v>8.4203831540643215</v>
      </c>
      <c r="BV12" s="59">
        <v>69748</v>
      </c>
      <c r="BW12" s="62">
        <f t="shared" si="28"/>
        <v>17437</v>
      </c>
      <c r="BX12" s="62">
        <v>5424.5479999999998</v>
      </c>
      <c r="BY12" s="59">
        <v>0</v>
      </c>
      <c r="BZ12" s="62">
        <f t="shared" si="29"/>
        <v>0</v>
      </c>
      <c r="CA12" s="62">
        <v>0</v>
      </c>
      <c r="CB12" s="59">
        <v>0</v>
      </c>
      <c r="CC12" s="62">
        <f t="shared" si="30"/>
        <v>0</v>
      </c>
      <c r="CD12" s="62">
        <v>0</v>
      </c>
      <c r="CE12" s="59">
        <v>5000</v>
      </c>
      <c r="CF12" s="62">
        <f t="shared" si="31"/>
        <v>1250</v>
      </c>
      <c r="CG12" s="62">
        <v>869.52</v>
      </c>
      <c r="CH12" s="59">
        <v>0</v>
      </c>
      <c r="CI12" s="62">
        <f t="shared" si="32"/>
        <v>0</v>
      </c>
      <c r="CJ12" s="62">
        <v>0</v>
      </c>
      <c r="CK12" s="59">
        <v>1999</v>
      </c>
      <c r="CL12" s="62">
        <f t="shared" si="33"/>
        <v>499.75</v>
      </c>
      <c r="CM12" s="62">
        <v>266.52</v>
      </c>
      <c r="CN12" s="59">
        <v>0</v>
      </c>
      <c r="CO12" s="62">
        <f t="shared" si="34"/>
        <v>0</v>
      </c>
      <c r="CP12" s="62">
        <v>0</v>
      </c>
      <c r="CQ12" s="59">
        <v>47751</v>
      </c>
      <c r="CR12" s="62">
        <f t="shared" si="35"/>
        <v>11937.75</v>
      </c>
      <c r="CS12" s="62">
        <v>7965.2910000000002</v>
      </c>
      <c r="CT12" s="59">
        <v>19000</v>
      </c>
      <c r="CU12" s="62">
        <f t="shared" si="36"/>
        <v>4750</v>
      </c>
      <c r="CV12" s="62">
        <v>2340.2910000000002</v>
      </c>
      <c r="CW12" s="62">
        <f t="shared" si="37"/>
        <v>49.269284210526322</v>
      </c>
      <c r="CX12" s="42">
        <f>CV12/CT12*100</f>
        <v>12.317321052631581</v>
      </c>
      <c r="CY12" s="19">
        <v>0</v>
      </c>
      <c r="CZ12" s="42">
        <f t="shared" si="38"/>
        <v>0</v>
      </c>
      <c r="DA12" s="42">
        <v>90</v>
      </c>
      <c r="DB12" s="19">
        <v>3000</v>
      </c>
      <c r="DC12" s="42">
        <f t="shared" si="39"/>
        <v>750</v>
      </c>
      <c r="DD12" s="42">
        <v>0</v>
      </c>
      <c r="DE12" s="19">
        <v>20000</v>
      </c>
      <c r="DF12" s="42">
        <f t="shared" si="40"/>
        <v>5000</v>
      </c>
      <c r="DG12" s="42">
        <v>0</v>
      </c>
      <c r="DH12" s="19">
        <v>25009</v>
      </c>
      <c r="DI12" s="42">
        <f t="shared" si="41"/>
        <v>6252.25</v>
      </c>
      <c r="DJ12" s="42">
        <v>22.242999999999999</v>
      </c>
      <c r="DK12" s="42">
        <v>0</v>
      </c>
      <c r="DL12" s="19">
        <f t="shared" si="6"/>
        <v>991676.8</v>
      </c>
      <c r="DM12" s="42">
        <f t="shared" si="6"/>
        <v>247919.2</v>
      </c>
      <c r="DN12" s="42">
        <f t="shared" si="6"/>
        <v>217866.217</v>
      </c>
      <c r="DO12" s="19">
        <v>0</v>
      </c>
      <c r="DP12" s="42">
        <f t="shared" si="42"/>
        <v>0</v>
      </c>
      <c r="DQ12" s="42">
        <v>0</v>
      </c>
      <c r="DR12" s="19">
        <v>7920.1949999999997</v>
      </c>
      <c r="DS12" s="42">
        <f t="shared" si="43"/>
        <v>1980.0487499999999</v>
      </c>
      <c r="DT12" s="42">
        <v>0</v>
      </c>
      <c r="DU12" s="19">
        <v>0</v>
      </c>
      <c r="DV12" s="42">
        <f t="shared" si="44"/>
        <v>0</v>
      </c>
      <c r="DW12" s="42">
        <v>0</v>
      </c>
      <c r="DX12" s="19">
        <v>0</v>
      </c>
      <c r="DY12" s="42">
        <f t="shared" si="45"/>
        <v>0</v>
      </c>
      <c r="DZ12" s="42">
        <v>0</v>
      </c>
      <c r="EA12" s="19">
        <v>0</v>
      </c>
      <c r="EB12" s="42">
        <f t="shared" si="46"/>
        <v>0</v>
      </c>
      <c r="EC12" s="42">
        <v>0</v>
      </c>
      <c r="ED12" s="19">
        <v>133781.95809999999</v>
      </c>
      <c r="EE12" s="42">
        <f t="shared" si="47"/>
        <v>33445.489524999997</v>
      </c>
      <c r="EF12" s="42">
        <v>36500</v>
      </c>
      <c r="EG12" s="42">
        <v>0</v>
      </c>
      <c r="EH12" s="19">
        <f t="shared" si="7"/>
        <v>141702.1531</v>
      </c>
      <c r="EI12" s="42">
        <f t="shared" si="7"/>
        <v>35425.538274999999</v>
      </c>
      <c r="EJ12" s="42">
        <f>DQ12+DT12+DW12+DZ12+EC12+EF12+EG12</f>
        <v>36500</v>
      </c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38.25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 t="shared" si="0"/>
        <v>4439524.4850000003</v>
      </c>
      <c r="F13" s="20">
        <f t="shared" si="0"/>
        <v>1109881.1212500001</v>
      </c>
      <c r="G13" s="20">
        <f t="shared" si="0"/>
        <v>1204410.3130000001</v>
      </c>
      <c r="H13" s="20">
        <f t="shared" si="8"/>
        <v>108.5170555602871</v>
      </c>
      <c r="I13" s="20">
        <f>G13/E13*100</f>
        <v>27.129263890071776</v>
      </c>
      <c r="J13" s="59">
        <f t="shared" si="1"/>
        <v>912286.10000000009</v>
      </c>
      <c r="K13" s="60">
        <f t="shared" si="1"/>
        <v>228071.52500000002</v>
      </c>
      <c r="L13" s="60">
        <f t="shared" si="1"/>
        <v>252535.07300000018</v>
      </c>
      <c r="M13" s="60">
        <f t="shared" si="9"/>
        <v>24463.548000000155</v>
      </c>
      <c r="N13" s="60">
        <f t="shared" si="10"/>
        <v>110.72626142171853</v>
      </c>
      <c r="O13" s="60">
        <f>L13/J13*100</f>
        <v>27.681565355429633</v>
      </c>
      <c r="P13" s="59">
        <f t="shared" si="2"/>
        <v>162743.60000000009</v>
      </c>
      <c r="Q13" s="60">
        <f t="shared" si="2"/>
        <v>40685.900000000023</v>
      </c>
      <c r="R13" s="60">
        <f t="shared" si="2"/>
        <v>29376.553000000127</v>
      </c>
      <c r="S13" s="60">
        <f t="shared" si="11"/>
        <v>72.203276810885626</v>
      </c>
      <c r="T13" s="61">
        <f>R13/P13*100</f>
        <v>18.050819202721406</v>
      </c>
      <c r="U13" s="59">
        <v>0</v>
      </c>
      <c r="V13" s="62">
        <f t="shared" si="12"/>
        <v>0</v>
      </c>
      <c r="W13" s="62">
        <v>405.91800000000001</v>
      </c>
      <c r="X13" s="62" t="e">
        <f t="shared" si="13"/>
        <v>#DIV/0!</v>
      </c>
      <c r="Y13" s="62" t="e">
        <f t="shared" si="3"/>
        <v>#DIV/0!</v>
      </c>
      <c r="Z13" s="59">
        <v>16400</v>
      </c>
      <c r="AA13" s="62">
        <f t="shared" si="14"/>
        <v>4100</v>
      </c>
      <c r="AB13" s="62">
        <v>5125.2120000000004</v>
      </c>
      <c r="AC13" s="62">
        <f t="shared" si="4"/>
        <v>125.00517073170734</v>
      </c>
      <c r="AD13" s="62">
        <f t="shared" si="15"/>
        <v>31.251292682926834</v>
      </c>
      <c r="AE13" s="59">
        <v>146343.60000000009</v>
      </c>
      <c r="AF13" s="62">
        <f t="shared" si="16"/>
        <v>36585.900000000023</v>
      </c>
      <c r="AG13" s="62">
        <v>23845.423000000126</v>
      </c>
      <c r="AH13" s="62">
        <f>+AG13/AF13*100</f>
        <v>65.176537955879482</v>
      </c>
      <c r="AI13" s="62">
        <f>AG13/AE13*100</f>
        <v>16.29413448896987</v>
      </c>
      <c r="AJ13" s="59">
        <v>486100</v>
      </c>
      <c r="AK13" s="62">
        <f t="shared" si="17"/>
        <v>121525</v>
      </c>
      <c r="AL13" s="62">
        <v>144435.99600000001</v>
      </c>
      <c r="AM13" s="62">
        <f>+AL13/AK13*100</f>
        <v>118.85290763217446</v>
      </c>
      <c r="AN13" s="62">
        <f>AL13/AJ13*100</f>
        <v>29.713226908043616</v>
      </c>
      <c r="AO13" s="59">
        <v>18250</v>
      </c>
      <c r="AP13" s="62">
        <f t="shared" si="18"/>
        <v>4562.5</v>
      </c>
      <c r="AQ13" s="62">
        <v>7748.3739999999998</v>
      </c>
      <c r="AR13" s="62">
        <f t="shared" si="19"/>
        <v>169.82737534246576</v>
      </c>
      <c r="AS13" s="62">
        <f>AQ13/AO13*100</f>
        <v>42.456843835616439</v>
      </c>
      <c r="AT13" s="59">
        <v>15200</v>
      </c>
      <c r="AU13" s="62">
        <f t="shared" si="20"/>
        <v>3800</v>
      </c>
      <c r="AV13" s="62">
        <v>5815.9</v>
      </c>
      <c r="AW13" s="62">
        <f>+AV13/AU13*100</f>
        <v>153.05000000000001</v>
      </c>
      <c r="AX13" s="62">
        <f>AV13/AT13*100</f>
        <v>38.262500000000003</v>
      </c>
      <c r="AY13" s="59">
        <v>0</v>
      </c>
      <c r="AZ13" s="62">
        <f t="shared" si="21"/>
        <v>0</v>
      </c>
      <c r="BA13" s="62">
        <v>0</v>
      </c>
      <c r="BB13" s="59">
        <v>0</v>
      </c>
      <c r="BC13" s="62">
        <f t="shared" si="22"/>
        <v>0</v>
      </c>
      <c r="BD13" s="62">
        <v>0</v>
      </c>
      <c r="BE13" s="59">
        <v>3223773.4</v>
      </c>
      <c r="BF13" s="62">
        <f t="shared" si="23"/>
        <v>805943.35</v>
      </c>
      <c r="BG13" s="62">
        <v>806926.13</v>
      </c>
      <c r="BH13" s="59">
        <v>3486.1</v>
      </c>
      <c r="BI13" s="62">
        <f t="shared" si="24"/>
        <v>871.52499999999998</v>
      </c>
      <c r="BJ13" s="62">
        <v>718</v>
      </c>
      <c r="BK13" s="59">
        <v>0</v>
      </c>
      <c r="BL13" s="62">
        <f t="shared" si="25"/>
        <v>0</v>
      </c>
      <c r="BM13" s="62">
        <v>0</v>
      </c>
      <c r="BN13" s="59">
        <v>0</v>
      </c>
      <c r="BO13" s="62">
        <f t="shared" si="26"/>
        <v>0</v>
      </c>
      <c r="BP13" s="62">
        <v>0</v>
      </c>
      <c r="BQ13" s="59">
        <f t="shared" si="5"/>
        <v>47842</v>
      </c>
      <c r="BR13" s="62">
        <f t="shared" si="5"/>
        <v>11960.5</v>
      </c>
      <c r="BS13" s="62">
        <f t="shared" si="5"/>
        <v>7839.5360000000001</v>
      </c>
      <c r="BT13" s="62">
        <f t="shared" si="27"/>
        <v>65.545219681451456</v>
      </c>
      <c r="BU13" s="62">
        <f>BS13/BQ13*100</f>
        <v>16.386304920362864</v>
      </c>
      <c r="BV13" s="59">
        <v>34912</v>
      </c>
      <c r="BW13" s="62">
        <f t="shared" si="28"/>
        <v>8728</v>
      </c>
      <c r="BX13" s="62">
        <v>4490.8959999999997</v>
      </c>
      <c r="BY13" s="59">
        <v>5190</v>
      </c>
      <c r="BZ13" s="62">
        <f t="shared" si="29"/>
        <v>1297.5</v>
      </c>
      <c r="CA13" s="62">
        <v>137</v>
      </c>
      <c r="CB13" s="59">
        <v>0</v>
      </c>
      <c r="CC13" s="62">
        <f t="shared" si="30"/>
        <v>0</v>
      </c>
      <c r="CD13" s="62">
        <v>0</v>
      </c>
      <c r="CE13" s="59">
        <v>7740</v>
      </c>
      <c r="CF13" s="62">
        <f t="shared" si="31"/>
        <v>1935</v>
      </c>
      <c r="CG13" s="62">
        <v>3211.64</v>
      </c>
      <c r="CH13" s="59">
        <v>0</v>
      </c>
      <c r="CI13" s="62">
        <f t="shared" si="32"/>
        <v>0</v>
      </c>
      <c r="CJ13" s="62">
        <v>0</v>
      </c>
      <c r="CK13" s="59">
        <v>4454.3999999999996</v>
      </c>
      <c r="CL13" s="62">
        <f t="shared" si="33"/>
        <v>1113.5999999999999</v>
      </c>
      <c r="CM13" s="62">
        <v>890.88</v>
      </c>
      <c r="CN13" s="59">
        <v>0</v>
      </c>
      <c r="CO13" s="62">
        <f t="shared" si="34"/>
        <v>0</v>
      </c>
      <c r="CP13" s="62">
        <v>516.13699999999994</v>
      </c>
      <c r="CQ13" s="59">
        <v>172650.5</v>
      </c>
      <c r="CR13" s="62">
        <f t="shared" si="35"/>
        <v>43162.625</v>
      </c>
      <c r="CS13" s="62">
        <v>29469.271000000001</v>
      </c>
      <c r="CT13" s="59">
        <v>98600</v>
      </c>
      <c r="CU13" s="62">
        <f t="shared" si="36"/>
        <v>24650</v>
      </c>
      <c r="CV13" s="62">
        <v>14050.4</v>
      </c>
      <c r="CW13" s="62">
        <f t="shared" si="37"/>
        <v>56.999594320486814</v>
      </c>
      <c r="CX13" s="42">
        <f>CV13/CT13*100</f>
        <v>14.249898580121704</v>
      </c>
      <c r="CY13" s="19">
        <v>8000</v>
      </c>
      <c r="CZ13" s="42">
        <f t="shared" si="38"/>
        <v>2000</v>
      </c>
      <c r="DA13" s="42">
        <v>22806.704000000002</v>
      </c>
      <c r="DB13" s="19">
        <v>1500</v>
      </c>
      <c r="DC13" s="42">
        <f t="shared" si="39"/>
        <v>375</v>
      </c>
      <c r="DD13" s="42">
        <v>1441.181</v>
      </c>
      <c r="DE13" s="19">
        <v>0</v>
      </c>
      <c r="DF13" s="42">
        <f t="shared" si="40"/>
        <v>0</v>
      </c>
      <c r="DG13" s="42">
        <v>0</v>
      </c>
      <c r="DH13" s="19">
        <v>0</v>
      </c>
      <c r="DI13" s="42">
        <f t="shared" si="41"/>
        <v>0</v>
      </c>
      <c r="DJ13" s="42">
        <v>3085.4209999999998</v>
      </c>
      <c r="DK13" s="42">
        <v>0</v>
      </c>
      <c r="DL13" s="19">
        <f t="shared" si="6"/>
        <v>4144000</v>
      </c>
      <c r="DM13" s="42">
        <f t="shared" si="6"/>
        <v>1036000</v>
      </c>
      <c r="DN13" s="42">
        <f t="shared" si="6"/>
        <v>1061070.0830000001</v>
      </c>
      <c r="DO13" s="19">
        <v>0</v>
      </c>
      <c r="DP13" s="42">
        <f t="shared" si="42"/>
        <v>0</v>
      </c>
      <c r="DQ13" s="42">
        <v>0</v>
      </c>
      <c r="DR13" s="19">
        <v>295524.48499999999</v>
      </c>
      <c r="DS13" s="42">
        <f t="shared" si="43"/>
        <v>73881.121249999997</v>
      </c>
      <c r="DT13" s="42">
        <v>143340.23000000001</v>
      </c>
      <c r="DU13" s="19">
        <v>0</v>
      </c>
      <c r="DV13" s="42">
        <f t="shared" si="44"/>
        <v>0</v>
      </c>
      <c r="DW13" s="42">
        <v>0</v>
      </c>
      <c r="DX13" s="19">
        <v>0</v>
      </c>
      <c r="DY13" s="42">
        <f t="shared" si="45"/>
        <v>0</v>
      </c>
      <c r="DZ13" s="42">
        <v>0</v>
      </c>
      <c r="EA13" s="19">
        <v>0</v>
      </c>
      <c r="EB13" s="42">
        <f t="shared" si="46"/>
        <v>0</v>
      </c>
      <c r="EC13" s="42">
        <v>0</v>
      </c>
      <c r="ED13" s="19">
        <v>0</v>
      </c>
      <c r="EE13" s="42">
        <f t="shared" si="47"/>
        <v>0</v>
      </c>
      <c r="EF13" s="42">
        <v>0</v>
      </c>
      <c r="EG13" s="42">
        <v>0</v>
      </c>
      <c r="EH13" s="19">
        <f t="shared" si="7"/>
        <v>295524.48499999999</v>
      </c>
      <c r="EI13" s="42">
        <f t="shared" si="7"/>
        <v>73881.121249999997</v>
      </c>
      <c r="EJ13" s="42">
        <f>DQ13+DT13+DW13+DZ13+EC13+EF13+EG13</f>
        <v>143340.23000000001</v>
      </c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38.25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 t="shared" si="0"/>
        <v>2710000</v>
      </c>
      <c r="F14" s="20">
        <f t="shared" si="0"/>
        <v>677500</v>
      </c>
      <c r="G14" s="20">
        <f t="shared" si="0"/>
        <v>602376.51419999998</v>
      </c>
      <c r="H14" s="20">
        <f t="shared" si="8"/>
        <v>88.911662612546124</v>
      </c>
      <c r="I14" s="20">
        <f>G14/E14*100</f>
        <v>22.227915653136531</v>
      </c>
      <c r="J14" s="59">
        <f t="shared" si="1"/>
        <v>535286.1</v>
      </c>
      <c r="K14" s="60">
        <f t="shared" si="1"/>
        <v>133821.52499999999</v>
      </c>
      <c r="L14" s="60">
        <f t="shared" si="1"/>
        <v>132739.3542</v>
      </c>
      <c r="M14" s="60">
        <f t="shared" si="9"/>
        <v>-1082.1707999999926</v>
      </c>
      <c r="N14" s="60">
        <f t="shared" si="10"/>
        <v>99.191332784467974</v>
      </c>
      <c r="O14" s="60">
        <f>L14/J14*100</f>
        <v>24.797833196116994</v>
      </c>
      <c r="P14" s="59">
        <f t="shared" si="2"/>
        <v>133100</v>
      </c>
      <c r="Q14" s="60">
        <f t="shared" si="2"/>
        <v>33275</v>
      </c>
      <c r="R14" s="60">
        <f t="shared" si="2"/>
        <v>19071.256999999983</v>
      </c>
      <c r="S14" s="60">
        <f t="shared" si="11"/>
        <v>57.314070623591228</v>
      </c>
      <c r="T14" s="61">
        <f>R14/P14*100</f>
        <v>14.328517655897807</v>
      </c>
      <c r="U14" s="59">
        <v>10600</v>
      </c>
      <c r="V14" s="62">
        <f t="shared" si="12"/>
        <v>2650</v>
      </c>
      <c r="W14" s="62">
        <v>4966.6989999999996</v>
      </c>
      <c r="X14" s="62">
        <f t="shared" si="13"/>
        <v>187.42260377358488</v>
      </c>
      <c r="Y14" s="62">
        <f t="shared" si="3"/>
        <v>46.85565094339622</v>
      </c>
      <c r="Z14" s="59">
        <v>10000</v>
      </c>
      <c r="AA14" s="62">
        <f t="shared" si="14"/>
        <v>2500</v>
      </c>
      <c r="AB14" s="62">
        <v>1205.778</v>
      </c>
      <c r="AC14" s="62">
        <f t="shared" si="4"/>
        <v>48.231119999999997</v>
      </c>
      <c r="AD14" s="62">
        <f t="shared" si="15"/>
        <v>12.057779999999999</v>
      </c>
      <c r="AE14" s="59">
        <v>112500</v>
      </c>
      <c r="AF14" s="62">
        <f t="shared" si="16"/>
        <v>28125</v>
      </c>
      <c r="AG14" s="62">
        <v>12898.779999999984</v>
      </c>
      <c r="AH14" s="62">
        <f>+AG14/AF14*100</f>
        <v>45.862328888888833</v>
      </c>
      <c r="AI14" s="62">
        <f>AG14/AE14*100</f>
        <v>11.465582222222208</v>
      </c>
      <c r="AJ14" s="59">
        <v>308688.09999999998</v>
      </c>
      <c r="AK14" s="62">
        <f t="shared" si="17"/>
        <v>77172.024999999994</v>
      </c>
      <c r="AL14" s="62">
        <v>71272.038</v>
      </c>
      <c r="AM14" s="62">
        <f>+AL14/AK14*100</f>
        <v>92.354759383338731</v>
      </c>
      <c r="AN14" s="62">
        <f>AL14/AJ14*100</f>
        <v>23.088689845834683</v>
      </c>
      <c r="AO14" s="59">
        <v>9700</v>
      </c>
      <c r="AP14" s="62">
        <f t="shared" si="18"/>
        <v>2425</v>
      </c>
      <c r="AQ14" s="62">
        <v>3591.5650000000001</v>
      </c>
      <c r="AR14" s="62">
        <f t="shared" si="19"/>
        <v>148.10577319587631</v>
      </c>
      <c r="AS14" s="62">
        <f>AQ14/AO14*100</f>
        <v>37.026443298969077</v>
      </c>
      <c r="AT14" s="59">
        <v>13000</v>
      </c>
      <c r="AU14" s="62">
        <f t="shared" si="20"/>
        <v>3250</v>
      </c>
      <c r="AV14" s="62">
        <v>4270</v>
      </c>
      <c r="AW14" s="62">
        <f>+AV14/AU14*100</f>
        <v>131.38461538461539</v>
      </c>
      <c r="AX14" s="62">
        <f>AV14/AT14*100</f>
        <v>32.846153846153847</v>
      </c>
      <c r="AY14" s="59">
        <v>0</v>
      </c>
      <c r="AZ14" s="62">
        <f t="shared" si="21"/>
        <v>0</v>
      </c>
      <c r="BA14" s="62">
        <v>0</v>
      </c>
      <c r="BB14" s="59">
        <v>0</v>
      </c>
      <c r="BC14" s="62">
        <f t="shared" si="22"/>
        <v>0</v>
      </c>
      <c r="BD14" s="62">
        <v>0</v>
      </c>
      <c r="BE14" s="59">
        <v>1355089.9</v>
      </c>
      <c r="BF14" s="62">
        <f t="shared" si="23"/>
        <v>338772.47499999998</v>
      </c>
      <c r="BG14" s="62">
        <v>338772.5</v>
      </c>
      <c r="BH14" s="59">
        <v>2396.8000000000002</v>
      </c>
      <c r="BI14" s="62">
        <f t="shared" si="24"/>
        <v>599.20000000000005</v>
      </c>
      <c r="BJ14" s="62">
        <v>493.5</v>
      </c>
      <c r="BK14" s="59">
        <v>0</v>
      </c>
      <c r="BL14" s="62">
        <f t="shared" si="25"/>
        <v>0</v>
      </c>
      <c r="BM14" s="62">
        <v>0</v>
      </c>
      <c r="BN14" s="59">
        <v>0</v>
      </c>
      <c r="BO14" s="62">
        <f t="shared" si="26"/>
        <v>0</v>
      </c>
      <c r="BP14" s="62">
        <v>0</v>
      </c>
      <c r="BQ14" s="59">
        <f t="shared" si="5"/>
        <v>24758</v>
      </c>
      <c r="BR14" s="62">
        <f t="shared" si="5"/>
        <v>6189.5</v>
      </c>
      <c r="BS14" s="62">
        <f t="shared" si="5"/>
        <v>7481.1378000000004</v>
      </c>
      <c r="BT14" s="62">
        <f t="shared" si="27"/>
        <v>120.86820906373698</v>
      </c>
      <c r="BU14" s="62">
        <f>BS14/BQ14*100</f>
        <v>30.217052265934246</v>
      </c>
      <c r="BV14" s="59">
        <v>11305</v>
      </c>
      <c r="BW14" s="62">
        <f t="shared" si="28"/>
        <v>2826.25</v>
      </c>
      <c r="BX14" s="62">
        <v>1532.731</v>
      </c>
      <c r="BY14" s="59">
        <v>5653</v>
      </c>
      <c r="BZ14" s="62">
        <f t="shared" si="29"/>
        <v>1413.25</v>
      </c>
      <c r="CA14" s="62">
        <v>4000</v>
      </c>
      <c r="CB14" s="59">
        <v>3200</v>
      </c>
      <c r="CC14" s="62">
        <f t="shared" si="30"/>
        <v>800</v>
      </c>
      <c r="CD14" s="62">
        <v>1241.9490000000001</v>
      </c>
      <c r="CE14" s="59">
        <v>4600</v>
      </c>
      <c r="CF14" s="62">
        <f t="shared" si="31"/>
        <v>1150</v>
      </c>
      <c r="CG14" s="62">
        <v>706.45780000000002</v>
      </c>
      <c r="CH14" s="59">
        <v>0</v>
      </c>
      <c r="CI14" s="62">
        <f t="shared" si="32"/>
        <v>0</v>
      </c>
      <c r="CJ14" s="62">
        <v>0</v>
      </c>
      <c r="CK14" s="59">
        <v>2227.1999999999998</v>
      </c>
      <c r="CL14" s="62">
        <f t="shared" si="33"/>
        <v>556.79999999999995</v>
      </c>
      <c r="CM14" s="62">
        <v>445.36</v>
      </c>
      <c r="CN14" s="59">
        <v>0</v>
      </c>
      <c r="CO14" s="62">
        <f t="shared" si="34"/>
        <v>0</v>
      </c>
      <c r="CP14" s="62">
        <v>0</v>
      </c>
      <c r="CQ14" s="59">
        <v>42800</v>
      </c>
      <c r="CR14" s="62">
        <f t="shared" si="35"/>
        <v>10700</v>
      </c>
      <c r="CS14" s="62">
        <v>8727.7006000000001</v>
      </c>
      <c r="CT14" s="59">
        <v>35000</v>
      </c>
      <c r="CU14" s="62">
        <f t="shared" si="36"/>
        <v>8750</v>
      </c>
      <c r="CV14" s="62">
        <v>7227.9005999999999</v>
      </c>
      <c r="CW14" s="62">
        <f t="shared" si="37"/>
        <v>82.604578285714283</v>
      </c>
      <c r="CX14" s="42">
        <f>CV14/CT14*100</f>
        <v>20.651144571428571</v>
      </c>
      <c r="CY14" s="19">
        <v>3000</v>
      </c>
      <c r="CZ14" s="42">
        <f t="shared" si="38"/>
        <v>750</v>
      </c>
      <c r="DA14" s="42">
        <v>16616.355800000001</v>
      </c>
      <c r="DB14" s="19">
        <v>0</v>
      </c>
      <c r="DC14" s="42">
        <f t="shared" si="39"/>
        <v>0</v>
      </c>
      <c r="DD14" s="42">
        <v>65</v>
      </c>
      <c r="DE14" s="19">
        <v>0</v>
      </c>
      <c r="DF14" s="42">
        <f t="shared" si="40"/>
        <v>0</v>
      </c>
      <c r="DG14" s="42">
        <v>0</v>
      </c>
      <c r="DH14" s="19">
        <v>240</v>
      </c>
      <c r="DI14" s="42">
        <f t="shared" si="41"/>
        <v>60</v>
      </c>
      <c r="DJ14" s="42">
        <v>1644.3</v>
      </c>
      <c r="DK14" s="42">
        <v>0</v>
      </c>
      <c r="DL14" s="19">
        <f t="shared" si="6"/>
        <v>1895000</v>
      </c>
      <c r="DM14" s="42">
        <f t="shared" si="6"/>
        <v>473750</v>
      </c>
      <c r="DN14" s="42">
        <f t="shared" si="6"/>
        <v>472450.71419999999</v>
      </c>
      <c r="DO14" s="19">
        <v>0</v>
      </c>
      <c r="DP14" s="42">
        <f t="shared" si="42"/>
        <v>0</v>
      </c>
      <c r="DQ14" s="42">
        <v>2000</v>
      </c>
      <c r="DR14" s="19">
        <v>815000</v>
      </c>
      <c r="DS14" s="42">
        <f t="shared" si="43"/>
        <v>203750</v>
      </c>
      <c r="DT14" s="42">
        <v>127925.8</v>
      </c>
      <c r="DU14" s="19">
        <v>0</v>
      </c>
      <c r="DV14" s="42">
        <f t="shared" si="44"/>
        <v>0</v>
      </c>
      <c r="DW14" s="42">
        <v>0</v>
      </c>
      <c r="DX14" s="19">
        <v>0</v>
      </c>
      <c r="DY14" s="42">
        <f t="shared" si="45"/>
        <v>0</v>
      </c>
      <c r="DZ14" s="42">
        <v>0</v>
      </c>
      <c r="EA14" s="19">
        <v>0</v>
      </c>
      <c r="EB14" s="42">
        <f t="shared" si="46"/>
        <v>0</v>
      </c>
      <c r="EC14" s="42">
        <v>0</v>
      </c>
      <c r="ED14" s="19">
        <v>545000</v>
      </c>
      <c r="EE14" s="42">
        <f t="shared" si="47"/>
        <v>136250</v>
      </c>
      <c r="EF14" s="42">
        <v>57500</v>
      </c>
      <c r="EG14" s="42">
        <v>0</v>
      </c>
      <c r="EH14" s="19">
        <f t="shared" si="7"/>
        <v>1360000</v>
      </c>
      <c r="EI14" s="42">
        <f t="shared" si="7"/>
        <v>340000</v>
      </c>
      <c r="EJ14" s="42">
        <f>DQ14+DT14+DW14+DZ14+EC14+EF14+EG14</f>
        <v>187425.8</v>
      </c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38.25" customHeight="1" x14ac:dyDescent="0.4">
      <c r="A15" s="17"/>
      <c r="B15" s="50"/>
      <c r="C15" s="35"/>
      <c r="D15" s="26"/>
      <c r="E15" s="42"/>
      <c r="F15" s="42"/>
      <c r="G15" s="20"/>
      <c r="H15" s="20"/>
      <c r="I15" s="2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3"/>
      <c r="V15" s="63"/>
      <c r="W15" s="60"/>
      <c r="X15" s="62"/>
      <c r="Y15" s="62"/>
      <c r="Z15" s="64"/>
      <c r="AA15" s="60"/>
      <c r="AB15" s="60"/>
      <c r="AC15" s="62"/>
      <c r="AD15" s="62"/>
      <c r="AE15" s="61"/>
      <c r="AF15" s="60"/>
      <c r="AG15" s="61"/>
      <c r="AH15" s="62"/>
      <c r="AI15" s="61"/>
      <c r="AJ15" s="63"/>
      <c r="AK15" s="60"/>
      <c r="AL15" s="60"/>
      <c r="AM15" s="62"/>
      <c r="AN15" s="61"/>
      <c r="AO15" s="63"/>
      <c r="AP15" s="60"/>
      <c r="AQ15" s="60"/>
      <c r="AR15" s="62"/>
      <c r="AS15" s="61"/>
      <c r="AT15" s="65"/>
      <c r="AU15" s="60"/>
      <c r="AV15" s="60"/>
      <c r="AW15" s="62"/>
      <c r="AX15" s="61"/>
      <c r="AY15" s="66"/>
      <c r="AZ15" s="60"/>
      <c r="BA15" s="61"/>
      <c r="BB15" s="61"/>
      <c r="BC15" s="60"/>
      <c r="BD15" s="61"/>
      <c r="BE15" s="61"/>
      <c r="BF15" s="60"/>
      <c r="BG15" s="61"/>
      <c r="BH15" s="63"/>
      <c r="BI15" s="60"/>
      <c r="BJ15" s="61"/>
      <c r="BK15" s="61"/>
      <c r="BL15" s="60"/>
      <c r="BM15" s="61"/>
      <c r="BN15" s="61"/>
      <c r="BO15" s="60"/>
      <c r="BP15" s="61"/>
      <c r="BQ15" s="60"/>
      <c r="BR15" s="60"/>
      <c r="BS15" s="60"/>
      <c r="BT15" s="62"/>
      <c r="BU15" s="61"/>
      <c r="BV15" s="63"/>
      <c r="BW15" s="60"/>
      <c r="BX15" s="60"/>
      <c r="BY15" s="61"/>
      <c r="BZ15" s="60"/>
      <c r="CA15" s="60"/>
      <c r="CB15" s="61"/>
      <c r="CC15" s="60"/>
      <c r="CD15" s="61"/>
      <c r="CE15" s="63"/>
      <c r="CF15" s="60"/>
      <c r="CG15" s="61"/>
      <c r="CH15" s="61"/>
      <c r="CI15" s="60"/>
      <c r="CJ15" s="61"/>
      <c r="CK15" s="61"/>
      <c r="CL15" s="60"/>
      <c r="CM15" s="61"/>
      <c r="CN15" s="63"/>
      <c r="CO15" s="60"/>
      <c r="CP15" s="61"/>
      <c r="CQ15" s="63"/>
      <c r="CR15" s="60"/>
      <c r="CS15" s="61"/>
      <c r="CT15" s="67"/>
      <c r="CU15" s="60"/>
      <c r="CV15" s="61"/>
      <c r="CW15" s="62"/>
      <c r="CX15" s="18"/>
      <c r="CY15" s="21"/>
      <c r="CZ15" s="20"/>
      <c r="DA15" s="18"/>
      <c r="DB15" s="18"/>
      <c r="DC15" s="20"/>
      <c r="DD15" s="18"/>
      <c r="DE15" s="18"/>
      <c r="DF15" s="20"/>
      <c r="DG15" s="18"/>
      <c r="DH15" s="18"/>
      <c r="DI15" s="20"/>
      <c r="DJ15" s="20"/>
      <c r="DK15" s="20"/>
      <c r="DL15" s="20"/>
      <c r="DM15" s="20"/>
      <c r="DN15" s="20"/>
      <c r="DO15" s="18"/>
      <c r="DP15" s="20"/>
      <c r="DQ15" s="18"/>
      <c r="DR15" s="18"/>
      <c r="DS15" s="20"/>
      <c r="DT15" s="18"/>
      <c r="DU15" s="18"/>
      <c r="DV15" s="20"/>
      <c r="DW15" s="18"/>
      <c r="DX15" s="18"/>
      <c r="DY15" s="20"/>
      <c r="DZ15" s="18"/>
      <c r="EA15" s="18"/>
      <c r="EB15" s="20"/>
      <c r="EC15" s="18"/>
      <c r="ED15" s="39"/>
      <c r="EE15" s="20"/>
      <c r="EF15" s="20"/>
      <c r="EG15" s="20"/>
      <c r="EH15" s="20"/>
      <c r="EI15" s="20"/>
      <c r="EJ15" s="20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38.25" customHeight="1" x14ac:dyDescent="0.3">
      <c r="A16" s="17"/>
      <c r="B16" s="36" t="s">
        <v>50</v>
      </c>
      <c r="C16" s="28">
        <f>SUM(C10:C15)</f>
        <v>37152.007599999997</v>
      </c>
      <c r="D16" s="28">
        <f>SUM(D10:D15)</f>
        <v>1681415.3676999998</v>
      </c>
      <c r="E16" s="28">
        <f>SUM(E10:E15)</f>
        <v>16565016.664000001</v>
      </c>
      <c r="F16" s="28">
        <f>SUM(F10:F15)</f>
        <v>4141254.1660000002</v>
      </c>
      <c r="G16" s="28">
        <f>SUM(G10:G15)</f>
        <v>3515831.5322000002</v>
      </c>
      <c r="H16" s="28">
        <f t="shared" si="8"/>
        <v>84.897748152364912</v>
      </c>
      <c r="I16" s="28">
        <f>G16/E16*100</f>
        <v>21.224437038091228</v>
      </c>
      <c r="J16" s="60">
        <f>SUM(J10:J15)</f>
        <v>3048281.1999999997</v>
      </c>
      <c r="K16" s="60">
        <f>SUM(K10:K15)</f>
        <v>762070.29999999993</v>
      </c>
      <c r="L16" s="60">
        <f>SUM(L10:L15)</f>
        <v>716985.53020000015</v>
      </c>
      <c r="M16" s="60">
        <f t="shared" si="9"/>
        <v>-45084.769799999776</v>
      </c>
      <c r="N16" s="60">
        <f t="shared" si="10"/>
        <v>94.083909345371438</v>
      </c>
      <c r="O16" s="60">
        <f>L16/J16*100</f>
        <v>23.52097733634286</v>
      </c>
      <c r="P16" s="60">
        <f>SUM(P10:P15)</f>
        <v>582025.6</v>
      </c>
      <c r="Q16" s="60">
        <f>SUM(Q10:Q15)</f>
        <v>145506.4</v>
      </c>
      <c r="R16" s="60">
        <f>SUM(R10:R15)</f>
        <v>96055.567900000155</v>
      </c>
      <c r="S16" s="60">
        <f t="shared" si="11"/>
        <v>66.014668701857886</v>
      </c>
      <c r="T16" s="60">
        <f>R16/P16*100</f>
        <v>16.503667175464471</v>
      </c>
      <c r="U16" s="60">
        <f>SUM(U10:U15)</f>
        <v>43235.7</v>
      </c>
      <c r="V16" s="60">
        <f>SUM(V10:V15)</f>
        <v>10808.924999999999</v>
      </c>
      <c r="W16" s="60">
        <f>SUM(W10:W15)</f>
        <v>7528.5239999999994</v>
      </c>
      <c r="X16" s="60">
        <f t="shared" si="13"/>
        <v>69.650996745744834</v>
      </c>
      <c r="Y16" s="60">
        <f t="shared" si="3"/>
        <v>17.412749186436209</v>
      </c>
      <c r="Z16" s="60">
        <f>SUM(Z10:Z15)</f>
        <v>73013.399999999994</v>
      </c>
      <c r="AA16" s="60">
        <f>SUM(AA10:AA15)</f>
        <v>18253.349999999999</v>
      </c>
      <c r="AB16" s="60">
        <f>SUM(AB10:AB15)</f>
        <v>24571.437399999999</v>
      </c>
      <c r="AC16" s="60">
        <f t="shared" si="4"/>
        <v>134.61330331144694</v>
      </c>
      <c r="AD16" s="62">
        <f t="shared" si="15"/>
        <v>33.653325827861735</v>
      </c>
      <c r="AE16" s="60">
        <f>SUM(AE10:AE15)</f>
        <v>465776.5</v>
      </c>
      <c r="AF16" s="60">
        <f>SUM(AF10:AF15)</f>
        <v>116444.125</v>
      </c>
      <c r="AG16" s="60">
        <f>SUM(AG10:AG15)</f>
        <v>63955.606500000154</v>
      </c>
      <c r="AH16" s="60">
        <f>+AG16/AF16*100</f>
        <v>54.923858545890702</v>
      </c>
      <c r="AI16" s="60">
        <f>AG16/AE16*100</f>
        <v>13.730964636472676</v>
      </c>
      <c r="AJ16" s="60">
        <f>SUM(AJ10:AJ15)</f>
        <v>1436595.1</v>
      </c>
      <c r="AK16" s="60">
        <f>SUM(AK10:AK15)</f>
        <v>359148.77500000002</v>
      </c>
      <c r="AL16" s="60">
        <f>SUM(AL10:AL15)</f>
        <v>371014.87330000004</v>
      </c>
      <c r="AM16" s="60">
        <f>+AL16/AK16*100</f>
        <v>103.30395065387596</v>
      </c>
      <c r="AN16" s="60">
        <f>AL16/AJ16*100</f>
        <v>25.82598766346899</v>
      </c>
      <c r="AO16" s="60">
        <f>SUM(AO10:AO15)</f>
        <v>47922.400000000001</v>
      </c>
      <c r="AP16" s="60">
        <f>SUM(AP10:AP15)</f>
        <v>11980.6</v>
      </c>
      <c r="AQ16" s="60">
        <f>SUM(AQ10:AQ15)</f>
        <v>16646.5484</v>
      </c>
      <c r="AR16" s="60">
        <f t="shared" si="19"/>
        <v>138.94586581640317</v>
      </c>
      <c r="AS16" s="60">
        <f>AQ16/AO16*100</f>
        <v>34.736466454100793</v>
      </c>
      <c r="AT16" s="60">
        <f>SUM(AT10:AT15)</f>
        <v>50400</v>
      </c>
      <c r="AU16" s="60">
        <f>SUM(AU10:AU15)</f>
        <v>12600</v>
      </c>
      <c r="AV16" s="60">
        <f>SUM(AV10:AV15)</f>
        <v>17688.650000000001</v>
      </c>
      <c r="AW16" s="60">
        <f>+AV16/AU16*100</f>
        <v>140.38611111111112</v>
      </c>
      <c r="AX16" s="60">
        <f>AV16/AT16*100</f>
        <v>35.09652777777778</v>
      </c>
      <c r="AY16" s="60">
        <f t="shared" ref="AY16:BS16" si="48">SUM(AY10:AY15)</f>
        <v>0</v>
      </c>
      <c r="AZ16" s="60">
        <f t="shared" si="48"/>
        <v>0</v>
      </c>
      <c r="BA16" s="60">
        <f t="shared" si="48"/>
        <v>0</v>
      </c>
      <c r="BB16" s="60">
        <f t="shared" si="48"/>
        <v>0</v>
      </c>
      <c r="BC16" s="60">
        <f t="shared" si="48"/>
        <v>0</v>
      </c>
      <c r="BD16" s="60">
        <f t="shared" si="48"/>
        <v>0</v>
      </c>
      <c r="BE16" s="60">
        <f t="shared" si="48"/>
        <v>9159127</v>
      </c>
      <c r="BF16" s="60">
        <f t="shared" si="48"/>
        <v>2289781.75</v>
      </c>
      <c r="BG16" s="60">
        <f t="shared" si="48"/>
        <v>2290764.5300000003</v>
      </c>
      <c r="BH16" s="60">
        <f t="shared" si="48"/>
        <v>21050.699999999997</v>
      </c>
      <c r="BI16" s="60">
        <f t="shared" si="48"/>
        <v>5262.6749999999993</v>
      </c>
      <c r="BJ16" s="60">
        <f t="shared" si="48"/>
        <v>4377.8</v>
      </c>
      <c r="BK16" s="60">
        <f t="shared" si="48"/>
        <v>0</v>
      </c>
      <c r="BL16" s="60">
        <f t="shared" si="48"/>
        <v>0</v>
      </c>
      <c r="BM16" s="60">
        <f t="shared" si="48"/>
        <v>0</v>
      </c>
      <c r="BN16" s="60">
        <f t="shared" si="48"/>
        <v>0</v>
      </c>
      <c r="BO16" s="60">
        <f t="shared" si="48"/>
        <v>0</v>
      </c>
      <c r="BP16" s="60">
        <f t="shared" si="48"/>
        <v>0</v>
      </c>
      <c r="BQ16" s="60">
        <f t="shared" si="48"/>
        <v>367524.3</v>
      </c>
      <c r="BR16" s="60">
        <f t="shared" si="48"/>
        <v>91881.074999999997</v>
      </c>
      <c r="BS16" s="60">
        <f t="shared" si="48"/>
        <v>59230.665599999993</v>
      </c>
      <c r="BT16" s="60">
        <f t="shared" si="27"/>
        <v>64.464489123576314</v>
      </c>
      <c r="BU16" s="60">
        <f>BS16/BQ16*100</f>
        <v>16.116122280894079</v>
      </c>
      <c r="BV16" s="60">
        <f t="shared" ref="BV16:CV16" si="49">SUM(BV10:BV15)</f>
        <v>260554</v>
      </c>
      <c r="BW16" s="60">
        <f t="shared" si="49"/>
        <v>65138.5</v>
      </c>
      <c r="BX16" s="60">
        <f t="shared" si="49"/>
        <v>40147.06</v>
      </c>
      <c r="BY16" s="60">
        <f t="shared" si="49"/>
        <v>56147.5</v>
      </c>
      <c r="BZ16" s="60">
        <f t="shared" si="49"/>
        <v>14036.875</v>
      </c>
      <c r="CA16" s="60">
        <f t="shared" si="49"/>
        <v>5914.7629999999999</v>
      </c>
      <c r="CB16" s="60">
        <f t="shared" si="49"/>
        <v>5200</v>
      </c>
      <c r="CC16" s="60">
        <f t="shared" si="49"/>
        <v>1300</v>
      </c>
      <c r="CD16" s="60">
        <f t="shared" si="49"/>
        <v>2129.933</v>
      </c>
      <c r="CE16" s="60">
        <f t="shared" si="49"/>
        <v>45622.8</v>
      </c>
      <c r="CF16" s="60">
        <f t="shared" si="49"/>
        <v>11405.7</v>
      </c>
      <c r="CG16" s="60">
        <f t="shared" si="49"/>
        <v>11038.909599999999</v>
      </c>
      <c r="CH16" s="60">
        <f t="shared" si="49"/>
        <v>0</v>
      </c>
      <c r="CI16" s="60">
        <f t="shared" si="49"/>
        <v>0</v>
      </c>
      <c r="CJ16" s="60">
        <f t="shared" si="49"/>
        <v>0</v>
      </c>
      <c r="CK16" s="60">
        <f t="shared" si="49"/>
        <v>15362.199999999997</v>
      </c>
      <c r="CL16" s="60">
        <f t="shared" si="49"/>
        <v>3840.5499999999993</v>
      </c>
      <c r="CM16" s="60">
        <f t="shared" si="49"/>
        <v>2493.64</v>
      </c>
      <c r="CN16" s="60">
        <f t="shared" si="49"/>
        <v>0</v>
      </c>
      <c r="CO16" s="60">
        <f t="shared" si="49"/>
        <v>0</v>
      </c>
      <c r="CP16" s="60">
        <f t="shared" si="49"/>
        <v>516.13699999999994</v>
      </c>
      <c r="CQ16" s="60">
        <f t="shared" si="49"/>
        <v>501464.8</v>
      </c>
      <c r="CR16" s="60">
        <f t="shared" si="49"/>
        <v>125366.2</v>
      </c>
      <c r="CS16" s="60">
        <f t="shared" si="49"/>
        <v>96516.739599999986</v>
      </c>
      <c r="CT16" s="60">
        <f t="shared" si="49"/>
        <v>244903.3</v>
      </c>
      <c r="CU16" s="60">
        <f t="shared" si="49"/>
        <v>61225.824999999997</v>
      </c>
      <c r="CV16" s="60">
        <f t="shared" si="49"/>
        <v>39374.767599999999</v>
      </c>
      <c r="CW16" s="60">
        <f t="shared" ref="CW16" si="50">+CV16/CU16*100</f>
        <v>64.310717903760377</v>
      </c>
      <c r="CX16" s="28">
        <f>CV16/CT16*100</f>
        <v>16.077679475940094</v>
      </c>
      <c r="CY16" s="28">
        <f t="shared" ref="CY16:EJ16" si="51">SUM(CY10:CY15)</f>
        <v>19000</v>
      </c>
      <c r="CZ16" s="28">
        <f t="shared" si="51"/>
        <v>4750</v>
      </c>
      <c r="DA16" s="28">
        <f t="shared" si="51"/>
        <v>47898.773800000003</v>
      </c>
      <c r="DB16" s="28">
        <f t="shared" si="51"/>
        <v>5600</v>
      </c>
      <c r="DC16" s="28">
        <f t="shared" si="51"/>
        <v>1400</v>
      </c>
      <c r="DD16" s="28">
        <f t="shared" si="51"/>
        <v>1506.181</v>
      </c>
      <c r="DE16" s="28">
        <f t="shared" si="51"/>
        <v>21870</v>
      </c>
      <c r="DF16" s="28">
        <f t="shared" si="51"/>
        <v>5467.5</v>
      </c>
      <c r="DG16" s="28">
        <f t="shared" si="51"/>
        <v>0</v>
      </c>
      <c r="DH16" s="28">
        <f t="shared" si="51"/>
        <v>37749</v>
      </c>
      <c r="DI16" s="28">
        <f t="shared" si="51"/>
        <v>9437.25</v>
      </c>
      <c r="DJ16" s="28">
        <f t="shared" si="51"/>
        <v>9911.3935999999994</v>
      </c>
      <c r="DK16" s="28">
        <f t="shared" si="51"/>
        <v>0</v>
      </c>
      <c r="DL16" s="28">
        <f t="shared" si="51"/>
        <v>12265691.1</v>
      </c>
      <c r="DM16" s="28">
        <f t="shared" si="51"/>
        <v>3066422.7749999994</v>
      </c>
      <c r="DN16" s="28">
        <f t="shared" si="51"/>
        <v>3014621.5002000001</v>
      </c>
      <c r="DO16" s="28">
        <f t="shared" si="51"/>
        <v>50000</v>
      </c>
      <c r="DP16" s="28">
        <f t="shared" si="51"/>
        <v>12500</v>
      </c>
      <c r="DQ16" s="28">
        <f t="shared" si="51"/>
        <v>2000</v>
      </c>
      <c r="DR16" s="28">
        <f t="shared" si="51"/>
        <v>4245875.5639999993</v>
      </c>
      <c r="DS16" s="28">
        <f t="shared" si="51"/>
        <v>1061468.8909999998</v>
      </c>
      <c r="DT16" s="28">
        <f t="shared" si="51"/>
        <v>499210.03200000001</v>
      </c>
      <c r="DU16" s="28">
        <f t="shared" si="51"/>
        <v>0</v>
      </c>
      <c r="DV16" s="28">
        <f t="shared" si="51"/>
        <v>0</v>
      </c>
      <c r="DW16" s="28">
        <f t="shared" si="51"/>
        <v>0</v>
      </c>
      <c r="DX16" s="28">
        <f t="shared" si="51"/>
        <v>3450</v>
      </c>
      <c r="DY16" s="28">
        <f t="shared" si="51"/>
        <v>862.5</v>
      </c>
      <c r="DZ16" s="28">
        <f t="shared" si="51"/>
        <v>0</v>
      </c>
      <c r="EA16" s="28">
        <f t="shared" si="51"/>
        <v>0</v>
      </c>
      <c r="EB16" s="28">
        <f t="shared" si="51"/>
        <v>0</v>
      </c>
      <c r="EC16" s="28">
        <f t="shared" si="51"/>
        <v>0</v>
      </c>
      <c r="ED16" s="28">
        <f t="shared" si="51"/>
        <v>2223667.1580999997</v>
      </c>
      <c r="EE16" s="28">
        <f t="shared" si="51"/>
        <v>555916.78952499991</v>
      </c>
      <c r="EF16" s="28">
        <f t="shared" si="51"/>
        <v>94000</v>
      </c>
      <c r="EG16" s="28">
        <f t="shared" si="51"/>
        <v>0</v>
      </c>
      <c r="EH16" s="28">
        <f t="shared" si="51"/>
        <v>6522992.7221000008</v>
      </c>
      <c r="EI16" s="28">
        <f t="shared" si="51"/>
        <v>1630748.1805250002</v>
      </c>
      <c r="EJ16" s="28">
        <f t="shared" si="51"/>
        <v>595210.03199999989</v>
      </c>
      <c r="EK16" s="29"/>
      <c r="EL16" s="24"/>
      <c r="EM16" s="24"/>
      <c r="EN16" s="24"/>
      <c r="EO16" s="24"/>
      <c r="EP16" s="24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45" customFormat="1" x14ac:dyDescent="0.3">
      <c r="A17" s="46"/>
      <c r="B17" s="47"/>
      <c r="C17" s="29"/>
      <c r="D17" s="29"/>
      <c r="E17" s="29"/>
      <c r="F17" s="29"/>
      <c r="G17" s="29"/>
      <c r="H17" s="29"/>
      <c r="I17" s="48"/>
      <c r="J17" s="29"/>
      <c r="K17" s="29"/>
      <c r="L17" s="29"/>
      <c r="M17" s="29"/>
      <c r="N17" s="29"/>
      <c r="O17" s="48"/>
      <c r="P17" s="29"/>
      <c r="Q17" s="29"/>
      <c r="R17" s="29"/>
      <c r="S17" s="29"/>
      <c r="T17" s="49"/>
      <c r="U17" s="29"/>
      <c r="V17" s="29"/>
      <c r="W17" s="29"/>
      <c r="X17" s="29"/>
      <c r="Y17" s="49"/>
      <c r="Z17" s="29"/>
      <c r="AA17" s="29"/>
      <c r="AB17" s="29"/>
      <c r="AC17" s="29"/>
      <c r="AD17" s="49"/>
      <c r="AE17" s="29"/>
      <c r="AF17" s="29"/>
      <c r="AG17" s="29"/>
      <c r="AH17" s="48"/>
      <c r="AI17" s="49"/>
      <c r="AJ17" s="29"/>
      <c r="AK17" s="29"/>
      <c r="AL17" s="29"/>
      <c r="AM17" s="29"/>
      <c r="AN17" s="49"/>
      <c r="AO17" s="29"/>
      <c r="AP17" s="29"/>
      <c r="AQ17" s="29"/>
      <c r="AR17" s="29"/>
      <c r="AS17" s="49"/>
      <c r="AT17" s="29"/>
      <c r="AU17" s="29"/>
      <c r="AV17" s="29"/>
      <c r="AW17" s="29"/>
      <c r="AX17" s="4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4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43"/>
      <c r="EM17" s="43"/>
      <c r="EN17" s="43"/>
      <c r="EO17" s="43"/>
      <c r="EP17" s="43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45" customFormat="1" x14ac:dyDescent="0.3"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</row>
    <row r="19" spans="1:256" s="45" customFormat="1" x14ac:dyDescent="0.3"/>
    <row r="20" spans="1:256" s="45" customFormat="1" x14ac:dyDescent="0.3"/>
    <row r="21" spans="1:256" s="45" customFormat="1" x14ac:dyDescent="0.3"/>
    <row r="22" spans="1:256" s="45" customFormat="1" x14ac:dyDescent="0.3"/>
    <row r="23" spans="1:256" s="45" customFormat="1" x14ac:dyDescent="0.3"/>
    <row r="24" spans="1:256" s="45" customFormat="1" x14ac:dyDescent="0.3"/>
    <row r="25" spans="1:256" s="45" customFormat="1" x14ac:dyDescent="0.3"/>
    <row r="26" spans="1:256" s="45" customFormat="1" x14ac:dyDescent="0.3"/>
    <row r="27" spans="1:256" s="45" customFormat="1" x14ac:dyDescent="0.3"/>
    <row r="28" spans="1:256" s="45" customFormat="1" x14ac:dyDescent="0.3"/>
    <row r="29" spans="1:256" s="45" customFormat="1" x14ac:dyDescent="0.3"/>
    <row r="30" spans="1:256" s="45" customFormat="1" x14ac:dyDescent="0.3"/>
    <row r="31" spans="1:256" s="45" customFormat="1" x14ac:dyDescent="0.3"/>
    <row r="32" spans="1:256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  <row r="143" s="45" customFormat="1" x14ac:dyDescent="0.3"/>
    <row r="144" s="45" customFormat="1" x14ac:dyDescent="0.3"/>
    <row r="145" s="45" customFormat="1" x14ac:dyDescent="0.3"/>
    <row r="146" s="45" customFormat="1" x14ac:dyDescent="0.3"/>
    <row r="147" s="45" customFormat="1" x14ac:dyDescent="0.3"/>
    <row r="148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4" name="Range4_4_1_1_2_1_1_2_1_1_1_1_1_1_1_1_1_1_1_1_1_1_1_1_1_1_1_1"/>
    <protectedRange sqref="BX13" name="Range5_1_1_1_2_1_1_2_1_1_1_1_1_1_1_1_1_1_1_1_1_1_1_1_1_1_1_1_1"/>
    <protectedRange sqref="BX14 CA13:CA14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K10" name="Range5_3_1_1_1_1_1_1_1_1_1_1"/>
    <protectedRange sqref="DK12" name="Range5_8_1_1_1_1_1_1_1_1_1_1_1"/>
    <protectedRange sqref="DK13" name="Range5_11_1_1_1_1_1_1_1_1_1_1"/>
    <protectedRange sqref="DK14" name="Range5_12_1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DA10:DA14" name="Range5_1_13"/>
    <protectedRange sqref="DB10:DB14" name="Range5_1_14"/>
    <protectedRange sqref="DD10:DD14" name="Range5_1_15"/>
    <protectedRange sqref="DE10:DE14" name="Range5_1_16"/>
    <protectedRange sqref="DG10:DG14" name="Range5_1_17"/>
    <protectedRange sqref="DH10:DH14" name="Range5_1_18"/>
    <protectedRange sqref="DJ10:DJ14" name="Range5_1_19"/>
    <protectedRange sqref="DO11:DO14" name="Range5_1_20"/>
    <protectedRange sqref="DQ10:DQ14 DT10:DT14" name="Range6_1"/>
    <protectedRange sqref="DR10:DR14" name="Range6_1_1"/>
    <protectedRange sqref="DX10:DX14" name="Range5_1_23"/>
    <protectedRange sqref="DZ10:DZ14" name="Range5_1_24"/>
    <protectedRange sqref="ED10:ED14" name="Range6_1_3"/>
    <protectedRange sqref="EF10:EF14" name="Range6_1_4"/>
  </protectedRanges>
  <mergeCells count="165">
    <mergeCell ref="EG4:EG6"/>
    <mergeCell ref="EH4:EJ6"/>
    <mergeCell ref="P5:BA5"/>
    <mergeCell ref="BB5:BM5"/>
    <mergeCell ref="BN5:BP6"/>
    <mergeCell ref="BQ5:CG5"/>
    <mergeCell ref="A1:EJ1"/>
    <mergeCell ref="A2:EJ2"/>
    <mergeCell ref="L3:P3"/>
    <mergeCell ref="CU3:CV3"/>
    <mergeCell ref="A4:A8"/>
    <mergeCell ref="B4:B8"/>
    <mergeCell ref="C4:C8"/>
    <mergeCell ref="D4:D8"/>
    <mergeCell ref="E4:I6"/>
    <mergeCell ref="J4:O6"/>
    <mergeCell ref="CQ5:DA5"/>
    <mergeCell ref="DB5:DD6"/>
    <mergeCell ref="DE5:DG6"/>
    <mergeCell ref="DH5:DJ6"/>
    <mergeCell ref="DO5:DT5"/>
    <mergeCell ref="CY6:DA6"/>
    <mergeCell ref="DO6:DQ6"/>
    <mergeCell ref="P4:DJ4"/>
    <mergeCell ref="DK4:DK6"/>
    <mergeCell ref="DL4:DN6"/>
    <mergeCell ref="DO4:EF4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R6:DT6"/>
    <mergeCell ref="DX6:DZ6"/>
    <mergeCell ref="EA6:EC6"/>
    <mergeCell ref="ED6:EF6"/>
    <mergeCell ref="CH6:CJ6"/>
    <mergeCell ref="CK6:CM6"/>
    <mergeCell ref="CN6:CP6"/>
    <mergeCell ref="DU5:DW6"/>
    <mergeCell ref="DX5:EF5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BB6:BD6"/>
    <mergeCell ref="BE6:BG6"/>
    <mergeCell ref="BH6:BJ6"/>
    <mergeCell ref="BK6:BM6"/>
    <mergeCell ref="BQ6:BU6"/>
    <mergeCell ref="BV6:BX6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DL7:DL8"/>
    <mergeCell ref="DM7:DM8"/>
    <mergeCell ref="DO7:DO8"/>
    <mergeCell ref="CY7:CY8"/>
    <mergeCell ref="CZ7:CZ8"/>
    <mergeCell ref="DB7:DB8"/>
    <mergeCell ref="DC7:DC8"/>
    <mergeCell ref="DE7:DE8"/>
    <mergeCell ref="DF7:DF8"/>
    <mergeCell ref="CW7:CW8"/>
    <mergeCell ref="CX7:CX8"/>
    <mergeCell ref="CT6:CX6"/>
    <mergeCell ref="CQ6:CS6"/>
    <mergeCell ref="AN7:AN8"/>
    <mergeCell ref="AS7:AS8"/>
    <mergeCell ref="BU7:BU8"/>
    <mergeCell ref="EH7:EH8"/>
    <mergeCell ref="EI7:EI8"/>
    <mergeCell ref="DY7:DY8"/>
    <mergeCell ref="EA7:EA8"/>
    <mergeCell ref="EB7:EB8"/>
    <mergeCell ref="ED7:ED8"/>
    <mergeCell ref="EE7:EE8"/>
    <mergeCell ref="EG7:EG8"/>
    <mergeCell ref="DP7:DP8"/>
    <mergeCell ref="DR7:DR8"/>
    <mergeCell ref="DS7:DS8"/>
    <mergeCell ref="DU7:DU8"/>
    <mergeCell ref="DV7:DV8"/>
    <mergeCell ref="DX7:DX8"/>
    <mergeCell ref="DH7:DH8"/>
    <mergeCell ref="DI7:DI8"/>
    <mergeCell ref="DK7:DK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8"/>
  <sheetViews>
    <sheetView view="pageBreakPreview" zoomScale="40" zoomScaleNormal="55" zoomScaleSheetLayoutView="4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A19" sqref="A19:XFD22"/>
    </sheetView>
  </sheetViews>
  <sheetFormatPr defaultColWidth="17.28515625" defaultRowHeight="17.25" x14ac:dyDescent="0.3"/>
  <cols>
    <col min="1" max="1" width="5.28515625" style="1" customWidth="1"/>
    <col min="2" max="2" width="13.285156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1.85546875" style="1" hidden="1" customWidth="1"/>
    <col min="10" max="10" width="18.5703125" style="1" customWidth="1"/>
    <col min="11" max="12" width="14.85546875" style="1" customWidth="1"/>
    <col min="13" max="13" width="16.42578125" style="1" customWidth="1"/>
    <col min="14" max="14" width="9.7109375" style="1" customWidth="1"/>
    <col min="15" max="15" width="6.85546875" style="1" hidden="1" customWidth="1"/>
    <col min="16" max="16" width="16.7109375" style="1" customWidth="1"/>
    <col min="17" max="17" width="16.140625" style="1" customWidth="1"/>
    <col min="18" max="18" width="15" style="1" customWidth="1"/>
    <col min="19" max="19" width="10.5703125" style="1" customWidth="1"/>
    <col min="20" max="20" width="11.85546875" style="1" hidden="1" customWidth="1"/>
    <col min="21" max="30" width="14.85546875" style="1" hidden="1" customWidth="1"/>
    <col min="31" max="31" width="16.140625" style="1" customWidth="1"/>
    <col min="32" max="33" width="14.85546875" style="1" customWidth="1"/>
    <col min="34" max="34" width="13.5703125" style="1" customWidth="1"/>
    <col min="35" max="35" width="14.85546875" style="1" hidden="1" customWidth="1"/>
    <col min="36" max="36" width="17.28515625" style="1" customWidth="1"/>
    <col min="37" max="37" width="15.140625" style="1" customWidth="1"/>
    <col min="38" max="38" width="16" style="1" customWidth="1"/>
    <col min="39" max="39" width="10.140625" style="1" customWidth="1"/>
    <col min="40" max="40" width="14.85546875" style="1" hidden="1" customWidth="1"/>
    <col min="41" max="41" width="14.5703125" style="1" customWidth="1"/>
    <col min="42" max="42" width="13.5703125" style="1" customWidth="1"/>
    <col min="43" max="43" width="13.28515625" style="1" customWidth="1"/>
    <col min="44" max="44" width="10.42578125" style="1" customWidth="1"/>
    <col min="45" max="68" width="14.85546875" style="1" hidden="1" customWidth="1"/>
    <col min="69" max="69" width="16.140625" style="1" customWidth="1"/>
    <col min="70" max="70" width="14.85546875" style="1" customWidth="1"/>
    <col min="71" max="71" width="14.7109375" style="1" customWidth="1"/>
    <col min="72" max="72" width="10.140625" style="1" customWidth="1"/>
    <col min="73" max="94" width="14.85546875" style="1" hidden="1" customWidth="1"/>
    <col min="95" max="95" width="12.140625" style="1" hidden="1" customWidth="1"/>
    <col min="96" max="96" width="12.5703125" style="1" hidden="1" customWidth="1"/>
    <col min="97" max="97" width="13" style="1" hidden="1" customWidth="1"/>
    <col min="98" max="98" width="15.5703125" style="1" customWidth="1"/>
    <col min="99" max="99" width="14" style="1" customWidth="1"/>
    <col min="100" max="100" width="15" style="1" customWidth="1"/>
    <col min="101" max="101" width="9.140625" style="1" customWidth="1"/>
    <col min="102" max="102" width="12.42578125" style="1" hidden="1" customWidth="1"/>
    <col min="103" max="136" width="14.85546875" style="1" hidden="1" customWidth="1"/>
    <col min="137" max="137" width="10.5703125" style="1" hidden="1" customWidth="1"/>
    <col min="138" max="140" width="14.85546875" style="1" hidden="1" customWidth="1"/>
    <col min="141" max="230" width="17.28515625" style="2"/>
    <col min="231" max="16384" width="17.28515625" style="1"/>
  </cols>
  <sheetData>
    <row r="1" spans="1:256" s="69" customFormat="1" ht="22.5" x14ac:dyDescent="0.4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</row>
    <row r="2" spans="1:256" s="69" customFormat="1" ht="17.45" customHeight="1" x14ac:dyDescent="0.4">
      <c r="A2" s="246" t="s">
        <v>64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</row>
    <row r="3" spans="1:256" s="69" customFormat="1" ht="22.5" x14ac:dyDescent="0.4">
      <c r="B3" s="70"/>
      <c r="C3" s="71"/>
      <c r="D3" s="71"/>
      <c r="E3" s="71"/>
      <c r="F3" s="71"/>
      <c r="G3" s="71"/>
      <c r="H3" s="71"/>
      <c r="I3" s="71"/>
      <c r="J3" s="71"/>
      <c r="K3" s="71"/>
      <c r="L3" s="247"/>
      <c r="M3" s="247"/>
      <c r="N3" s="247"/>
      <c r="O3" s="247"/>
      <c r="P3" s="247"/>
      <c r="Q3" s="71"/>
      <c r="R3" s="72"/>
      <c r="S3" s="72"/>
      <c r="U3" s="73"/>
      <c r="V3" s="73"/>
      <c r="W3" s="73"/>
      <c r="X3" s="73"/>
      <c r="Y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CU3" s="248" t="s">
        <v>61</v>
      </c>
      <c r="CV3" s="248"/>
      <c r="CW3" s="73"/>
      <c r="CX3" s="73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</row>
    <row r="4" spans="1:256" ht="17.45" customHeight="1" x14ac:dyDescent="0.3">
      <c r="A4" s="249" t="s">
        <v>1</v>
      </c>
      <c r="B4" s="252" t="s">
        <v>2</v>
      </c>
      <c r="C4" s="255" t="s">
        <v>3</v>
      </c>
      <c r="D4" s="255" t="s">
        <v>4</v>
      </c>
      <c r="E4" s="258" t="s">
        <v>5</v>
      </c>
      <c r="F4" s="259"/>
      <c r="G4" s="259"/>
      <c r="H4" s="259"/>
      <c r="I4" s="260"/>
      <c r="J4" s="267" t="s">
        <v>70</v>
      </c>
      <c r="K4" s="268"/>
      <c r="L4" s="268"/>
      <c r="M4" s="268"/>
      <c r="N4" s="268"/>
      <c r="O4" s="269"/>
      <c r="P4" s="276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8"/>
      <c r="DK4" s="119" t="s">
        <v>7</v>
      </c>
      <c r="DL4" s="120" t="s">
        <v>8</v>
      </c>
      <c r="DM4" s="121"/>
      <c r="DN4" s="122"/>
      <c r="DO4" s="129" t="s">
        <v>9</v>
      </c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19" t="s">
        <v>10</v>
      </c>
      <c r="EH4" s="130" t="s">
        <v>11</v>
      </c>
      <c r="EI4" s="131"/>
      <c r="EJ4" s="132"/>
      <c r="EK4" s="51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8" customHeight="1" x14ac:dyDescent="0.3">
      <c r="A5" s="250"/>
      <c r="B5" s="253"/>
      <c r="C5" s="256"/>
      <c r="D5" s="256"/>
      <c r="E5" s="261"/>
      <c r="F5" s="262"/>
      <c r="G5" s="262"/>
      <c r="H5" s="262"/>
      <c r="I5" s="263"/>
      <c r="J5" s="270"/>
      <c r="K5" s="271"/>
      <c r="L5" s="271"/>
      <c r="M5" s="271"/>
      <c r="N5" s="271"/>
      <c r="O5" s="272"/>
      <c r="P5" s="279" t="s">
        <v>12</v>
      </c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1"/>
      <c r="BB5" s="282" t="s">
        <v>13</v>
      </c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24" t="s">
        <v>14</v>
      </c>
      <c r="BO5" s="225"/>
      <c r="BP5" s="225"/>
      <c r="BQ5" s="283" t="s">
        <v>15</v>
      </c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5"/>
      <c r="CH5" s="233" t="s">
        <v>16</v>
      </c>
      <c r="CI5" s="234"/>
      <c r="CJ5" s="234"/>
      <c r="CK5" s="234"/>
      <c r="CL5" s="234"/>
      <c r="CM5" s="234"/>
      <c r="CN5" s="234"/>
      <c r="CO5" s="234"/>
      <c r="CP5" s="286"/>
      <c r="CQ5" s="283" t="s">
        <v>17</v>
      </c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2" t="s">
        <v>18</v>
      </c>
      <c r="DC5" s="282"/>
      <c r="DD5" s="282"/>
      <c r="DE5" s="224" t="s">
        <v>19</v>
      </c>
      <c r="DF5" s="225"/>
      <c r="DG5" s="226"/>
      <c r="DH5" s="224" t="s">
        <v>20</v>
      </c>
      <c r="DI5" s="225"/>
      <c r="DJ5" s="226"/>
      <c r="DK5" s="119"/>
      <c r="DL5" s="123"/>
      <c r="DM5" s="124"/>
      <c r="DN5" s="125"/>
      <c r="DO5" s="152"/>
      <c r="DP5" s="152"/>
      <c r="DQ5" s="153"/>
      <c r="DR5" s="153"/>
      <c r="DS5" s="153"/>
      <c r="DT5" s="153"/>
      <c r="DU5" s="143" t="s">
        <v>21</v>
      </c>
      <c r="DV5" s="144"/>
      <c r="DW5" s="150"/>
      <c r="DX5" s="186"/>
      <c r="DY5" s="187"/>
      <c r="DZ5" s="187"/>
      <c r="EA5" s="187"/>
      <c r="EB5" s="187"/>
      <c r="EC5" s="187"/>
      <c r="ED5" s="187"/>
      <c r="EE5" s="187"/>
      <c r="EF5" s="187"/>
      <c r="EG5" s="119"/>
      <c r="EH5" s="133"/>
      <c r="EI5" s="134"/>
      <c r="EJ5" s="135"/>
      <c r="EK5" s="51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84" customHeight="1" x14ac:dyDescent="0.3">
      <c r="A6" s="250"/>
      <c r="B6" s="253"/>
      <c r="C6" s="256"/>
      <c r="D6" s="256"/>
      <c r="E6" s="264"/>
      <c r="F6" s="265"/>
      <c r="G6" s="265"/>
      <c r="H6" s="265"/>
      <c r="I6" s="266"/>
      <c r="J6" s="273"/>
      <c r="K6" s="274"/>
      <c r="L6" s="274"/>
      <c r="M6" s="274"/>
      <c r="N6" s="274"/>
      <c r="O6" s="275"/>
      <c r="P6" s="215" t="s">
        <v>54</v>
      </c>
      <c r="Q6" s="216"/>
      <c r="R6" s="216"/>
      <c r="S6" s="216"/>
      <c r="T6" s="217"/>
      <c r="U6" s="218" t="s">
        <v>22</v>
      </c>
      <c r="V6" s="219"/>
      <c r="W6" s="219"/>
      <c r="X6" s="219"/>
      <c r="Y6" s="220"/>
      <c r="Z6" s="218" t="s">
        <v>23</v>
      </c>
      <c r="AA6" s="219"/>
      <c r="AB6" s="219"/>
      <c r="AC6" s="219"/>
      <c r="AD6" s="220"/>
      <c r="AE6" s="218" t="s">
        <v>51</v>
      </c>
      <c r="AF6" s="219"/>
      <c r="AG6" s="219"/>
      <c r="AH6" s="219"/>
      <c r="AI6" s="220"/>
      <c r="AJ6" s="218" t="s">
        <v>52</v>
      </c>
      <c r="AK6" s="219"/>
      <c r="AL6" s="219"/>
      <c r="AM6" s="219"/>
      <c r="AN6" s="220"/>
      <c r="AO6" s="218" t="s">
        <v>24</v>
      </c>
      <c r="AP6" s="219"/>
      <c r="AQ6" s="219"/>
      <c r="AR6" s="219"/>
      <c r="AS6" s="220"/>
      <c r="AT6" s="218" t="s">
        <v>25</v>
      </c>
      <c r="AU6" s="219"/>
      <c r="AV6" s="219"/>
      <c r="AW6" s="219"/>
      <c r="AX6" s="220"/>
      <c r="AY6" s="223" t="s">
        <v>26</v>
      </c>
      <c r="AZ6" s="223"/>
      <c r="BA6" s="223"/>
      <c r="BB6" s="235" t="s">
        <v>27</v>
      </c>
      <c r="BC6" s="236"/>
      <c r="BD6" s="236"/>
      <c r="BE6" s="235" t="s">
        <v>28</v>
      </c>
      <c r="BF6" s="236"/>
      <c r="BG6" s="237"/>
      <c r="BH6" s="238" t="s">
        <v>29</v>
      </c>
      <c r="BI6" s="239"/>
      <c r="BJ6" s="239"/>
      <c r="BK6" s="240" t="s">
        <v>30</v>
      </c>
      <c r="BL6" s="241"/>
      <c r="BM6" s="241"/>
      <c r="BN6" s="227"/>
      <c r="BO6" s="228"/>
      <c r="BP6" s="228"/>
      <c r="BQ6" s="242" t="s">
        <v>31</v>
      </c>
      <c r="BR6" s="243"/>
      <c r="BS6" s="243"/>
      <c r="BT6" s="243"/>
      <c r="BU6" s="244"/>
      <c r="BV6" s="214" t="s">
        <v>32</v>
      </c>
      <c r="BW6" s="214"/>
      <c r="BX6" s="214"/>
      <c r="BY6" s="214" t="s">
        <v>33</v>
      </c>
      <c r="BZ6" s="214"/>
      <c r="CA6" s="214"/>
      <c r="CB6" s="214" t="s">
        <v>34</v>
      </c>
      <c r="CC6" s="214"/>
      <c r="CD6" s="214"/>
      <c r="CE6" s="214" t="s">
        <v>35</v>
      </c>
      <c r="CF6" s="214"/>
      <c r="CG6" s="214"/>
      <c r="CH6" s="214" t="s">
        <v>71</v>
      </c>
      <c r="CI6" s="214"/>
      <c r="CJ6" s="214"/>
      <c r="CK6" s="233" t="s">
        <v>72</v>
      </c>
      <c r="CL6" s="234"/>
      <c r="CM6" s="234"/>
      <c r="CN6" s="214" t="s">
        <v>38</v>
      </c>
      <c r="CO6" s="214"/>
      <c r="CP6" s="214"/>
      <c r="CQ6" s="230" t="s">
        <v>39</v>
      </c>
      <c r="CR6" s="231"/>
      <c r="CS6" s="232"/>
      <c r="CT6" s="233" t="s">
        <v>40</v>
      </c>
      <c r="CU6" s="234"/>
      <c r="CV6" s="234"/>
      <c r="CW6" s="234"/>
      <c r="CX6" s="234"/>
      <c r="CY6" s="233" t="s">
        <v>73</v>
      </c>
      <c r="CZ6" s="234"/>
      <c r="DA6" s="234"/>
      <c r="DB6" s="282"/>
      <c r="DC6" s="282"/>
      <c r="DD6" s="282"/>
      <c r="DE6" s="227"/>
      <c r="DF6" s="228"/>
      <c r="DG6" s="229"/>
      <c r="DH6" s="227"/>
      <c r="DI6" s="228"/>
      <c r="DJ6" s="229"/>
      <c r="DK6" s="119"/>
      <c r="DL6" s="126"/>
      <c r="DM6" s="127"/>
      <c r="DN6" s="128"/>
      <c r="DO6" s="143" t="s">
        <v>42</v>
      </c>
      <c r="DP6" s="144"/>
      <c r="DQ6" s="150"/>
      <c r="DR6" s="143" t="s">
        <v>43</v>
      </c>
      <c r="DS6" s="144"/>
      <c r="DT6" s="150"/>
      <c r="DU6" s="145"/>
      <c r="DV6" s="146"/>
      <c r="DW6" s="151"/>
      <c r="DX6" s="143" t="s">
        <v>44</v>
      </c>
      <c r="DY6" s="144"/>
      <c r="DZ6" s="150"/>
      <c r="EA6" s="143" t="s">
        <v>45</v>
      </c>
      <c r="EB6" s="144"/>
      <c r="EC6" s="150"/>
      <c r="ED6" s="167" t="s">
        <v>46</v>
      </c>
      <c r="EE6" s="168"/>
      <c r="EF6" s="168"/>
      <c r="EG6" s="119"/>
      <c r="EH6" s="136"/>
      <c r="EI6" s="137"/>
      <c r="EJ6" s="138"/>
      <c r="EK6" s="51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7.45" customHeight="1" x14ac:dyDescent="0.3">
      <c r="A7" s="250"/>
      <c r="B7" s="253"/>
      <c r="C7" s="256"/>
      <c r="D7" s="256"/>
      <c r="E7" s="202" t="s">
        <v>47</v>
      </c>
      <c r="F7" s="200" t="s">
        <v>74</v>
      </c>
      <c r="G7" s="209" t="s">
        <v>66</v>
      </c>
      <c r="H7" s="206" t="s">
        <v>53</v>
      </c>
      <c r="I7" s="206" t="s">
        <v>49</v>
      </c>
      <c r="J7" s="202" t="s">
        <v>47</v>
      </c>
      <c r="K7" s="200" t="s">
        <v>74</v>
      </c>
      <c r="L7" s="209" t="s">
        <v>66</v>
      </c>
      <c r="M7" s="206" t="s">
        <v>62</v>
      </c>
      <c r="N7" s="206" t="s">
        <v>53</v>
      </c>
      <c r="O7" s="221" t="s">
        <v>49</v>
      </c>
      <c r="P7" s="202" t="s">
        <v>47</v>
      </c>
      <c r="Q7" s="200" t="s">
        <v>74</v>
      </c>
      <c r="R7" s="209" t="s">
        <v>66</v>
      </c>
      <c r="S7" s="212" t="s">
        <v>53</v>
      </c>
      <c r="T7" s="206" t="s">
        <v>49</v>
      </c>
      <c r="U7" s="202" t="s">
        <v>47</v>
      </c>
      <c r="V7" s="200" t="s">
        <v>74</v>
      </c>
      <c r="W7" s="209" t="s">
        <v>66</v>
      </c>
      <c r="X7" s="212" t="s">
        <v>53</v>
      </c>
      <c r="Y7" s="206" t="s">
        <v>49</v>
      </c>
      <c r="Z7" s="202" t="s">
        <v>47</v>
      </c>
      <c r="AA7" s="200" t="s">
        <v>74</v>
      </c>
      <c r="AB7" s="209" t="s">
        <v>67</v>
      </c>
      <c r="AC7" s="212" t="s">
        <v>53</v>
      </c>
      <c r="AD7" s="206" t="s">
        <v>49</v>
      </c>
      <c r="AE7" s="202" t="s">
        <v>47</v>
      </c>
      <c r="AF7" s="200" t="s">
        <v>74</v>
      </c>
      <c r="AG7" s="209" t="s">
        <v>66</v>
      </c>
      <c r="AH7" s="212" t="s">
        <v>53</v>
      </c>
      <c r="AI7" s="206" t="s">
        <v>49</v>
      </c>
      <c r="AJ7" s="202" t="s">
        <v>47</v>
      </c>
      <c r="AK7" s="200" t="s">
        <v>74</v>
      </c>
      <c r="AL7" s="209" t="s">
        <v>66</v>
      </c>
      <c r="AM7" s="212" t="s">
        <v>53</v>
      </c>
      <c r="AN7" s="207" t="s">
        <v>49</v>
      </c>
      <c r="AO7" s="202" t="s">
        <v>47</v>
      </c>
      <c r="AP7" s="200" t="s">
        <v>74</v>
      </c>
      <c r="AQ7" s="209" t="s">
        <v>68</v>
      </c>
      <c r="AR7" s="212" t="s">
        <v>53</v>
      </c>
      <c r="AS7" s="204" t="s">
        <v>49</v>
      </c>
      <c r="AT7" s="202" t="s">
        <v>47</v>
      </c>
      <c r="AU7" s="200" t="s">
        <v>74</v>
      </c>
      <c r="AV7" s="210"/>
      <c r="AW7" s="210"/>
      <c r="AX7" s="211"/>
      <c r="AY7" s="202" t="s">
        <v>47</v>
      </c>
      <c r="AZ7" s="200" t="s">
        <v>74</v>
      </c>
      <c r="BA7" s="83"/>
      <c r="BB7" s="202" t="s">
        <v>47</v>
      </c>
      <c r="BC7" s="200" t="s">
        <v>74</v>
      </c>
      <c r="BD7" s="83"/>
      <c r="BE7" s="202" t="s">
        <v>47</v>
      </c>
      <c r="BF7" s="200" t="s">
        <v>74</v>
      </c>
      <c r="BG7" s="83"/>
      <c r="BH7" s="202" t="s">
        <v>47</v>
      </c>
      <c r="BI7" s="200" t="s">
        <v>74</v>
      </c>
      <c r="BJ7" s="83"/>
      <c r="BK7" s="202" t="s">
        <v>47</v>
      </c>
      <c r="BL7" s="200" t="s">
        <v>74</v>
      </c>
      <c r="BM7" s="83"/>
      <c r="BN7" s="202" t="s">
        <v>47</v>
      </c>
      <c r="BO7" s="200" t="s">
        <v>74</v>
      </c>
      <c r="BP7" s="83"/>
      <c r="BQ7" s="202" t="s">
        <v>47</v>
      </c>
      <c r="BR7" s="200" t="s">
        <v>74</v>
      </c>
      <c r="BS7" s="209" t="s">
        <v>66</v>
      </c>
      <c r="BT7" s="206" t="s">
        <v>53</v>
      </c>
      <c r="BU7" s="207" t="s">
        <v>49</v>
      </c>
      <c r="BV7" s="202" t="s">
        <v>47</v>
      </c>
      <c r="BW7" s="200" t="s">
        <v>74</v>
      </c>
      <c r="BX7" s="83"/>
      <c r="BY7" s="202" t="s">
        <v>47</v>
      </c>
      <c r="BZ7" s="200" t="s">
        <v>74</v>
      </c>
      <c r="CA7" s="83"/>
      <c r="CB7" s="202" t="s">
        <v>47</v>
      </c>
      <c r="CC7" s="200" t="s">
        <v>74</v>
      </c>
      <c r="CD7" s="83"/>
      <c r="CE7" s="202" t="s">
        <v>47</v>
      </c>
      <c r="CF7" s="200" t="s">
        <v>74</v>
      </c>
      <c r="CG7" s="83"/>
      <c r="CH7" s="202" t="s">
        <v>47</v>
      </c>
      <c r="CI7" s="200" t="s">
        <v>74</v>
      </c>
      <c r="CJ7" s="83"/>
      <c r="CK7" s="202" t="s">
        <v>47</v>
      </c>
      <c r="CL7" s="200" t="s">
        <v>74</v>
      </c>
      <c r="CM7" s="83"/>
      <c r="CN7" s="202" t="s">
        <v>47</v>
      </c>
      <c r="CO7" s="200" t="s">
        <v>74</v>
      </c>
      <c r="CP7" s="83"/>
      <c r="CQ7" s="202" t="s">
        <v>47</v>
      </c>
      <c r="CR7" s="200" t="s">
        <v>74</v>
      </c>
      <c r="CS7" s="204" t="s">
        <v>66</v>
      </c>
      <c r="CT7" s="202" t="s">
        <v>47</v>
      </c>
      <c r="CU7" s="200" t="s">
        <v>74</v>
      </c>
      <c r="CV7" s="204" t="s">
        <v>66</v>
      </c>
      <c r="CW7" s="206" t="s">
        <v>53</v>
      </c>
      <c r="CX7" s="207" t="s">
        <v>49</v>
      </c>
      <c r="CY7" s="202" t="s">
        <v>47</v>
      </c>
      <c r="CZ7" s="200" t="s">
        <v>74</v>
      </c>
      <c r="DA7" s="83"/>
      <c r="DB7" s="202" t="s">
        <v>47</v>
      </c>
      <c r="DC7" s="200" t="s">
        <v>74</v>
      </c>
      <c r="DD7" s="83"/>
      <c r="DE7" s="202" t="s">
        <v>47</v>
      </c>
      <c r="DF7" s="200" t="s">
        <v>74</v>
      </c>
      <c r="DG7" s="83"/>
      <c r="DH7" s="202" t="s">
        <v>47</v>
      </c>
      <c r="DI7" s="200" t="s">
        <v>74</v>
      </c>
      <c r="DJ7" s="83"/>
      <c r="DK7" s="196" t="s">
        <v>48</v>
      </c>
      <c r="DL7" s="169" t="s">
        <v>47</v>
      </c>
      <c r="DM7" s="171" t="s">
        <v>60</v>
      </c>
      <c r="DN7" s="54"/>
      <c r="DO7" s="169" t="s">
        <v>47</v>
      </c>
      <c r="DP7" s="171" t="s">
        <v>60</v>
      </c>
      <c r="DQ7" s="54"/>
      <c r="DR7" s="169" t="s">
        <v>47</v>
      </c>
      <c r="DS7" s="171" t="s">
        <v>60</v>
      </c>
      <c r="DT7" s="54"/>
      <c r="DU7" s="169" t="s">
        <v>47</v>
      </c>
      <c r="DV7" s="171" t="s">
        <v>60</v>
      </c>
      <c r="DW7" s="54"/>
      <c r="DX7" s="169" t="s">
        <v>47</v>
      </c>
      <c r="DY7" s="171" t="s">
        <v>60</v>
      </c>
      <c r="DZ7" s="54"/>
      <c r="EA7" s="169" t="s">
        <v>47</v>
      </c>
      <c r="EB7" s="171" t="s">
        <v>60</v>
      </c>
      <c r="EC7" s="54"/>
      <c r="ED7" s="169" t="s">
        <v>47</v>
      </c>
      <c r="EE7" s="171" t="s">
        <v>60</v>
      </c>
      <c r="EF7" s="54"/>
      <c r="EG7" s="119" t="s">
        <v>48</v>
      </c>
      <c r="EH7" s="169" t="s">
        <v>47</v>
      </c>
      <c r="EI7" s="171" t="s">
        <v>60</v>
      </c>
      <c r="EJ7" s="54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76.25" customHeight="1" x14ac:dyDescent="0.3">
      <c r="A8" s="251"/>
      <c r="B8" s="254"/>
      <c r="C8" s="257"/>
      <c r="D8" s="257"/>
      <c r="E8" s="203"/>
      <c r="F8" s="201"/>
      <c r="G8" s="209"/>
      <c r="H8" s="206"/>
      <c r="I8" s="206"/>
      <c r="J8" s="203"/>
      <c r="K8" s="201"/>
      <c r="L8" s="209"/>
      <c r="M8" s="206"/>
      <c r="N8" s="206"/>
      <c r="O8" s="222"/>
      <c r="P8" s="203"/>
      <c r="Q8" s="201"/>
      <c r="R8" s="209"/>
      <c r="S8" s="213"/>
      <c r="T8" s="206"/>
      <c r="U8" s="203"/>
      <c r="V8" s="201"/>
      <c r="W8" s="209"/>
      <c r="X8" s="213"/>
      <c r="Y8" s="206"/>
      <c r="Z8" s="203"/>
      <c r="AA8" s="201"/>
      <c r="AB8" s="209"/>
      <c r="AC8" s="213"/>
      <c r="AD8" s="206"/>
      <c r="AE8" s="203"/>
      <c r="AF8" s="201"/>
      <c r="AG8" s="209"/>
      <c r="AH8" s="213"/>
      <c r="AI8" s="206"/>
      <c r="AJ8" s="203"/>
      <c r="AK8" s="201"/>
      <c r="AL8" s="209"/>
      <c r="AM8" s="213"/>
      <c r="AN8" s="208"/>
      <c r="AO8" s="203"/>
      <c r="AP8" s="201"/>
      <c r="AQ8" s="209"/>
      <c r="AR8" s="213"/>
      <c r="AS8" s="205"/>
      <c r="AT8" s="203"/>
      <c r="AU8" s="201"/>
      <c r="AV8" s="84" t="s">
        <v>66</v>
      </c>
      <c r="AW8" s="84" t="s">
        <v>53</v>
      </c>
      <c r="AX8" s="84" t="s">
        <v>49</v>
      </c>
      <c r="AY8" s="203"/>
      <c r="AZ8" s="201"/>
      <c r="BA8" s="84" t="s">
        <v>66</v>
      </c>
      <c r="BB8" s="203"/>
      <c r="BC8" s="201"/>
      <c r="BD8" s="84" t="s">
        <v>68</v>
      </c>
      <c r="BE8" s="203"/>
      <c r="BF8" s="201"/>
      <c r="BG8" s="84" t="s">
        <v>66</v>
      </c>
      <c r="BH8" s="203"/>
      <c r="BI8" s="201"/>
      <c r="BJ8" s="84" t="s">
        <v>66</v>
      </c>
      <c r="BK8" s="203"/>
      <c r="BL8" s="201"/>
      <c r="BM8" s="84" t="s">
        <v>66</v>
      </c>
      <c r="BN8" s="203"/>
      <c r="BO8" s="201"/>
      <c r="BP8" s="84" t="s">
        <v>66</v>
      </c>
      <c r="BQ8" s="203"/>
      <c r="BR8" s="201"/>
      <c r="BS8" s="209"/>
      <c r="BT8" s="206"/>
      <c r="BU8" s="208"/>
      <c r="BV8" s="203"/>
      <c r="BW8" s="201"/>
      <c r="BX8" s="84" t="s">
        <v>66</v>
      </c>
      <c r="BY8" s="203"/>
      <c r="BZ8" s="201"/>
      <c r="CA8" s="84" t="s">
        <v>66</v>
      </c>
      <c r="CB8" s="203"/>
      <c r="CC8" s="201"/>
      <c r="CD8" s="84" t="s">
        <v>68</v>
      </c>
      <c r="CE8" s="203"/>
      <c r="CF8" s="201"/>
      <c r="CG8" s="84" t="s">
        <v>66</v>
      </c>
      <c r="CH8" s="203"/>
      <c r="CI8" s="201"/>
      <c r="CJ8" s="84" t="s">
        <v>69</v>
      </c>
      <c r="CK8" s="203"/>
      <c r="CL8" s="201"/>
      <c r="CM8" s="84" t="s">
        <v>66</v>
      </c>
      <c r="CN8" s="203"/>
      <c r="CO8" s="201"/>
      <c r="CP8" s="84" t="s">
        <v>66</v>
      </c>
      <c r="CQ8" s="203"/>
      <c r="CR8" s="201"/>
      <c r="CS8" s="205"/>
      <c r="CT8" s="203"/>
      <c r="CU8" s="201"/>
      <c r="CV8" s="205"/>
      <c r="CW8" s="206"/>
      <c r="CX8" s="208"/>
      <c r="CY8" s="203"/>
      <c r="CZ8" s="201"/>
      <c r="DA8" s="84" t="s">
        <v>66</v>
      </c>
      <c r="DB8" s="203"/>
      <c r="DC8" s="201"/>
      <c r="DD8" s="84" t="s">
        <v>66</v>
      </c>
      <c r="DE8" s="203"/>
      <c r="DF8" s="201"/>
      <c r="DG8" s="84" t="s">
        <v>66</v>
      </c>
      <c r="DH8" s="203"/>
      <c r="DI8" s="201"/>
      <c r="DJ8" s="84" t="s">
        <v>66</v>
      </c>
      <c r="DK8" s="196"/>
      <c r="DL8" s="170"/>
      <c r="DM8" s="172"/>
      <c r="DN8" s="58" t="s">
        <v>66</v>
      </c>
      <c r="DO8" s="170"/>
      <c r="DP8" s="172"/>
      <c r="DQ8" s="58" t="s">
        <v>66</v>
      </c>
      <c r="DR8" s="170"/>
      <c r="DS8" s="172"/>
      <c r="DT8" s="58" t="s">
        <v>66</v>
      </c>
      <c r="DU8" s="170"/>
      <c r="DV8" s="172"/>
      <c r="DW8" s="58" t="s">
        <v>66</v>
      </c>
      <c r="DX8" s="170"/>
      <c r="DY8" s="172"/>
      <c r="DZ8" s="58" t="s">
        <v>66</v>
      </c>
      <c r="EA8" s="170"/>
      <c r="EB8" s="172"/>
      <c r="EC8" s="58" t="s">
        <v>66</v>
      </c>
      <c r="ED8" s="170"/>
      <c r="EE8" s="172"/>
      <c r="EF8" s="58" t="s">
        <v>66</v>
      </c>
      <c r="EG8" s="119"/>
      <c r="EH8" s="170"/>
      <c r="EI8" s="172"/>
      <c r="EJ8" s="58" t="s">
        <v>66</v>
      </c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11</v>
      </c>
      <c r="AF9" s="13">
        <v>12</v>
      </c>
      <c r="AG9" s="12">
        <v>13</v>
      </c>
      <c r="AH9" s="13">
        <v>14</v>
      </c>
      <c r="AI9" s="12">
        <v>33</v>
      </c>
      <c r="AJ9" s="13">
        <v>15</v>
      </c>
      <c r="AK9" s="12">
        <v>16</v>
      </c>
      <c r="AL9" s="13">
        <v>17</v>
      </c>
      <c r="AM9" s="12">
        <v>18</v>
      </c>
      <c r="AN9" s="13">
        <v>38</v>
      </c>
      <c r="AO9" s="12">
        <v>19</v>
      </c>
      <c r="AP9" s="13">
        <v>20</v>
      </c>
      <c r="AQ9" s="12">
        <v>21</v>
      </c>
      <c r="AR9" s="13">
        <v>22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23</v>
      </c>
      <c r="BR9" s="13">
        <v>24</v>
      </c>
      <c r="BS9" s="12">
        <v>25</v>
      </c>
      <c r="BT9" s="13">
        <v>26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27</v>
      </c>
      <c r="CU9" s="12">
        <v>28</v>
      </c>
      <c r="CV9" s="13">
        <v>29</v>
      </c>
      <c r="CW9" s="13">
        <v>30</v>
      </c>
      <c r="CX9" s="12">
        <v>71</v>
      </c>
      <c r="CY9" s="12">
        <v>99</v>
      </c>
      <c r="CZ9" s="13">
        <v>100</v>
      </c>
      <c r="DA9" s="12">
        <v>101</v>
      </c>
      <c r="DB9" s="13">
        <v>102</v>
      </c>
      <c r="DC9" s="12">
        <v>103</v>
      </c>
      <c r="DD9" s="13">
        <v>104</v>
      </c>
      <c r="DE9" s="12">
        <v>105</v>
      </c>
      <c r="DF9" s="13">
        <v>106</v>
      </c>
      <c r="DG9" s="12">
        <v>107</v>
      </c>
      <c r="DH9" s="13">
        <v>108</v>
      </c>
      <c r="DI9" s="12">
        <v>109</v>
      </c>
      <c r="DJ9" s="13">
        <v>110</v>
      </c>
      <c r="DK9" s="12">
        <v>111</v>
      </c>
      <c r="DL9" s="13">
        <v>112</v>
      </c>
      <c r="DM9" s="12">
        <v>113</v>
      </c>
      <c r="DN9" s="13">
        <v>114</v>
      </c>
      <c r="DO9" s="12">
        <v>115</v>
      </c>
      <c r="DP9" s="13">
        <v>116</v>
      </c>
      <c r="DQ9" s="12">
        <v>117</v>
      </c>
      <c r="DR9" s="13">
        <v>118</v>
      </c>
      <c r="DS9" s="12">
        <v>119</v>
      </c>
      <c r="DT9" s="13">
        <v>120</v>
      </c>
      <c r="DU9" s="12">
        <v>121</v>
      </c>
      <c r="DV9" s="13">
        <v>122</v>
      </c>
      <c r="DW9" s="12">
        <v>123</v>
      </c>
      <c r="DX9" s="13">
        <v>124</v>
      </c>
      <c r="DY9" s="12">
        <v>125</v>
      </c>
      <c r="DZ9" s="13">
        <v>126</v>
      </c>
      <c r="EA9" s="12">
        <v>127</v>
      </c>
      <c r="EB9" s="13">
        <v>128</v>
      </c>
      <c r="EC9" s="12">
        <v>129</v>
      </c>
      <c r="ED9" s="13">
        <v>130</v>
      </c>
      <c r="EE9" s="12">
        <v>131</v>
      </c>
      <c r="EF9" s="13">
        <v>132</v>
      </c>
      <c r="EG9" s="12">
        <v>133</v>
      </c>
      <c r="EH9" s="13">
        <v>134</v>
      </c>
      <c r="EI9" s="12">
        <v>135</v>
      </c>
      <c r="EJ9" s="13">
        <v>136</v>
      </c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49.5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 t="shared" ref="E10:G14" si="0">DL10+EH10-ED10</f>
        <v>5717427.2000000002</v>
      </c>
      <c r="F10" s="20">
        <f t="shared" si="0"/>
        <v>1429356.8</v>
      </c>
      <c r="G10" s="20">
        <f t="shared" si="0"/>
        <v>844267.13370000001</v>
      </c>
      <c r="H10" s="20">
        <f>+G10/F10*100</f>
        <v>59.066227109984013</v>
      </c>
      <c r="I10" s="20">
        <f>G10/E10*100</f>
        <v>14.766556777496003</v>
      </c>
      <c r="J10" s="74">
        <f t="shared" ref="J10:L14" si="1">U10+Z10+AJ10+AO10+AT10+AY10+BN10+BV10+BY10+CB10+CE10+CH10+CN10+CQ10+CY10+DB10+DH10+AE10</f>
        <v>519972.29999999981</v>
      </c>
      <c r="K10" s="75">
        <f t="shared" si="1"/>
        <v>129993.07499999995</v>
      </c>
      <c r="L10" s="75">
        <f t="shared" si="1"/>
        <v>102918.17170000011</v>
      </c>
      <c r="M10" s="75">
        <f>+L10-K10</f>
        <v>-27074.903299999845</v>
      </c>
      <c r="N10" s="75">
        <f>+L10/K10*100</f>
        <v>79.172041818381587</v>
      </c>
      <c r="O10" s="75">
        <f>L10/J10*100</f>
        <v>19.793010454595397</v>
      </c>
      <c r="P10" s="74">
        <f t="shared" ref="P10:R14" si="2">U10+Z10+AE10</f>
        <v>91434.599999999817</v>
      </c>
      <c r="Q10" s="75">
        <f t="shared" si="2"/>
        <v>22858.649999999954</v>
      </c>
      <c r="R10" s="75">
        <f t="shared" si="2"/>
        <v>10920.72800000009</v>
      </c>
      <c r="S10" s="75">
        <f>+R10/Q10*100</f>
        <v>47.775034833641143</v>
      </c>
      <c r="T10" s="76">
        <f>R10/P10*100</f>
        <v>11.943758708410286</v>
      </c>
      <c r="U10" s="74">
        <v>17038.8</v>
      </c>
      <c r="V10" s="77">
        <f>+U10/12*3</f>
        <v>4259.7</v>
      </c>
      <c r="W10" s="77">
        <v>293.71100000000001</v>
      </c>
      <c r="X10" s="77">
        <f>+W10/V10*100</f>
        <v>6.8951099842711931</v>
      </c>
      <c r="Y10" s="77">
        <f t="shared" ref="Y10:Y16" si="3">W10/U10*100</f>
        <v>1.7237774960677983</v>
      </c>
      <c r="Z10" s="74">
        <v>2783.5</v>
      </c>
      <c r="AA10" s="77">
        <f>+Z10/12*3</f>
        <v>695.875</v>
      </c>
      <c r="AB10" s="77">
        <v>4267.509</v>
      </c>
      <c r="AC10" s="77">
        <f t="shared" ref="AC10:AC16" si="4">+AB10/AA10*100</f>
        <v>613.25798455182326</v>
      </c>
      <c r="AD10" s="77">
        <f>+AB10/Z10*100</f>
        <v>153.31449613795581</v>
      </c>
      <c r="AE10" s="74">
        <v>71612.299999999814</v>
      </c>
      <c r="AF10" s="77">
        <f>+AE10/12*3</f>
        <v>17903.074999999953</v>
      </c>
      <c r="AG10" s="77">
        <v>6359.5080000000889</v>
      </c>
      <c r="AH10" s="77">
        <f>+AG10/AF10*100</f>
        <v>35.521875432014369</v>
      </c>
      <c r="AI10" s="77">
        <f>AG10/AE10*100</f>
        <v>8.8804688580035922</v>
      </c>
      <c r="AJ10" s="74">
        <v>190281.4</v>
      </c>
      <c r="AK10" s="77">
        <f>+AJ10/12*3</f>
        <v>47570.35</v>
      </c>
      <c r="AL10" s="77">
        <v>45448.946000000004</v>
      </c>
      <c r="AM10" s="77">
        <f>+AL10/AK10*100</f>
        <v>95.540491083206248</v>
      </c>
      <c r="AN10" s="77">
        <f>AL10/AJ10*100</f>
        <v>23.885122770801562</v>
      </c>
      <c r="AO10" s="74">
        <v>6474</v>
      </c>
      <c r="AP10" s="77">
        <f>+AO10/12*3</f>
        <v>1618.5</v>
      </c>
      <c r="AQ10" s="77">
        <v>1467.48</v>
      </c>
      <c r="AR10" s="77">
        <f>+AQ10/AP10*100</f>
        <v>90.669138090824845</v>
      </c>
      <c r="AS10" s="77">
        <f>AQ10/AO10*100</f>
        <v>22.667284522706211</v>
      </c>
      <c r="AT10" s="74">
        <v>7600</v>
      </c>
      <c r="AU10" s="77">
        <f>+AT10/12*3</f>
        <v>1900</v>
      </c>
      <c r="AV10" s="77">
        <v>2633.4</v>
      </c>
      <c r="AW10" s="77">
        <f>+AV10/AU10*100</f>
        <v>138.60000000000002</v>
      </c>
      <c r="AX10" s="77">
        <f>AV10/AT10*100</f>
        <v>34.650000000000006</v>
      </c>
      <c r="AY10" s="74">
        <v>0</v>
      </c>
      <c r="AZ10" s="77">
        <f>+AY10/12*3</f>
        <v>0</v>
      </c>
      <c r="BA10" s="77">
        <v>0</v>
      </c>
      <c r="BB10" s="74">
        <v>0</v>
      </c>
      <c r="BC10" s="77">
        <f>+BB10/12*3</f>
        <v>0</v>
      </c>
      <c r="BD10" s="77">
        <v>0</v>
      </c>
      <c r="BE10" s="74">
        <v>2049380.6</v>
      </c>
      <c r="BF10" s="77">
        <f>+BE10/12*3</f>
        <v>512345.15</v>
      </c>
      <c r="BG10" s="77">
        <v>512345.2</v>
      </c>
      <c r="BH10" s="74">
        <v>3703.9</v>
      </c>
      <c r="BI10" s="77">
        <f>+BH10/12*3</f>
        <v>925.97500000000014</v>
      </c>
      <c r="BJ10" s="77">
        <v>762.8</v>
      </c>
      <c r="BK10" s="74">
        <v>0</v>
      </c>
      <c r="BL10" s="77">
        <f>+BK10/12*3</f>
        <v>0</v>
      </c>
      <c r="BM10" s="77">
        <v>0</v>
      </c>
      <c r="BN10" s="74">
        <v>0</v>
      </c>
      <c r="BO10" s="77">
        <f>+BN10/12*3</f>
        <v>0</v>
      </c>
      <c r="BP10" s="77">
        <v>0</v>
      </c>
      <c r="BQ10" s="74">
        <f t="shared" ref="BQ10:BS14" si="5">BV10+BY10+CB10+CE10</f>
        <v>170166.9</v>
      </c>
      <c r="BR10" s="77">
        <f t="shared" si="5"/>
        <v>42541.724999999999</v>
      </c>
      <c r="BS10" s="77">
        <f>BX10+CA10+CD10+CG10</f>
        <v>30279.777799999996</v>
      </c>
      <c r="BT10" s="77">
        <f>+BS10/BR10*100</f>
        <v>71.176657270009613</v>
      </c>
      <c r="BU10" s="77">
        <f>BS10/BQ10*100</f>
        <v>17.794164317502403</v>
      </c>
      <c r="BV10" s="74">
        <v>108156.5</v>
      </c>
      <c r="BW10" s="77">
        <f>+BV10/12*3</f>
        <v>27039.125</v>
      </c>
      <c r="BX10" s="77">
        <v>25208.922999999999</v>
      </c>
      <c r="BY10" s="74">
        <v>36486.400000000001</v>
      </c>
      <c r="BZ10" s="77">
        <f>+BY10/12*3</f>
        <v>9121.6</v>
      </c>
      <c r="CA10" s="77">
        <v>528.26300000000003</v>
      </c>
      <c r="CB10" s="74">
        <v>0</v>
      </c>
      <c r="CC10" s="77">
        <f>+CB10/12*3</f>
        <v>0</v>
      </c>
      <c r="CD10" s="77">
        <v>0</v>
      </c>
      <c r="CE10" s="74">
        <v>25524</v>
      </c>
      <c r="CF10" s="77">
        <f>+CE10/12*3</f>
        <v>6381</v>
      </c>
      <c r="CG10" s="77">
        <v>4542.5918000000001</v>
      </c>
      <c r="CH10" s="74">
        <v>0</v>
      </c>
      <c r="CI10" s="77">
        <f>+CH10/12*3</f>
        <v>0</v>
      </c>
      <c r="CJ10" s="77">
        <v>0</v>
      </c>
      <c r="CK10" s="74">
        <v>2227.1999999999998</v>
      </c>
      <c r="CL10" s="77">
        <f>+CK10/12*3</f>
        <v>556.79999999999995</v>
      </c>
      <c r="CM10" s="77">
        <v>296.95999999999998</v>
      </c>
      <c r="CN10" s="74">
        <v>0</v>
      </c>
      <c r="CO10" s="77">
        <f>+CN10/12*3</f>
        <v>0</v>
      </c>
      <c r="CP10" s="77">
        <v>0</v>
      </c>
      <c r="CQ10" s="74">
        <v>44015.4</v>
      </c>
      <c r="CR10" s="77">
        <f>+CQ10/12*3</f>
        <v>11003.85</v>
      </c>
      <c r="CS10" s="77">
        <v>6969.5159999999996</v>
      </c>
      <c r="CT10" s="74">
        <v>22165.4</v>
      </c>
      <c r="CU10" s="77">
        <f>+CT10/12*3</f>
        <v>5541.35</v>
      </c>
      <c r="CV10" s="77">
        <v>1731.896</v>
      </c>
      <c r="CW10" s="77">
        <f>+CV10/CU10*100</f>
        <v>31.254044592021796</v>
      </c>
      <c r="CX10" s="42">
        <f>CV10/CT10*100</f>
        <v>7.8135111480054489</v>
      </c>
      <c r="CY10" s="19">
        <v>0</v>
      </c>
      <c r="CZ10" s="42">
        <f>+CY10/12*3</f>
        <v>0</v>
      </c>
      <c r="DA10" s="42">
        <v>1659.614</v>
      </c>
      <c r="DB10" s="19">
        <v>0</v>
      </c>
      <c r="DC10" s="42">
        <f>+DB10/12*3</f>
        <v>0</v>
      </c>
      <c r="DD10" s="42">
        <v>0</v>
      </c>
      <c r="DE10" s="19">
        <v>0</v>
      </c>
      <c r="DF10" s="42">
        <f>+DE10/12*3</f>
        <v>0</v>
      </c>
      <c r="DG10" s="42">
        <v>0</v>
      </c>
      <c r="DH10" s="19">
        <v>10000</v>
      </c>
      <c r="DI10" s="42">
        <f>+DH10/12*3</f>
        <v>2500</v>
      </c>
      <c r="DJ10" s="42">
        <v>3538.7098999999998</v>
      </c>
      <c r="DK10" s="42">
        <v>0</v>
      </c>
      <c r="DL10" s="19">
        <f t="shared" ref="DL10:DN14" si="6">U10+Z10+AJ10+AO10+AT10+AY10+BB10+BE10+BH10+BK10+BN10+BV10+BY10+CB10+CE10+CH10+CK10+CN10+CQ10+CY10+DB10+DE10+DH10+AE10</f>
        <v>2575284</v>
      </c>
      <c r="DM10" s="42">
        <f t="shared" si="6"/>
        <v>643821</v>
      </c>
      <c r="DN10" s="42">
        <f t="shared" si="6"/>
        <v>616323.13170000003</v>
      </c>
      <c r="DO10" s="19">
        <v>50000</v>
      </c>
      <c r="DP10" s="42">
        <f>+DO10/12*3</f>
        <v>12500</v>
      </c>
      <c r="DQ10" s="42">
        <v>0</v>
      </c>
      <c r="DR10" s="19">
        <v>3092143.2</v>
      </c>
      <c r="DS10" s="42">
        <f>+DR10/12*3</f>
        <v>773035.8</v>
      </c>
      <c r="DT10" s="42">
        <v>227944.00200000001</v>
      </c>
      <c r="DU10" s="19">
        <v>0</v>
      </c>
      <c r="DV10" s="42">
        <f>+DU10/12*3</f>
        <v>0</v>
      </c>
      <c r="DW10" s="42">
        <v>0</v>
      </c>
      <c r="DX10" s="19">
        <v>0</v>
      </c>
      <c r="DY10" s="42">
        <f>+DX10/12*3</f>
        <v>0</v>
      </c>
      <c r="DZ10" s="42">
        <v>0</v>
      </c>
      <c r="EA10" s="19">
        <v>0</v>
      </c>
      <c r="EB10" s="42">
        <f>+EA10/12*3</f>
        <v>0</v>
      </c>
      <c r="EC10" s="42">
        <v>0</v>
      </c>
      <c r="ED10" s="19">
        <v>752585.2</v>
      </c>
      <c r="EE10" s="42">
        <f>+ED10/12*3</f>
        <v>188146.3</v>
      </c>
      <c r="EF10" s="42">
        <v>0</v>
      </c>
      <c r="EG10" s="42">
        <v>0</v>
      </c>
      <c r="EH10" s="19">
        <f t="shared" ref="EH10:EI14" si="7">DO10+DR10+DU10+DX10+EA10+ED10</f>
        <v>3894728.4000000004</v>
      </c>
      <c r="EI10" s="42">
        <f t="shared" si="7"/>
        <v>973682.10000000009</v>
      </c>
      <c r="EJ10" s="42">
        <f>DQ10+DT10+DW10+DZ10+EC10+EF10+EG10</f>
        <v>227944.00200000001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49.5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 t="shared" si="0"/>
        <v>2698467.9839999997</v>
      </c>
      <c r="F11" s="20">
        <f t="shared" si="0"/>
        <v>674616.99599999981</v>
      </c>
      <c r="G11" s="20">
        <f t="shared" si="0"/>
        <v>646911.35430000001</v>
      </c>
      <c r="H11" s="20">
        <f t="shared" ref="H11:H16" si="8">+G11/F11*100</f>
        <v>95.893130196203984</v>
      </c>
      <c r="I11" s="20">
        <f>G11/E11*100</f>
        <v>23.973282549050989</v>
      </c>
      <c r="J11" s="74">
        <f t="shared" si="1"/>
        <v>823671.3</v>
      </c>
      <c r="K11" s="75">
        <f t="shared" si="1"/>
        <v>205917.82500000001</v>
      </c>
      <c r="L11" s="75">
        <f t="shared" si="1"/>
        <v>189298.3342999999</v>
      </c>
      <c r="M11" s="75">
        <f t="shared" ref="M11:M16" si="9">+L11-K11</f>
        <v>-16619.490700000111</v>
      </c>
      <c r="N11" s="75">
        <f t="shared" ref="N11:N16" si="10">+L11/K11*100</f>
        <v>91.929066509905056</v>
      </c>
      <c r="O11" s="75">
        <f>L11/J11*100</f>
        <v>22.982266627476264</v>
      </c>
      <c r="P11" s="74">
        <f t="shared" si="2"/>
        <v>153870.40000000008</v>
      </c>
      <c r="Q11" s="75">
        <f t="shared" si="2"/>
        <v>38467.60000000002</v>
      </c>
      <c r="R11" s="75">
        <f t="shared" si="2"/>
        <v>30283.04329999991</v>
      </c>
      <c r="S11" s="75">
        <f t="shared" ref="S11:S16" si="11">+R11/Q11*100</f>
        <v>78.723505755492667</v>
      </c>
      <c r="T11" s="76">
        <f>R11/P11*100</f>
        <v>19.680876438873167</v>
      </c>
      <c r="U11" s="74">
        <v>15489.9</v>
      </c>
      <c r="V11" s="77">
        <f t="shared" ref="V11:V14" si="12">+U11/12*3</f>
        <v>3872.4750000000004</v>
      </c>
      <c r="W11" s="77">
        <v>1857.3</v>
      </c>
      <c r="X11" s="77">
        <f t="shared" ref="X11:X16" si="13">+W11/V11*100</f>
        <v>47.961574961749264</v>
      </c>
      <c r="Y11" s="77">
        <f t="shared" si="3"/>
        <v>11.990393740437318</v>
      </c>
      <c r="Z11" s="74">
        <v>35169.9</v>
      </c>
      <c r="AA11" s="77">
        <f t="shared" ref="AA11:AA14" si="14">+Z11/12*3</f>
        <v>8792.4750000000004</v>
      </c>
      <c r="AB11" s="77">
        <v>11190.718800000001</v>
      </c>
      <c r="AC11" s="77">
        <f t="shared" si="4"/>
        <v>127.27609461499749</v>
      </c>
      <c r="AD11" s="77">
        <f t="shared" ref="AD11:AD16" si="15">+AB11/Z11*100</f>
        <v>31.819023653749372</v>
      </c>
      <c r="AE11" s="74">
        <v>103210.60000000009</v>
      </c>
      <c r="AF11" s="77">
        <f t="shared" ref="AF11:AF14" si="16">+AE11/12*3</f>
        <v>25802.650000000023</v>
      </c>
      <c r="AG11" s="77">
        <v>17235.024499999912</v>
      </c>
      <c r="AH11" s="77">
        <f>+AG11/AF11*100</f>
        <v>66.795559758396507</v>
      </c>
      <c r="AI11" s="77">
        <f>AG11/AE11*100</f>
        <v>16.698889939599127</v>
      </c>
      <c r="AJ11" s="74">
        <v>391343.6</v>
      </c>
      <c r="AK11" s="77">
        <f t="shared" ref="AK11:AK14" si="17">+AJ11/12*3</f>
        <v>97835.9</v>
      </c>
      <c r="AL11" s="77">
        <v>93077.594899999996</v>
      </c>
      <c r="AM11" s="77">
        <f>+AL11/AK11*100</f>
        <v>95.13644265550785</v>
      </c>
      <c r="AN11" s="77">
        <f>AL11/AJ11*100</f>
        <v>23.784110663876962</v>
      </c>
      <c r="AO11" s="74">
        <v>8600</v>
      </c>
      <c r="AP11" s="77">
        <f t="shared" ref="AP11:AP14" si="18">+AO11/12*3</f>
        <v>2150</v>
      </c>
      <c r="AQ11" s="77">
        <v>2447.8193999999999</v>
      </c>
      <c r="AR11" s="77">
        <f t="shared" ref="AR11:AR16" si="19">+AQ11/AP11*100</f>
        <v>113.85206511627905</v>
      </c>
      <c r="AS11" s="77">
        <f>AQ11/AO11*100</f>
        <v>28.463016279069763</v>
      </c>
      <c r="AT11" s="74">
        <v>14000</v>
      </c>
      <c r="AU11" s="77">
        <f t="shared" ref="AU11:AU14" si="20">+AT11/12*3</f>
        <v>3500</v>
      </c>
      <c r="AV11" s="77">
        <v>4421.95</v>
      </c>
      <c r="AW11" s="77">
        <f>+AV11/AU11*100</f>
        <v>126.34142857142857</v>
      </c>
      <c r="AX11" s="77">
        <f>AV11/AT11*100</f>
        <v>31.585357142857141</v>
      </c>
      <c r="AY11" s="74">
        <v>0</v>
      </c>
      <c r="AZ11" s="77">
        <f t="shared" ref="AZ11:AZ14" si="21">+AY11/12*3</f>
        <v>0</v>
      </c>
      <c r="BA11" s="77">
        <v>0</v>
      </c>
      <c r="BB11" s="74">
        <v>0</v>
      </c>
      <c r="BC11" s="77">
        <f t="shared" ref="BC11:BC14" si="22">+BB11/12*3</f>
        <v>0</v>
      </c>
      <c r="BD11" s="77">
        <v>0</v>
      </c>
      <c r="BE11" s="74">
        <v>1819359.7</v>
      </c>
      <c r="BF11" s="77">
        <f t="shared" ref="BF11:BF14" si="23">+BE11/12*3</f>
        <v>454839.92499999993</v>
      </c>
      <c r="BG11" s="77">
        <v>454839.9</v>
      </c>
      <c r="BH11" s="74">
        <v>10374.9</v>
      </c>
      <c r="BI11" s="77">
        <f t="shared" ref="BI11:BI14" si="24">+BH11/12*3</f>
        <v>2593.7249999999999</v>
      </c>
      <c r="BJ11" s="77">
        <v>2179.1999999999998</v>
      </c>
      <c r="BK11" s="74">
        <v>0</v>
      </c>
      <c r="BL11" s="77">
        <f t="shared" ref="BL11:BL14" si="25">+BK11/12*3</f>
        <v>0</v>
      </c>
      <c r="BM11" s="77">
        <v>0</v>
      </c>
      <c r="BN11" s="74">
        <v>0</v>
      </c>
      <c r="BO11" s="77">
        <f t="shared" ref="BO11:BO14" si="26">+BN11/12*3</f>
        <v>0</v>
      </c>
      <c r="BP11" s="77">
        <v>0</v>
      </c>
      <c r="BQ11" s="74">
        <f t="shared" si="5"/>
        <v>50009.4</v>
      </c>
      <c r="BR11" s="77">
        <f t="shared" si="5"/>
        <v>12502.35</v>
      </c>
      <c r="BS11" s="77">
        <f t="shared" si="5"/>
        <v>7336.1459999999997</v>
      </c>
      <c r="BT11" s="77">
        <f t="shared" ref="BT11:BT16" si="27">+BS11/BR11*100</f>
        <v>58.678136510336053</v>
      </c>
      <c r="BU11" s="77">
        <f>BS11/BQ11*100</f>
        <v>14.669534127584013</v>
      </c>
      <c r="BV11" s="74">
        <v>36432.5</v>
      </c>
      <c r="BW11" s="77">
        <f t="shared" ref="BW11:BW14" si="28">+BV11/12*3</f>
        <v>9108.125</v>
      </c>
      <c r="BX11" s="77">
        <v>3489.962</v>
      </c>
      <c r="BY11" s="74">
        <v>8818.1</v>
      </c>
      <c r="BZ11" s="77">
        <f t="shared" ref="BZ11:BZ14" si="29">+BY11/12*3</f>
        <v>2204.5250000000001</v>
      </c>
      <c r="CA11" s="77">
        <v>1249.5</v>
      </c>
      <c r="CB11" s="74">
        <v>2000</v>
      </c>
      <c r="CC11" s="77">
        <f t="shared" ref="CC11:CC14" si="30">+CB11/12*3</f>
        <v>500</v>
      </c>
      <c r="CD11" s="77">
        <v>887.98400000000004</v>
      </c>
      <c r="CE11" s="74">
        <v>2758.8</v>
      </c>
      <c r="CF11" s="77">
        <f t="shared" ref="CF11:CF14" si="31">+CE11/12*3</f>
        <v>689.7</v>
      </c>
      <c r="CG11" s="77">
        <v>1708.7</v>
      </c>
      <c r="CH11" s="74">
        <v>0</v>
      </c>
      <c r="CI11" s="77">
        <f t="shared" ref="CI11:CI14" si="32">+CH11/12*3</f>
        <v>0</v>
      </c>
      <c r="CJ11" s="77">
        <v>0</v>
      </c>
      <c r="CK11" s="74">
        <v>4454.3999999999996</v>
      </c>
      <c r="CL11" s="77">
        <f t="shared" ref="CL11:CL14" si="33">+CK11/12*3</f>
        <v>1113.5999999999999</v>
      </c>
      <c r="CM11" s="77">
        <v>593.91999999999996</v>
      </c>
      <c r="CN11" s="74">
        <v>0</v>
      </c>
      <c r="CO11" s="77">
        <f t="shared" ref="CO11:CO14" si="34">+CN11/12*3</f>
        <v>0</v>
      </c>
      <c r="CP11" s="77">
        <v>0</v>
      </c>
      <c r="CQ11" s="74">
        <v>194247.9</v>
      </c>
      <c r="CR11" s="77">
        <f t="shared" ref="CR11:CR14" si="35">+CQ11/12*3</f>
        <v>48561.974999999999</v>
      </c>
      <c r="CS11" s="77">
        <v>43384.961000000003</v>
      </c>
      <c r="CT11" s="74">
        <v>70137.899999999994</v>
      </c>
      <c r="CU11" s="77">
        <f t="shared" ref="CU11:CU14" si="36">+CT11/12*3</f>
        <v>17534.474999999999</v>
      </c>
      <c r="CV11" s="77">
        <v>14024.28</v>
      </c>
      <c r="CW11" s="77">
        <f t="shared" ref="CW11:CW14" si="37">+CV11/CU11*100</f>
        <v>79.981179932675488</v>
      </c>
      <c r="CX11" s="42">
        <f>CV11/CT11*100</f>
        <v>19.995294983168872</v>
      </c>
      <c r="CY11" s="19">
        <v>8000</v>
      </c>
      <c r="CZ11" s="42">
        <f t="shared" ref="CZ11:CZ14" si="38">+CY11/12*3</f>
        <v>2000</v>
      </c>
      <c r="DA11" s="42">
        <v>6726.1</v>
      </c>
      <c r="DB11" s="19">
        <v>1100</v>
      </c>
      <c r="DC11" s="42">
        <f t="shared" ref="DC11:DC14" si="39">+DB11/12*3</f>
        <v>275</v>
      </c>
      <c r="DD11" s="42">
        <v>0</v>
      </c>
      <c r="DE11" s="19">
        <v>1870</v>
      </c>
      <c r="DF11" s="42">
        <f t="shared" ref="DF11:DF14" si="40">+DE11/12*3</f>
        <v>467.5</v>
      </c>
      <c r="DG11" s="42">
        <v>0</v>
      </c>
      <c r="DH11" s="19">
        <v>2500</v>
      </c>
      <c r="DI11" s="42">
        <f t="shared" ref="DI11:DI14" si="41">+DH11/12*3</f>
        <v>625</v>
      </c>
      <c r="DJ11" s="42">
        <v>1620.7197000000001</v>
      </c>
      <c r="DK11" s="42">
        <v>0</v>
      </c>
      <c r="DL11" s="19">
        <f t="shared" si="6"/>
        <v>2659730.2999999998</v>
      </c>
      <c r="DM11" s="42">
        <f t="shared" si="6"/>
        <v>664932.57499999984</v>
      </c>
      <c r="DN11" s="42">
        <f t="shared" si="6"/>
        <v>646911.35430000001</v>
      </c>
      <c r="DO11" s="19">
        <v>0</v>
      </c>
      <c r="DP11" s="42">
        <f t="shared" ref="DP11:DP14" si="42">+DO11/12*3</f>
        <v>0</v>
      </c>
      <c r="DQ11" s="42">
        <v>0</v>
      </c>
      <c r="DR11" s="19">
        <v>35287.684000000001</v>
      </c>
      <c r="DS11" s="42">
        <f t="shared" ref="DS11:DS14" si="43">+DR11/12*3</f>
        <v>8821.9210000000003</v>
      </c>
      <c r="DT11" s="42">
        <v>0</v>
      </c>
      <c r="DU11" s="19">
        <v>0</v>
      </c>
      <c r="DV11" s="42">
        <f t="shared" ref="DV11:DV14" si="44">+DU11/12*3</f>
        <v>0</v>
      </c>
      <c r="DW11" s="42">
        <v>0</v>
      </c>
      <c r="DX11" s="19">
        <v>3450</v>
      </c>
      <c r="DY11" s="42">
        <f t="shared" ref="DY11:DY14" si="45">+DX11/12*3</f>
        <v>862.5</v>
      </c>
      <c r="DZ11" s="42">
        <v>0</v>
      </c>
      <c r="EA11" s="19">
        <v>0</v>
      </c>
      <c r="EB11" s="42">
        <f t="shared" ref="EB11:EB14" si="46">+EA11/12*3</f>
        <v>0</v>
      </c>
      <c r="EC11" s="42">
        <v>0</v>
      </c>
      <c r="ED11" s="19">
        <v>792300</v>
      </c>
      <c r="EE11" s="42">
        <f t="shared" ref="EE11:EE14" si="47">+ED11/12*3</f>
        <v>198075</v>
      </c>
      <c r="EF11" s="42">
        <v>0</v>
      </c>
      <c r="EG11" s="42">
        <v>0</v>
      </c>
      <c r="EH11" s="19">
        <f t="shared" si="7"/>
        <v>831037.68400000001</v>
      </c>
      <c r="EI11" s="42">
        <f t="shared" si="7"/>
        <v>207759.421</v>
      </c>
      <c r="EJ11" s="42">
        <f>DQ11+DT11+DW11+DZ11+EC11+EF11+EG11</f>
        <v>0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49.5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 t="shared" si="0"/>
        <v>999596.99500000011</v>
      </c>
      <c r="F12" s="20">
        <f t="shared" si="0"/>
        <v>249899.24875000003</v>
      </c>
      <c r="G12" s="20">
        <f t="shared" si="0"/>
        <v>217866.217</v>
      </c>
      <c r="H12" s="20">
        <f t="shared" si="8"/>
        <v>87.181621429344119</v>
      </c>
      <c r="I12" s="20">
        <f>G12/E12*100</f>
        <v>21.79540535733603</v>
      </c>
      <c r="J12" s="74">
        <f t="shared" si="1"/>
        <v>257065.4</v>
      </c>
      <c r="K12" s="75">
        <f t="shared" si="1"/>
        <v>64266.35</v>
      </c>
      <c r="L12" s="75">
        <f t="shared" si="1"/>
        <v>39494.597000000045</v>
      </c>
      <c r="M12" s="75">
        <f t="shared" si="9"/>
        <v>-24771.752999999953</v>
      </c>
      <c r="N12" s="75">
        <f t="shared" si="10"/>
        <v>61.454551254272324</v>
      </c>
      <c r="O12" s="75">
        <f>L12/J12*100</f>
        <v>15.363637813568081</v>
      </c>
      <c r="P12" s="74">
        <f t="shared" si="2"/>
        <v>40877</v>
      </c>
      <c r="Q12" s="75">
        <f t="shared" si="2"/>
        <v>10219.25</v>
      </c>
      <c r="R12" s="75">
        <f t="shared" si="2"/>
        <v>6403.9866000000429</v>
      </c>
      <c r="S12" s="75">
        <f t="shared" si="11"/>
        <v>62.665915796169415</v>
      </c>
      <c r="T12" s="76">
        <f>R12/P12*100</f>
        <v>15.666478949042354</v>
      </c>
      <c r="U12" s="74">
        <v>107</v>
      </c>
      <c r="V12" s="77">
        <f t="shared" si="12"/>
        <v>26.75</v>
      </c>
      <c r="W12" s="77">
        <v>4.8959999999999999</v>
      </c>
      <c r="X12" s="77">
        <f t="shared" si="13"/>
        <v>18.302803738317756</v>
      </c>
      <c r="Y12" s="77">
        <f t="shared" si="3"/>
        <v>4.575700934579439</v>
      </c>
      <c r="Z12" s="74">
        <v>8660</v>
      </c>
      <c r="AA12" s="77">
        <f t="shared" si="14"/>
        <v>2165</v>
      </c>
      <c r="AB12" s="77">
        <v>2782.2195999999999</v>
      </c>
      <c r="AC12" s="77">
        <f t="shared" si="4"/>
        <v>128.50898845265587</v>
      </c>
      <c r="AD12" s="77">
        <f t="shared" si="15"/>
        <v>32.127247113163968</v>
      </c>
      <c r="AE12" s="74">
        <v>32110</v>
      </c>
      <c r="AF12" s="77">
        <f t="shared" si="16"/>
        <v>8027.5</v>
      </c>
      <c r="AG12" s="77">
        <v>3616.8710000000428</v>
      </c>
      <c r="AH12" s="77">
        <f>+AG12/AF12*100</f>
        <v>45.056007474307606</v>
      </c>
      <c r="AI12" s="77">
        <f>AG12/AE12*100</f>
        <v>11.264001868576901</v>
      </c>
      <c r="AJ12" s="74">
        <v>60182</v>
      </c>
      <c r="AK12" s="77">
        <f t="shared" si="17"/>
        <v>15045.5</v>
      </c>
      <c r="AL12" s="77">
        <v>16780.2984</v>
      </c>
      <c r="AM12" s="77">
        <f>+AL12/AK12*100</f>
        <v>111.53034727991758</v>
      </c>
      <c r="AN12" s="77">
        <f>AL12/AJ12*100</f>
        <v>27.882586819979394</v>
      </c>
      <c r="AO12" s="74">
        <v>4898.3999999999996</v>
      </c>
      <c r="AP12" s="77">
        <f t="shared" si="18"/>
        <v>1224.5999999999999</v>
      </c>
      <c r="AQ12" s="77">
        <v>1391.31</v>
      </c>
      <c r="AR12" s="77">
        <f t="shared" si="19"/>
        <v>113.61342479176875</v>
      </c>
      <c r="AS12" s="77">
        <f>AQ12/AO12*100</f>
        <v>28.403356197942188</v>
      </c>
      <c r="AT12" s="74">
        <v>600</v>
      </c>
      <c r="AU12" s="77">
        <f t="shared" si="20"/>
        <v>150</v>
      </c>
      <c r="AV12" s="77">
        <v>547.4</v>
      </c>
      <c r="AW12" s="77">
        <f>+AV12/AU12*100</f>
        <v>364.93333333333334</v>
      </c>
      <c r="AX12" s="77">
        <f>AV12/AT12*100</f>
        <v>91.233333333333334</v>
      </c>
      <c r="AY12" s="74">
        <v>0</v>
      </c>
      <c r="AZ12" s="77">
        <f t="shared" si="21"/>
        <v>0</v>
      </c>
      <c r="BA12" s="77">
        <v>0</v>
      </c>
      <c r="BB12" s="74">
        <v>0</v>
      </c>
      <c r="BC12" s="77">
        <f t="shared" si="22"/>
        <v>0</v>
      </c>
      <c r="BD12" s="77">
        <v>0</v>
      </c>
      <c r="BE12" s="74">
        <v>711523.4</v>
      </c>
      <c r="BF12" s="77">
        <f t="shared" si="23"/>
        <v>177880.85</v>
      </c>
      <c r="BG12" s="77">
        <v>177880.8</v>
      </c>
      <c r="BH12" s="74">
        <v>1089</v>
      </c>
      <c r="BI12" s="77">
        <f t="shared" si="24"/>
        <v>272.25</v>
      </c>
      <c r="BJ12" s="77">
        <v>224.3</v>
      </c>
      <c r="BK12" s="74">
        <v>0</v>
      </c>
      <c r="BL12" s="77">
        <f t="shared" si="25"/>
        <v>0</v>
      </c>
      <c r="BM12" s="77">
        <v>0</v>
      </c>
      <c r="BN12" s="74">
        <v>0</v>
      </c>
      <c r="BO12" s="77">
        <f t="shared" si="26"/>
        <v>0</v>
      </c>
      <c r="BP12" s="77">
        <v>0</v>
      </c>
      <c r="BQ12" s="74">
        <f t="shared" si="5"/>
        <v>74748</v>
      </c>
      <c r="BR12" s="77">
        <f t="shared" si="5"/>
        <v>18687</v>
      </c>
      <c r="BS12" s="77">
        <f t="shared" si="5"/>
        <v>6294.0679999999993</v>
      </c>
      <c r="BT12" s="77">
        <f t="shared" si="27"/>
        <v>33.681532616257286</v>
      </c>
      <c r="BU12" s="77">
        <f>BS12/BQ12*100</f>
        <v>8.4203831540643215</v>
      </c>
      <c r="BV12" s="74">
        <v>69748</v>
      </c>
      <c r="BW12" s="77">
        <f t="shared" si="28"/>
        <v>17437</v>
      </c>
      <c r="BX12" s="77">
        <v>5424.5479999999998</v>
      </c>
      <c r="BY12" s="74">
        <v>0</v>
      </c>
      <c r="BZ12" s="77">
        <f t="shared" si="29"/>
        <v>0</v>
      </c>
      <c r="CA12" s="77">
        <v>0</v>
      </c>
      <c r="CB12" s="74">
        <v>0</v>
      </c>
      <c r="CC12" s="77">
        <f t="shared" si="30"/>
        <v>0</v>
      </c>
      <c r="CD12" s="77">
        <v>0</v>
      </c>
      <c r="CE12" s="74">
        <v>5000</v>
      </c>
      <c r="CF12" s="77">
        <f t="shared" si="31"/>
        <v>1250</v>
      </c>
      <c r="CG12" s="77">
        <v>869.52</v>
      </c>
      <c r="CH12" s="74">
        <v>0</v>
      </c>
      <c r="CI12" s="77">
        <f t="shared" si="32"/>
        <v>0</v>
      </c>
      <c r="CJ12" s="77">
        <v>0</v>
      </c>
      <c r="CK12" s="74">
        <v>1999</v>
      </c>
      <c r="CL12" s="77">
        <f t="shared" si="33"/>
        <v>499.75</v>
      </c>
      <c r="CM12" s="77">
        <v>266.52</v>
      </c>
      <c r="CN12" s="74">
        <v>0</v>
      </c>
      <c r="CO12" s="77">
        <f t="shared" si="34"/>
        <v>0</v>
      </c>
      <c r="CP12" s="77">
        <v>0</v>
      </c>
      <c r="CQ12" s="74">
        <v>47751</v>
      </c>
      <c r="CR12" s="77">
        <f t="shared" si="35"/>
        <v>11937.75</v>
      </c>
      <c r="CS12" s="77">
        <v>7965.2910000000002</v>
      </c>
      <c r="CT12" s="74">
        <v>19000</v>
      </c>
      <c r="CU12" s="77">
        <f t="shared" si="36"/>
        <v>4750</v>
      </c>
      <c r="CV12" s="77">
        <v>2340.2910000000002</v>
      </c>
      <c r="CW12" s="77">
        <f t="shared" si="37"/>
        <v>49.269284210526322</v>
      </c>
      <c r="CX12" s="42">
        <f>CV12/CT12*100</f>
        <v>12.317321052631581</v>
      </c>
      <c r="CY12" s="19">
        <v>0</v>
      </c>
      <c r="CZ12" s="42">
        <f t="shared" si="38"/>
        <v>0</v>
      </c>
      <c r="DA12" s="42">
        <v>90</v>
      </c>
      <c r="DB12" s="19">
        <v>3000</v>
      </c>
      <c r="DC12" s="42">
        <f t="shared" si="39"/>
        <v>750</v>
      </c>
      <c r="DD12" s="42">
        <v>0</v>
      </c>
      <c r="DE12" s="19">
        <v>20000</v>
      </c>
      <c r="DF12" s="42">
        <f t="shared" si="40"/>
        <v>5000</v>
      </c>
      <c r="DG12" s="42">
        <v>0</v>
      </c>
      <c r="DH12" s="19">
        <v>25009</v>
      </c>
      <c r="DI12" s="42">
        <f t="shared" si="41"/>
        <v>6252.25</v>
      </c>
      <c r="DJ12" s="42">
        <v>22.242999999999999</v>
      </c>
      <c r="DK12" s="42">
        <v>0</v>
      </c>
      <c r="DL12" s="19">
        <f t="shared" si="6"/>
        <v>991676.8</v>
      </c>
      <c r="DM12" s="42">
        <f t="shared" si="6"/>
        <v>247919.2</v>
      </c>
      <c r="DN12" s="42">
        <f t="shared" si="6"/>
        <v>217866.217</v>
      </c>
      <c r="DO12" s="19">
        <v>0</v>
      </c>
      <c r="DP12" s="42">
        <f t="shared" si="42"/>
        <v>0</v>
      </c>
      <c r="DQ12" s="42">
        <v>0</v>
      </c>
      <c r="DR12" s="19">
        <v>7920.1949999999997</v>
      </c>
      <c r="DS12" s="42">
        <f t="shared" si="43"/>
        <v>1980.0487499999999</v>
      </c>
      <c r="DT12" s="42">
        <v>0</v>
      </c>
      <c r="DU12" s="19">
        <v>0</v>
      </c>
      <c r="DV12" s="42">
        <f t="shared" si="44"/>
        <v>0</v>
      </c>
      <c r="DW12" s="42">
        <v>0</v>
      </c>
      <c r="DX12" s="19">
        <v>0</v>
      </c>
      <c r="DY12" s="42">
        <f t="shared" si="45"/>
        <v>0</v>
      </c>
      <c r="DZ12" s="42">
        <v>0</v>
      </c>
      <c r="EA12" s="19">
        <v>0</v>
      </c>
      <c r="EB12" s="42">
        <f t="shared" si="46"/>
        <v>0</v>
      </c>
      <c r="EC12" s="42">
        <v>0</v>
      </c>
      <c r="ED12" s="19">
        <v>133781.95809999999</v>
      </c>
      <c r="EE12" s="42">
        <f t="shared" si="47"/>
        <v>33445.489524999997</v>
      </c>
      <c r="EF12" s="42">
        <v>36500</v>
      </c>
      <c r="EG12" s="42">
        <v>0</v>
      </c>
      <c r="EH12" s="19">
        <f t="shared" si="7"/>
        <v>141702.1531</v>
      </c>
      <c r="EI12" s="42">
        <f t="shared" si="7"/>
        <v>35425.538274999999</v>
      </c>
      <c r="EJ12" s="42">
        <f>DQ12+DT12+DW12+DZ12+EC12+EF12+EG12</f>
        <v>36500</v>
      </c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49.5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 t="shared" si="0"/>
        <v>4439524.4850000003</v>
      </c>
      <c r="F13" s="20">
        <f t="shared" si="0"/>
        <v>1109881.1212500001</v>
      </c>
      <c r="G13" s="20">
        <f t="shared" si="0"/>
        <v>1204410.3130000001</v>
      </c>
      <c r="H13" s="20">
        <f t="shared" si="8"/>
        <v>108.5170555602871</v>
      </c>
      <c r="I13" s="20">
        <f>G13/E13*100</f>
        <v>27.129263890071776</v>
      </c>
      <c r="J13" s="74">
        <f t="shared" si="1"/>
        <v>912286.10000000009</v>
      </c>
      <c r="K13" s="75">
        <f t="shared" si="1"/>
        <v>228071.52500000002</v>
      </c>
      <c r="L13" s="75">
        <f t="shared" si="1"/>
        <v>252535.07300000018</v>
      </c>
      <c r="M13" s="75">
        <f t="shared" si="9"/>
        <v>24463.548000000155</v>
      </c>
      <c r="N13" s="75">
        <f t="shared" si="10"/>
        <v>110.72626142171853</v>
      </c>
      <c r="O13" s="75">
        <f>L13/J13*100</f>
        <v>27.681565355429633</v>
      </c>
      <c r="P13" s="74">
        <f t="shared" si="2"/>
        <v>162743.60000000009</v>
      </c>
      <c r="Q13" s="75">
        <f t="shared" si="2"/>
        <v>40685.900000000023</v>
      </c>
      <c r="R13" s="75">
        <f t="shared" si="2"/>
        <v>29376.553000000127</v>
      </c>
      <c r="S13" s="75">
        <f t="shared" si="11"/>
        <v>72.203276810885626</v>
      </c>
      <c r="T13" s="76">
        <f>R13/P13*100</f>
        <v>18.050819202721406</v>
      </c>
      <c r="U13" s="74">
        <v>0</v>
      </c>
      <c r="V13" s="77">
        <f t="shared" si="12"/>
        <v>0</v>
      </c>
      <c r="W13" s="77">
        <v>405.91800000000001</v>
      </c>
      <c r="X13" s="77" t="e">
        <f t="shared" si="13"/>
        <v>#DIV/0!</v>
      </c>
      <c r="Y13" s="77" t="e">
        <f t="shared" si="3"/>
        <v>#DIV/0!</v>
      </c>
      <c r="Z13" s="74">
        <v>16400</v>
      </c>
      <c r="AA13" s="77">
        <f t="shared" si="14"/>
        <v>4100</v>
      </c>
      <c r="AB13" s="77">
        <v>5125.2120000000004</v>
      </c>
      <c r="AC13" s="77">
        <f t="shared" si="4"/>
        <v>125.00517073170734</v>
      </c>
      <c r="AD13" s="77">
        <f t="shared" si="15"/>
        <v>31.251292682926834</v>
      </c>
      <c r="AE13" s="74">
        <v>146343.60000000009</v>
      </c>
      <c r="AF13" s="77">
        <f t="shared" si="16"/>
        <v>36585.900000000023</v>
      </c>
      <c r="AG13" s="77">
        <v>23845.423000000126</v>
      </c>
      <c r="AH13" s="77">
        <f>+AG13/AF13*100</f>
        <v>65.176537955879482</v>
      </c>
      <c r="AI13" s="77">
        <f>AG13/AE13*100</f>
        <v>16.29413448896987</v>
      </c>
      <c r="AJ13" s="74">
        <v>486100</v>
      </c>
      <c r="AK13" s="77">
        <f t="shared" si="17"/>
        <v>121525</v>
      </c>
      <c r="AL13" s="77">
        <v>144435.99600000001</v>
      </c>
      <c r="AM13" s="77">
        <f>+AL13/AK13*100</f>
        <v>118.85290763217446</v>
      </c>
      <c r="AN13" s="77">
        <f>AL13/AJ13*100</f>
        <v>29.713226908043616</v>
      </c>
      <c r="AO13" s="74">
        <v>18250</v>
      </c>
      <c r="AP13" s="77">
        <f t="shared" si="18"/>
        <v>4562.5</v>
      </c>
      <c r="AQ13" s="77">
        <v>7748.3739999999998</v>
      </c>
      <c r="AR13" s="77">
        <f t="shared" si="19"/>
        <v>169.82737534246576</v>
      </c>
      <c r="AS13" s="77">
        <f>AQ13/AO13*100</f>
        <v>42.456843835616439</v>
      </c>
      <c r="AT13" s="74">
        <v>15200</v>
      </c>
      <c r="AU13" s="77">
        <f t="shared" si="20"/>
        <v>3800</v>
      </c>
      <c r="AV13" s="77">
        <v>5815.9</v>
      </c>
      <c r="AW13" s="77">
        <f>+AV13/AU13*100</f>
        <v>153.05000000000001</v>
      </c>
      <c r="AX13" s="77">
        <f>AV13/AT13*100</f>
        <v>38.262500000000003</v>
      </c>
      <c r="AY13" s="74">
        <v>0</v>
      </c>
      <c r="AZ13" s="77">
        <f t="shared" si="21"/>
        <v>0</v>
      </c>
      <c r="BA13" s="77">
        <v>0</v>
      </c>
      <c r="BB13" s="74">
        <v>0</v>
      </c>
      <c r="BC13" s="77">
        <f t="shared" si="22"/>
        <v>0</v>
      </c>
      <c r="BD13" s="77">
        <v>0</v>
      </c>
      <c r="BE13" s="74">
        <v>3223773.4</v>
      </c>
      <c r="BF13" s="77">
        <f t="shared" si="23"/>
        <v>805943.35</v>
      </c>
      <c r="BG13" s="77">
        <v>806926.13</v>
      </c>
      <c r="BH13" s="74">
        <v>3486.1</v>
      </c>
      <c r="BI13" s="77">
        <f t="shared" si="24"/>
        <v>871.52499999999998</v>
      </c>
      <c r="BJ13" s="77">
        <v>718</v>
      </c>
      <c r="BK13" s="74">
        <v>0</v>
      </c>
      <c r="BL13" s="77">
        <f t="shared" si="25"/>
        <v>0</v>
      </c>
      <c r="BM13" s="77">
        <v>0</v>
      </c>
      <c r="BN13" s="74">
        <v>0</v>
      </c>
      <c r="BO13" s="77">
        <f t="shared" si="26"/>
        <v>0</v>
      </c>
      <c r="BP13" s="77">
        <v>0</v>
      </c>
      <c r="BQ13" s="74">
        <f t="shared" si="5"/>
        <v>47842</v>
      </c>
      <c r="BR13" s="77">
        <f t="shared" si="5"/>
        <v>11960.5</v>
      </c>
      <c r="BS13" s="77">
        <f t="shared" si="5"/>
        <v>7839.5360000000001</v>
      </c>
      <c r="BT13" s="77">
        <f t="shared" si="27"/>
        <v>65.545219681451456</v>
      </c>
      <c r="BU13" s="77">
        <f>BS13/BQ13*100</f>
        <v>16.386304920362864</v>
      </c>
      <c r="BV13" s="74">
        <v>34912</v>
      </c>
      <c r="BW13" s="77">
        <f t="shared" si="28"/>
        <v>8728</v>
      </c>
      <c r="BX13" s="77">
        <v>4490.8959999999997</v>
      </c>
      <c r="BY13" s="74">
        <v>5190</v>
      </c>
      <c r="BZ13" s="77">
        <f t="shared" si="29"/>
        <v>1297.5</v>
      </c>
      <c r="CA13" s="77">
        <v>137</v>
      </c>
      <c r="CB13" s="74">
        <v>0</v>
      </c>
      <c r="CC13" s="77">
        <f t="shared" si="30"/>
        <v>0</v>
      </c>
      <c r="CD13" s="77">
        <v>0</v>
      </c>
      <c r="CE13" s="74">
        <v>7740</v>
      </c>
      <c r="CF13" s="77">
        <f t="shared" si="31"/>
        <v>1935</v>
      </c>
      <c r="CG13" s="77">
        <v>3211.64</v>
      </c>
      <c r="CH13" s="74">
        <v>0</v>
      </c>
      <c r="CI13" s="77">
        <f t="shared" si="32"/>
        <v>0</v>
      </c>
      <c r="CJ13" s="77">
        <v>0</v>
      </c>
      <c r="CK13" s="74">
        <v>4454.3999999999996</v>
      </c>
      <c r="CL13" s="77">
        <f t="shared" si="33"/>
        <v>1113.5999999999999</v>
      </c>
      <c r="CM13" s="77">
        <v>890.88</v>
      </c>
      <c r="CN13" s="74">
        <v>0</v>
      </c>
      <c r="CO13" s="77">
        <f t="shared" si="34"/>
        <v>0</v>
      </c>
      <c r="CP13" s="77">
        <v>516.13699999999994</v>
      </c>
      <c r="CQ13" s="74">
        <v>172650.5</v>
      </c>
      <c r="CR13" s="77">
        <f t="shared" si="35"/>
        <v>43162.625</v>
      </c>
      <c r="CS13" s="77">
        <v>29469.271000000001</v>
      </c>
      <c r="CT13" s="74">
        <v>98600</v>
      </c>
      <c r="CU13" s="77">
        <f t="shared" si="36"/>
        <v>24650</v>
      </c>
      <c r="CV13" s="77">
        <v>14050.4</v>
      </c>
      <c r="CW13" s="77">
        <f t="shared" si="37"/>
        <v>56.999594320486814</v>
      </c>
      <c r="CX13" s="42">
        <f>CV13/CT13*100</f>
        <v>14.249898580121704</v>
      </c>
      <c r="CY13" s="19">
        <v>8000</v>
      </c>
      <c r="CZ13" s="42">
        <f t="shared" si="38"/>
        <v>2000</v>
      </c>
      <c r="DA13" s="42">
        <v>22806.704000000002</v>
      </c>
      <c r="DB13" s="19">
        <v>1500</v>
      </c>
      <c r="DC13" s="42">
        <f t="shared" si="39"/>
        <v>375</v>
      </c>
      <c r="DD13" s="42">
        <v>1441.181</v>
      </c>
      <c r="DE13" s="19">
        <v>0</v>
      </c>
      <c r="DF13" s="42">
        <f t="shared" si="40"/>
        <v>0</v>
      </c>
      <c r="DG13" s="42">
        <v>0</v>
      </c>
      <c r="DH13" s="19">
        <v>0</v>
      </c>
      <c r="DI13" s="42">
        <f t="shared" si="41"/>
        <v>0</v>
      </c>
      <c r="DJ13" s="42">
        <v>3085.4209999999998</v>
      </c>
      <c r="DK13" s="42">
        <v>0</v>
      </c>
      <c r="DL13" s="19">
        <f t="shared" si="6"/>
        <v>4144000</v>
      </c>
      <c r="DM13" s="42">
        <f t="shared" si="6"/>
        <v>1036000</v>
      </c>
      <c r="DN13" s="42">
        <f t="shared" si="6"/>
        <v>1061070.0830000001</v>
      </c>
      <c r="DO13" s="19">
        <v>0</v>
      </c>
      <c r="DP13" s="42">
        <f t="shared" si="42"/>
        <v>0</v>
      </c>
      <c r="DQ13" s="42">
        <v>0</v>
      </c>
      <c r="DR13" s="19">
        <v>295524.48499999999</v>
      </c>
      <c r="DS13" s="42">
        <f t="shared" si="43"/>
        <v>73881.121249999997</v>
      </c>
      <c r="DT13" s="42">
        <v>143340.23000000001</v>
      </c>
      <c r="DU13" s="19">
        <v>0</v>
      </c>
      <c r="DV13" s="42">
        <f t="shared" si="44"/>
        <v>0</v>
      </c>
      <c r="DW13" s="42">
        <v>0</v>
      </c>
      <c r="DX13" s="19">
        <v>0</v>
      </c>
      <c r="DY13" s="42">
        <f t="shared" si="45"/>
        <v>0</v>
      </c>
      <c r="DZ13" s="42">
        <v>0</v>
      </c>
      <c r="EA13" s="19">
        <v>0</v>
      </c>
      <c r="EB13" s="42">
        <f t="shared" si="46"/>
        <v>0</v>
      </c>
      <c r="EC13" s="42">
        <v>0</v>
      </c>
      <c r="ED13" s="19">
        <v>0</v>
      </c>
      <c r="EE13" s="42">
        <f t="shared" si="47"/>
        <v>0</v>
      </c>
      <c r="EF13" s="42">
        <v>0</v>
      </c>
      <c r="EG13" s="42">
        <v>0</v>
      </c>
      <c r="EH13" s="19">
        <f t="shared" si="7"/>
        <v>295524.48499999999</v>
      </c>
      <c r="EI13" s="42">
        <f t="shared" si="7"/>
        <v>73881.121249999997</v>
      </c>
      <c r="EJ13" s="42">
        <f>DQ13+DT13+DW13+DZ13+EC13+EF13+EG13</f>
        <v>143340.23000000001</v>
      </c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49.5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 t="shared" si="0"/>
        <v>2710000</v>
      </c>
      <c r="F14" s="20">
        <f t="shared" si="0"/>
        <v>677500</v>
      </c>
      <c r="G14" s="20">
        <f t="shared" si="0"/>
        <v>602376.51419999998</v>
      </c>
      <c r="H14" s="20">
        <f t="shared" si="8"/>
        <v>88.911662612546124</v>
      </c>
      <c r="I14" s="20">
        <f>G14/E14*100</f>
        <v>22.227915653136531</v>
      </c>
      <c r="J14" s="74">
        <f t="shared" si="1"/>
        <v>535286.1</v>
      </c>
      <c r="K14" s="75">
        <f t="shared" si="1"/>
        <v>133821.52499999999</v>
      </c>
      <c r="L14" s="75">
        <f t="shared" si="1"/>
        <v>132739.3542</v>
      </c>
      <c r="M14" s="75">
        <f t="shared" si="9"/>
        <v>-1082.1707999999926</v>
      </c>
      <c r="N14" s="75">
        <f t="shared" si="10"/>
        <v>99.191332784467974</v>
      </c>
      <c r="O14" s="75">
        <f>L14/J14*100</f>
        <v>24.797833196116994</v>
      </c>
      <c r="P14" s="74">
        <f t="shared" si="2"/>
        <v>133100</v>
      </c>
      <c r="Q14" s="75">
        <f t="shared" si="2"/>
        <v>33275</v>
      </c>
      <c r="R14" s="75">
        <f t="shared" si="2"/>
        <v>19071.256999999983</v>
      </c>
      <c r="S14" s="75">
        <f t="shared" si="11"/>
        <v>57.314070623591228</v>
      </c>
      <c r="T14" s="76">
        <f>R14/P14*100</f>
        <v>14.328517655897807</v>
      </c>
      <c r="U14" s="74">
        <v>10600</v>
      </c>
      <c r="V14" s="77">
        <f t="shared" si="12"/>
        <v>2650</v>
      </c>
      <c r="W14" s="77">
        <v>4966.6989999999996</v>
      </c>
      <c r="X14" s="77">
        <f t="shared" si="13"/>
        <v>187.42260377358488</v>
      </c>
      <c r="Y14" s="77">
        <f t="shared" si="3"/>
        <v>46.85565094339622</v>
      </c>
      <c r="Z14" s="74">
        <v>10000</v>
      </c>
      <c r="AA14" s="77">
        <f t="shared" si="14"/>
        <v>2500</v>
      </c>
      <c r="AB14" s="77">
        <v>1205.778</v>
      </c>
      <c r="AC14" s="77">
        <f t="shared" si="4"/>
        <v>48.231119999999997</v>
      </c>
      <c r="AD14" s="77">
        <f t="shared" si="15"/>
        <v>12.057779999999999</v>
      </c>
      <c r="AE14" s="74">
        <v>112500</v>
      </c>
      <c r="AF14" s="77">
        <f t="shared" si="16"/>
        <v>28125</v>
      </c>
      <c r="AG14" s="77">
        <v>12898.779999999984</v>
      </c>
      <c r="AH14" s="77">
        <f>+AG14/AF14*100</f>
        <v>45.862328888888833</v>
      </c>
      <c r="AI14" s="77">
        <f>AG14/AE14*100</f>
        <v>11.465582222222208</v>
      </c>
      <c r="AJ14" s="74">
        <v>308688.09999999998</v>
      </c>
      <c r="AK14" s="77">
        <f t="shared" si="17"/>
        <v>77172.024999999994</v>
      </c>
      <c r="AL14" s="77">
        <v>71272.038</v>
      </c>
      <c r="AM14" s="77">
        <f>+AL14/AK14*100</f>
        <v>92.354759383338731</v>
      </c>
      <c r="AN14" s="77">
        <f>AL14/AJ14*100</f>
        <v>23.088689845834683</v>
      </c>
      <c r="AO14" s="74">
        <v>9700</v>
      </c>
      <c r="AP14" s="77">
        <f t="shared" si="18"/>
        <v>2425</v>
      </c>
      <c r="AQ14" s="77">
        <v>3591.5650000000001</v>
      </c>
      <c r="AR14" s="77">
        <f t="shared" si="19"/>
        <v>148.10577319587631</v>
      </c>
      <c r="AS14" s="77">
        <f>AQ14/AO14*100</f>
        <v>37.026443298969077</v>
      </c>
      <c r="AT14" s="74">
        <v>13000</v>
      </c>
      <c r="AU14" s="77">
        <f t="shared" si="20"/>
        <v>3250</v>
      </c>
      <c r="AV14" s="77">
        <v>4270</v>
      </c>
      <c r="AW14" s="77">
        <f>+AV14/AU14*100</f>
        <v>131.38461538461539</v>
      </c>
      <c r="AX14" s="77">
        <f>AV14/AT14*100</f>
        <v>32.846153846153847</v>
      </c>
      <c r="AY14" s="74">
        <v>0</v>
      </c>
      <c r="AZ14" s="77">
        <f t="shared" si="21"/>
        <v>0</v>
      </c>
      <c r="BA14" s="77">
        <v>0</v>
      </c>
      <c r="BB14" s="74">
        <v>0</v>
      </c>
      <c r="BC14" s="77">
        <f t="shared" si="22"/>
        <v>0</v>
      </c>
      <c r="BD14" s="77">
        <v>0</v>
      </c>
      <c r="BE14" s="74">
        <v>1355089.9</v>
      </c>
      <c r="BF14" s="77">
        <f t="shared" si="23"/>
        <v>338772.47499999998</v>
      </c>
      <c r="BG14" s="77">
        <v>338772.5</v>
      </c>
      <c r="BH14" s="74">
        <v>2396.8000000000002</v>
      </c>
      <c r="BI14" s="77">
        <f t="shared" si="24"/>
        <v>599.20000000000005</v>
      </c>
      <c r="BJ14" s="77">
        <v>493.5</v>
      </c>
      <c r="BK14" s="74">
        <v>0</v>
      </c>
      <c r="BL14" s="77">
        <f t="shared" si="25"/>
        <v>0</v>
      </c>
      <c r="BM14" s="77">
        <v>0</v>
      </c>
      <c r="BN14" s="74">
        <v>0</v>
      </c>
      <c r="BO14" s="77">
        <f t="shared" si="26"/>
        <v>0</v>
      </c>
      <c r="BP14" s="77">
        <v>0</v>
      </c>
      <c r="BQ14" s="74">
        <f t="shared" si="5"/>
        <v>24758</v>
      </c>
      <c r="BR14" s="77">
        <f t="shared" si="5"/>
        <v>6189.5</v>
      </c>
      <c r="BS14" s="77">
        <f t="shared" si="5"/>
        <v>7481.1378000000004</v>
      </c>
      <c r="BT14" s="77">
        <f t="shared" si="27"/>
        <v>120.86820906373698</v>
      </c>
      <c r="BU14" s="77">
        <f>BS14/BQ14*100</f>
        <v>30.217052265934246</v>
      </c>
      <c r="BV14" s="74">
        <v>11305</v>
      </c>
      <c r="BW14" s="77">
        <f t="shared" si="28"/>
        <v>2826.25</v>
      </c>
      <c r="BX14" s="77">
        <v>1532.731</v>
      </c>
      <c r="BY14" s="74">
        <v>5653</v>
      </c>
      <c r="BZ14" s="77">
        <f t="shared" si="29"/>
        <v>1413.25</v>
      </c>
      <c r="CA14" s="77">
        <v>4000</v>
      </c>
      <c r="CB14" s="74">
        <v>3200</v>
      </c>
      <c r="CC14" s="77">
        <f t="shared" si="30"/>
        <v>800</v>
      </c>
      <c r="CD14" s="77">
        <v>1241.9490000000001</v>
      </c>
      <c r="CE14" s="74">
        <v>4600</v>
      </c>
      <c r="CF14" s="77">
        <f t="shared" si="31"/>
        <v>1150</v>
      </c>
      <c r="CG14" s="77">
        <v>706.45780000000002</v>
      </c>
      <c r="CH14" s="74">
        <v>0</v>
      </c>
      <c r="CI14" s="77">
        <f t="shared" si="32"/>
        <v>0</v>
      </c>
      <c r="CJ14" s="77">
        <v>0</v>
      </c>
      <c r="CK14" s="74">
        <v>2227.1999999999998</v>
      </c>
      <c r="CL14" s="77">
        <f t="shared" si="33"/>
        <v>556.79999999999995</v>
      </c>
      <c r="CM14" s="77">
        <v>445.36</v>
      </c>
      <c r="CN14" s="74">
        <v>0</v>
      </c>
      <c r="CO14" s="77">
        <f t="shared" si="34"/>
        <v>0</v>
      </c>
      <c r="CP14" s="77">
        <v>0</v>
      </c>
      <c r="CQ14" s="74">
        <v>42800</v>
      </c>
      <c r="CR14" s="77">
        <f t="shared" si="35"/>
        <v>10700</v>
      </c>
      <c r="CS14" s="77">
        <v>8727.7006000000001</v>
      </c>
      <c r="CT14" s="74">
        <v>35000</v>
      </c>
      <c r="CU14" s="77">
        <f t="shared" si="36"/>
        <v>8750</v>
      </c>
      <c r="CV14" s="77">
        <v>7227.9005999999999</v>
      </c>
      <c r="CW14" s="77">
        <f t="shared" si="37"/>
        <v>82.604578285714283</v>
      </c>
      <c r="CX14" s="42">
        <f>CV14/CT14*100</f>
        <v>20.651144571428571</v>
      </c>
      <c r="CY14" s="19">
        <v>3000</v>
      </c>
      <c r="CZ14" s="42">
        <f t="shared" si="38"/>
        <v>750</v>
      </c>
      <c r="DA14" s="42">
        <v>16616.355800000001</v>
      </c>
      <c r="DB14" s="19">
        <v>0</v>
      </c>
      <c r="DC14" s="42">
        <f t="shared" si="39"/>
        <v>0</v>
      </c>
      <c r="DD14" s="42">
        <v>65</v>
      </c>
      <c r="DE14" s="19">
        <v>0</v>
      </c>
      <c r="DF14" s="42">
        <f t="shared" si="40"/>
        <v>0</v>
      </c>
      <c r="DG14" s="42">
        <v>0</v>
      </c>
      <c r="DH14" s="19">
        <v>240</v>
      </c>
      <c r="DI14" s="42">
        <f t="shared" si="41"/>
        <v>60</v>
      </c>
      <c r="DJ14" s="42">
        <v>1644.3</v>
      </c>
      <c r="DK14" s="42">
        <v>0</v>
      </c>
      <c r="DL14" s="19">
        <f t="shared" si="6"/>
        <v>1895000</v>
      </c>
      <c r="DM14" s="42">
        <f t="shared" si="6"/>
        <v>473750</v>
      </c>
      <c r="DN14" s="42">
        <f t="shared" si="6"/>
        <v>472450.71419999999</v>
      </c>
      <c r="DO14" s="19">
        <v>0</v>
      </c>
      <c r="DP14" s="42">
        <f t="shared" si="42"/>
        <v>0</v>
      </c>
      <c r="DQ14" s="42">
        <v>2000</v>
      </c>
      <c r="DR14" s="19">
        <v>815000</v>
      </c>
      <c r="DS14" s="42">
        <f t="shared" si="43"/>
        <v>203750</v>
      </c>
      <c r="DT14" s="42">
        <v>127925.8</v>
      </c>
      <c r="DU14" s="19">
        <v>0</v>
      </c>
      <c r="DV14" s="42">
        <f t="shared" si="44"/>
        <v>0</v>
      </c>
      <c r="DW14" s="42">
        <v>0</v>
      </c>
      <c r="DX14" s="19">
        <v>0</v>
      </c>
      <c r="DY14" s="42">
        <f t="shared" si="45"/>
        <v>0</v>
      </c>
      <c r="DZ14" s="42">
        <v>0</v>
      </c>
      <c r="EA14" s="19">
        <v>0</v>
      </c>
      <c r="EB14" s="42">
        <f t="shared" si="46"/>
        <v>0</v>
      </c>
      <c r="EC14" s="42">
        <v>0</v>
      </c>
      <c r="ED14" s="19">
        <v>545000</v>
      </c>
      <c r="EE14" s="42">
        <f t="shared" si="47"/>
        <v>136250</v>
      </c>
      <c r="EF14" s="42">
        <v>57500</v>
      </c>
      <c r="EG14" s="42">
        <v>0</v>
      </c>
      <c r="EH14" s="19">
        <f t="shared" si="7"/>
        <v>1360000</v>
      </c>
      <c r="EI14" s="42">
        <f t="shared" si="7"/>
        <v>340000</v>
      </c>
      <c r="EJ14" s="42">
        <f>DQ14+DT14+DW14+DZ14+EC14+EF14+EG14</f>
        <v>187425.8</v>
      </c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49.5" customHeight="1" x14ac:dyDescent="0.4">
      <c r="A15" s="17"/>
      <c r="B15" s="50"/>
      <c r="C15" s="35"/>
      <c r="D15" s="26"/>
      <c r="E15" s="42"/>
      <c r="F15" s="42"/>
      <c r="G15" s="20"/>
      <c r="H15" s="20"/>
      <c r="I15" s="20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6"/>
      <c r="U15" s="78"/>
      <c r="V15" s="78"/>
      <c r="W15" s="75"/>
      <c r="X15" s="77"/>
      <c r="Y15" s="77"/>
      <c r="Z15" s="79"/>
      <c r="AA15" s="75"/>
      <c r="AB15" s="75"/>
      <c r="AC15" s="77"/>
      <c r="AD15" s="77"/>
      <c r="AE15" s="76"/>
      <c r="AF15" s="75"/>
      <c r="AG15" s="76"/>
      <c r="AH15" s="77"/>
      <c r="AI15" s="76"/>
      <c r="AJ15" s="78"/>
      <c r="AK15" s="75"/>
      <c r="AL15" s="75"/>
      <c r="AM15" s="77"/>
      <c r="AN15" s="76"/>
      <c r="AO15" s="78"/>
      <c r="AP15" s="75"/>
      <c r="AQ15" s="75"/>
      <c r="AR15" s="77"/>
      <c r="AS15" s="76"/>
      <c r="AT15" s="80"/>
      <c r="AU15" s="75"/>
      <c r="AV15" s="75"/>
      <c r="AW15" s="77"/>
      <c r="AX15" s="76"/>
      <c r="AY15" s="81"/>
      <c r="AZ15" s="75"/>
      <c r="BA15" s="76"/>
      <c r="BB15" s="76"/>
      <c r="BC15" s="75"/>
      <c r="BD15" s="76"/>
      <c r="BE15" s="76"/>
      <c r="BF15" s="75"/>
      <c r="BG15" s="76"/>
      <c r="BH15" s="78"/>
      <c r="BI15" s="75"/>
      <c r="BJ15" s="76"/>
      <c r="BK15" s="76"/>
      <c r="BL15" s="75"/>
      <c r="BM15" s="76"/>
      <c r="BN15" s="76"/>
      <c r="BO15" s="75"/>
      <c r="BP15" s="76"/>
      <c r="BQ15" s="75"/>
      <c r="BR15" s="75"/>
      <c r="BS15" s="75"/>
      <c r="BT15" s="77"/>
      <c r="BU15" s="76"/>
      <c r="BV15" s="78"/>
      <c r="BW15" s="75"/>
      <c r="BX15" s="75"/>
      <c r="BY15" s="76"/>
      <c r="BZ15" s="75"/>
      <c r="CA15" s="75"/>
      <c r="CB15" s="76"/>
      <c r="CC15" s="75"/>
      <c r="CD15" s="76"/>
      <c r="CE15" s="78"/>
      <c r="CF15" s="75"/>
      <c r="CG15" s="76"/>
      <c r="CH15" s="76"/>
      <c r="CI15" s="75"/>
      <c r="CJ15" s="76"/>
      <c r="CK15" s="76"/>
      <c r="CL15" s="75"/>
      <c r="CM15" s="76"/>
      <c r="CN15" s="78"/>
      <c r="CO15" s="75"/>
      <c r="CP15" s="76"/>
      <c r="CQ15" s="78"/>
      <c r="CR15" s="75"/>
      <c r="CS15" s="76"/>
      <c r="CT15" s="82"/>
      <c r="CU15" s="75"/>
      <c r="CV15" s="76"/>
      <c r="CW15" s="77"/>
      <c r="CX15" s="18"/>
      <c r="CY15" s="21"/>
      <c r="CZ15" s="20"/>
      <c r="DA15" s="18"/>
      <c r="DB15" s="18"/>
      <c r="DC15" s="20"/>
      <c r="DD15" s="18"/>
      <c r="DE15" s="18"/>
      <c r="DF15" s="20"/>
      <c r="DG15" s="18"/>
      <c r="DH15" s="18"/>
      <c r="DI15" s="20"/>
      <c r="DJ15" s="20"/>
      <c r="DK15" s="20"/>
      <c r="DL15" s="20"/>
      <c r="DM15" s="20"/>
      <c r="DN15" s="20"/>
      <c r="DO15" s="18"/>
      <c r="DP15" s="20"/>
      <c r="DQ15" s="18"/>
      <c r="DR15" s="18"/>
      <c r="DS15" s="20"/>
      <c r="DT15" s="18"/>
      <c r="DU15" s="18"/>
      <c r="DV15" s="20"/>
      <c r="DW15" s="18"/>
      <c r="DX15" s="18"/>
      <c r="DY15" s="20"/>
      <c r="DZ15" s="18"/>
      <c r="EA15" s="18"/>
      <c r="EB15" s="20"/>
      <c r="EC15" s="18"/>
      <c r="ED15" s="39"/>
      <c r="EE15" s="20"/>
      <c r="EF15" s="20"/>
      <c r="EG15" s="20"/>
      <c r="EH15" s="20"/>
      <c r="EI15" s="20"/>
      <c r="EJ15" s="20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49.5" customHeight="1" x14ac:dyDescent="0.3">
      <c r="A16" s="17"/>
      <c r="B16" s="36" t="s">
        <v>50</v>
      </c>
      <c r="C16" s="28">
        <f>SUM(C10:C15)</f>
        <v>37152.007599999997</v>
      </c>
      <c r="D16" s="28">
        <f>SUM(D10:D15)</f>
        <v>1681415.3676999998</v>
      </c>
      <c r="E16" s="28">
        <f>SUM(E10:E15)</f>
        <v>16565016.664000001</v>
      </c>
      <c r="F16" s="28">
        <f>SUM(F10:F15)</f>
        <v>4141254.1660000002</v>
      </c>
      <c r="G16" s="28">
        <f>SUM(G10:G15)</f>
        <v>3515831.5322000002</v>
      </c>
      <c r="H16" s="28">
        <f t="shared" si="8"/>
        <v>84.897748152364912</v>
      </c>
      <c r="I16" s="28">
        <f>G16/E16*100</f>
        <v>21.224437038091228</v>
      </c>
      <c r="J16" s="75">
        <f>SUM(J10:J15)</f>
        <v>3048281.1999999997</v>
      </c>
      <c r="K16" s="75">
        <f>SUM(K10:K15)</f>
        <v>762070.29999999993</v>
      </c>
      <c r="L16" s="75">
        <f>SUM(L10:L15)</f>
        <v>716985.53020000015</v>
      </c>
      <c r="M16" s="75">
        <f t="shared" si="9"/>
        <v>-45084.769799999776</v>
      </c>
      <c r="N16" s="75">
        <f t="shared" si="10"/>
        <v>94.083909345371438</v>
      </c>
      <c r="O16" s="75">
        <f>L16/J16*100</f>
        <v>23.52097733634286</v>
      </c>
      <c r="P16" s="75">
        <f>SUM(P10:P15)</f>
        <v>582025.6</v>
      </c>
      <c r="Q16" s="75">
        <f>SUM(Q10:Q15)</f>
        <v>145506.4</v>
      </c>
      <c r="R16" s="75">
        <f>SUM(R10:R15)</f>
        <v>96055.567900000155</v>
      </c>
      <c r="S16" s="75">
        <f t="shared" si="11"/>
        <v>66.014668701857886</v>
      </c>
      <c r="T16" s="75">
        <f>R16/P16*100</f>
        <v>16.503667175464471</v>
      </c>
      <c r="U16" s="75">
        <f>SUM(U10:U15)</f>
        <v>43235.7</v>
      </c>
      <c r="V16" s="75">
        <f>SUM(V10:V15)</f>
        <v>10808.924999999999</v>
      </c>
      <c r="W16" s="75">
        <f>SUM(W10:W15)</f>
        <v>7528.5239999999994</v>
      </c>
      <c r="X16" s="75">
        <f t="shared" si="13"/>
        <v>69.650996745744834</v>
      </c>
      <c r="Y16" s="75">
        <f t="shared" si="3"/>
        <v>17.412749186436209</v>
      </c>
      <c r="Z16" s="75">
        <f>SUM(Z10:Z15)</f>
        <v>73013.399999999994</v>
      </c>
      <c r="AA16" s="75">
        <f>SUM(AA10:AA15)</f>
        <v>18253.349999999999</v>
      </c>
      <c r="AB16" s="75">
        <f>SUM(AB10:AB15)</f>
        <v>24571.437399999999</v>
      </c>
      <c r="AC16" s="75">
        <f t="shared" si="4"/>
        <v>134.61330331144694</v>
      </c>
      <c r="AD16" s="77">
        <f t="shared" si="15"/>
        <v>33.653325827861735</v>
      </c>
      <c r="AE16" s="75">
        <f>SUM(AE10:AE15)</f>
        <v>465776.5</v>
      </c>
      <c r="AF16" s="75">
        <f>SUM(AF10:AF15)</f>
        <v>116444.125</v>
      </c>
      <c r="AG16" s="75">
        <f>SUM(AG10:AG15)</f>
        <v>63955.606500000154</v>
      </c>
      <c r="AH16" s="75">
        <f>+AG16/AF16*100</f>
        <v>54.923858545890702</v>
      </c>
      <c r="AI16" s="75">
        <f>AG16/AE16*100</f>
        <v>13.730964636472676</v>
      </c>
      <c r="AJ16" s="75">
        <f>SUM(AJ10:AJ15)</f>
        <v>1436595.1</v>
      </c>
      <c r="AK16" s="75">
        <f>SUM(AK10:AK15)</f>
        <v>359148.77500000002</v>
      </c>
      <c r="AL16" s="75">
        <f>SUM(AL10:AL15)</f>
        <v>371014.87330000004</v>
      </c>
      <c r="AM16" s="75">
        <f>+AL16/AK16*100</f>
        <v>103.30395065387596</v>
      </c>
      <c r="AN16" s="75">
        <f>AL16/AJ16*100</f>
        <v>25.82598766346899</v>
      </c>
      <c r="AO16" s="75">
        <f>SUM(AO10:AO15)</f>
        <v>47922.400000000001</v>
      </c>
      <c r="AP16" s="75">
        <f>SUM(AP10:AP15)</f>
        <v>11980.6</v>
      </c>
      <c r="AQ16" s="75">
        <f>SUM(AQ10:AQ15)</f>
        <v>16646.5484</v>
      </c>
      <c r="AR16" s="75">
        <f t="shared" si="19"/>
        <v>138.94586581640317</v>
      </c>
      <c r="AS16" s="75">
        <f>AQ16/AO16*100</f>
        <v>34.736466454100793</v>
      </c>
      <c r="AT16" s="75">
        <f>SUM(AT10:AT15)</f>
        <v>50400</v>
      </c>
      <c r="AU16" s="75">
        <f>SUM(AU10:AU15)</f>
        <v>12600</v>
      </c>
      <c r="AV16" s="75">
        <f>SUM(AV10:AV15)</f>
        <v>17688.650000000001</v>
      </c>
      <c r="AW16" s="75">
        <f>+AV16/AU16*100</f>
        <v>140.38611111111112</v>
      </c>
      <c r="AX16" s="75">
        <f>AV16/AT16*100</f>
        <v>35.09652777777778</v>
      </c>
      <c r="AY16" s="75">
        <f t="shared" ref="AY16:BS16" si="48">SUM(AY10:AY15)</f>
        <v>0</v>
      </c>
      <c r="AZ16" s="75">
        <f t="shared" si="48"/>
        <v>0</v>
      </c>
      <c r="BA16" s="75">
        <f t="shared" si="48"/>
        <v>0</v>
      </c>
      <c r="BB16" s="75">
        <f t="shared" si="48"/>
        <v>0</v>
      </c>
      <c r="BC16" s="75">
        <f t="shared" si="48"/>
        <v>0</v>
      </c>
      <c r="BD16" s="75">
        <f t="shared" si="48"/>
        <v>0</v>
      </c>
      <c r="BE16" s="75">
        <f t="shared" si="48"/>
        <v>9159127</v>
      </c>
      <c r="BF16" s="75">
        <f t="shared" si="48"/>
        <v>2289781.75</v>
      </c>
      <c r="BG16" s="75">
        <f t="shared" si="48"/>
        <v>2290764.5300000003</v>
      </c>
      <c r="BH16" s="75">
        <f t="shared" si="48"/>
        <v>21050.699999999997</v>
      </c>
      <c r="BI16" s="75">
        <f t="shared" si="48"/>
        <v>5262.6749999999993</v>
      </c>
      <c r="BJ16" s="75">
        <f t="shared" si="48"/>
        <v>4377.8</v>
      </c>
      <c r="BK16" s="75">
        <f t="shared" si="48"/>
        <v>0</v>
      </c>
      <c r="BL16" s="75">
        <f t="shared" si="48"/>
        <v>0</v>
      </c>
      <c r="BM16" s="75">
        <f t="shared" si="48"/>
        <v>0</v>
      </c>
      <c r="BN16" s="75">
        <f t="shared" si="48"/>
        <v>0</v>
      </c>
      <c r="BO16" s="75">
        <f t="shared" si="48"/>
        <v>0</v>
      </c>
      <c r="BP16" s="75">
        <f t="shared" si="48"/>
        <v>0</v>
      </c>
      <c r="BQ16" s="75">
        <f t="shared" si="48"/>
        <v>367524.3</v>
      </c>
      <c r="BR16" s="75">
        <f t="shared" si="48"/>
        <v>91881.074999999997</v>
      </c>
      <c r="BS16" s="75">
        <f t="shared" si="48"/>
        <v>59230.665599999993</v>
      </c>
      <c r="BT16" s="75">
        <f t="shared" si="27"/>
        <v>64.464489123576314</v>
      </c>
      <c r="BU16" s="75">
        <f>BS16/BQ16*100</f>
        <v>16.116122280894079</v>
      </c>
      <c r="BV16" s="75">
        <f t="shared" ref="BV16:CV16" si="49">SUM(BV10:BV15)</f>
        <v>260554</v>
      </c>
      <c r="BW16" s="75">
        <f t="shared" si="49"/>
        <v>65138.5</v>
      </c>
      <c r="BX16" s="75">
        <f t="shared" si="49"/>
        <v>40147.06</v>
      </c>
      <c r="BY16" s="75">
        <f t="shared" si="49"/>
        <v>56147.5</v>
      </c>
      <c r="BZ16" s="75">
        <f t="shared" si="49"/>
        <v>14036.875</v>
      </c>
      <c r="CA16" s="75">
        <f t="shared" si="49"/>
        <v>5914.7629999999999</v>
      </c>
      <c r="CB16" s="75">
        <f t="shared" si="49"/>
        <v>5200</v>
      </c>
      <c r="CC16" s="75">
        <f t="shared" si="49"/>
        <v>1300</v>
      </c>
      <c r="CD16" s="75">
        <f t="shared" si="49"/>
        <v>2129.933</v>
      </c>
      <c r="CE16" s="75">
        <f t="shared" si="49"/>
        <v>45622.8</v>
      </c>
      <c r="CF16" s="75">
        <f t="shared" si="49"/>
        <v>11405.7</v>
      </c>
      <c r="CG16" s="75">
        <f t="shared" si="49"/>
        <v>11038.909599999999</v>
      </c>
      <c r="CH16" s="75">
        <f t="shared" si="49"/>
        <v>0</v>
      </c>
      <c r="CI16" s="75">
        <f t="shared" si="49"/>
        <v>0</v>
      </c>
      <c r="CJ16" s="75">
        <f t="shared" si="49"/>
        <v>0</v>
      </c>
      <c r="CK16" s="75">
        <f t="shared" si="49"/>
        <v>15362.199999999997</v>
      </c>
      <c r="CL16" s="75">
        <f t="shared" si="49"/>
        <v>3840.5499999999993</v>
      </c>
      <c r="CM16" s="75">
        <f t="shared" si="49"/>
        <v>2493.64</v>
      </c>
      <c r="CN16" s="75">
        <f t="shared" si="49"/>
        <v>0</v>
      </c>
      <c r="CO16" s="75">
        <f t="shared" si="49"/>
        <v>0</v>
      </c>
      <c r="CP16" s="75">
        <f t="shared" si="49"/>
        <v>516.13699999999994</v>
      </c>
      <c r="CQ16" s="75">
        <f t="shared" si="49"/>
        <v>501464.8</v>
      </c>
      <c r="CR16" s="75">
        <f t="shared" si="49"/>
        <v>125366.2</v>
      </c>
      <c r="CS16" s="75">
        <f t="shared" si="49"/>
        <v>96516.739599999986</v>
      </c>
      <c r="CT16" s="75">
        <f t="shared" si="49"/>
        <v>244903.3</v>
      </c>
      <c r="CU16" s="75">
        <f t="shared" si="49"/>
        <v>61225.824999999997</v>
      </c>
      <c r="CV16" s="75">
        <f t="shared" si="49"/>
        <v>39374.767599999999</v>
      </c>
      <c r="CW16" s="75">
        <f t="shared" ref="CW16" si="50">+CV16/CU16*100</f>
        <v>64.310717903760377</v>
      </c>
      <c r="CX16" s="28">
        <f>CV16/CT16*100</f>
        <v>16.077679475940094</v>
      </c>
      <c r="CY16" s="28">
        <f t="shared" ref="CY16:EJ16" si="51">SUM(CY10:CY15)</f>
        <v>19000</v>
      </c>
      <c r="CZ16" s="28">
        <f t="shared" si="51"/>
        <v>4750</v>
      </c>
      <c r="DA16" s="28">
        <f t="shared" si="51"/>
        <v>47898.773800000003</v>
      </c>
      <c r="DB16" s="28">
        <f t="shared" si="51"/>
        <v>5600</v>
      </c>
      <c r="DC16" s="28">
        <f t="shared" si="51"/>
        <v>1400</v>
      </c>
      <c r="DD16" s="28">
        <f t="shared" si="51"/>
        <v>1506.181</v>
      </c>
      <c r="DE16" s="28">
        <f t="shared" si="51"/>
        <v>21870</v>
      </c>
      <c r="DF16" s="28">
        <f t="shared" si="51"/>
        <v>5467.5</v>
      </c>
      <c r="DG16" s="28">
        <f t="shared" si="51"/>
        <v>0</v>
      </c>
      <c r="DH16" s="28">
        <f t="shared" si="51"/>
        <v>37749</v>
      </c>
      <c r="DI16" s="28">
        <f t="shared" si="51"/>
        <v>9437.25</v>
      </c>
      <c r="DJ16" s="28">
        <f t="shared" si="51"/>
        <v>9911.3935999999994</v>
      </c>
      <c r="DK16" s="28">
        <f t="shared" si="51"/>
        <v>0</v>
      </c>
      <c r="DL16" s="28">
        <f t="shared" si="51"/>
        <v>12265691.1</v>
      </c>
      <c r="DM16" s="28">
        <f t="shared" si="51"/>
        <v>3066422.7749999994</v>
      </c>
      <c r="DN16" s="28">
        <f t="shared" si="51"/>
        <v>3014621.5002000001</v>
      </c>
      <c r="DO16" s="28">
        <f t="shared" si="51"/>
        <v>50000</v>
      </c>
      <c r="DP16" s="28">
        <f t="shared" si="51"/>
        <v>12500</v>
      </c>
      <c r="DQ16" s="28">
        <f t="shared" si="51"/>
        <v>2000</v>
      </c>
      <c r="DR16" s="28">
        <f t="shared" si="51"/>
        <v>4245875.5639999993</v>
      </c>
      <c r="DS16" s="28">
        <f t="shared" si="51"/>
        <v>1061468.8909999998</v>
      </c>
      <c r="DT16" s="28">
        <f t="shared" si="51"/>
        <v>499210.03200000001</v>
      </c>
      <c r="DU16" s="28">
        <f t="shared" si="51"/>
        <v>0</v>
      </c>
      <c r="DV16" s="28">
        <f t="shared" si="51"/>
        <v>0</v>
      </c>
      <c r="DW16" s="28">
        <f t="shared" si="51"/>
        <v>0</v>
      </c>
      <c r="DX16" s="28">
        <f t="shared" si="51"/>
        <v>3450</v>
      </c>
      <c r="DY16" s="28">
        <f t="shared" si="51"/>
        <v>862.5</v>
      </c>
      <c r="DZ16" s="28">
        <f t="shared" si="51"/>
        <v>0</v>
      </c>
      <c r="EA16" s="28">
        <f t="shared" si="51"/>
        <v>0</v>
      </c>
      <c r="EB16" s="28">
        <f t="shared" si="51"/>
        <v>0</v>
      </c>
      <c r="EC16" s="28">
        <f t="shared" si="51"/>
        <v>0</v>
      </c>
      <c r="ED16" s="28">
        <f t="shared" si="51"/>
        <v>2223667.1580999997</v>
      </c>
      <c r="EE16" s="28">
        <f t="shared" si="51"/>
        <v>555916.78952499991</v>
      </c>
      <c r="EF16" s="28">
        <f t="shared" si="51"/>
        <v>94000</v>
      </c>
      <c r="EG16" s="28">
        <f t="shared" si="51"/>
        <v>0</v>
      </c>
      <c r="EH16" s="28">
        <f t="shared" si="51"/>
        <v>6522992.7221000008</v>
      </c>
      <c r="EI16" s="28">
        <f t="shared" si="51"/>
        <v>1630748.1805250002</v>
      </c>
      <c r="EJ16" s="28">
        <f t="shared" si="51"/>
        <v>595210.03199999989</v>
      </c>
      <c r="EK16" s="29"/>
      <c r="EL16" s="24"/>
      <c r="EM16" s="24"/>
      <c r="EN16" s="24"/>
      <c r="EO16" s="24"/>
      <c r="EP16" s="24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45" customFormat="1" x14ac:dyDescent="0.3">
      <c r="A17" s="46"/>
      <c r="B17" s="47"/>
      <c r="C17" s="29"/>
      <c r="D17" s="29"/>
      <c r="E17" s="29"/>
      <c r="F17" s="29"/>
      <c r="G17" s="29"/>
      <c r="H17" s="29"/>
      <c r="I17" s="48"/>
      <c r="J17" s="29"/>
      <c r="K17" s="29"/>
      <c r="L17" s="29"/>
      <c r="M17" s="29"/>
      <c r="N17" s="29"/>
      <c r="O17" s="48"/>
      <c r="P17" s="29"/>
      <c r="Q17" s="29"/>
      <c r="R17" s="29"/>
      <c r="S17" s="29"/>
      <c r="T17" s="49"/>
      <c r="U17" s="29"/>
      <c r="V17" s="29"/>
      <c r="W17" s="29"/>
      <c r="X17" s="29"/>
      <c r="Y17" s="49"/>
      <c r="Z17" s="29"/>
      <c r="AA17" s="29"/>
      <c r="AB17" s="29"/>
      <c r="AC17" s="29"/>
      <c r="AD17" s="49"/>
      <c r="AE17" s="29"/>
      <c r="AF17" s="29"/>
      <c r="AG17" s="29"/>
      <c r="AH17" s="48"/>
      <c r="AI17" s="49"/>
      <c r="AJ17" s="29"/>
      <c r="AK17" s="29"/>
      <c r="AL17" s="29"/>
      <c r="AM17" s="29"/>
      <c r="AN17" s="49"/>
      <c r="AO17" s="29"/>
      <c r="AP17" s="29"/>
      <c r="AQ17" s="29"/>
      <c r="AR17" s="29"/>
      <c r="AS17" s="49"/>
      <c r="AT17" s="29"/>
      <c r="AU17" s="29"/>
      <c r="AV17" s="29"/>
      <c r="AW17" s="29"/>
      <c r="AX17" s="4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4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43"/>
      <c r="EM17" s="43"/>
      <c r="EN17" s="43"/>
      <c r="EO17" s="43"/>
      <c r="EP17" s="43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45" customFormat="1" x14ac:dyDescent="0.3"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</row>
    <row r="19" spans="1:256" s="45" customFormat="1" x14ac:dyDescent="0.3"/>
    <row r="20" spans="1:256" s="45" customFormat="1" x14ac:dyDescent="0.3"/>
    <row r="21" spans="1:256" s="45" customFormat="1" x14ac:dyDescent="0.3"/>
    <row r="22" spans="1:256" s="45" customFormat="1" x14ac:dyDescent="0.3">
      <c r="J22" s="56"/>
      <c r="K22" s="56"/>
      <c r="L22" s="56"/>
      <c r="M22" s="56"/>
      <c r="N22" s="56"/>
    </row>
    <row r="23" spans="1:256" s="45" customFormat="1" x14ac:dyDescent="0.3"/>
    <row r="24" spans="1:256" s="45" customFormat="1" x14ac:dyDescent="0.3"/>
    <row r="25" spans="1:256" s="45" customFormat="1" x14ac:dyDescent="0.3"/>
    <row r="26" spans="1:256" s="45" customFormat="1" x14ac:dyDescent="0.3"/>
    <row r="27" spans="1:256" s="45" customFormat="1" x14ac:dyDescent="0.3"/>
    <row r="28" spans="1:256" s="45" customFormat="1" x14ac:dyDescent="0.3"/>
    <row r="29" spans="1:256" s="45" customFormat="1" x14ac:dyDescent="0.3"/>
    <row r="30" spans="1:256" s="45" customFormat="1" x14ac:dyDescent="0.3"/>
    <row r="31" spans="1:256" s="45" customFormat="1" x14ac:dyDescent="0.3"/>
    <row r="32" spans="1:256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  <row r="143" s="45" customFormat="1" x14ac:dyDescent="0.3"/>
    <row r="144" s="45" customFormat="1" x14ac:dyDescent="0.3"/>
    <row r="145" s="45" customFormat="1" x14ac:dyDescent="0.3"/>
    <row r="146" s="45" customFormat="1" x14ac:dyDescent="0.3"/>
    <row r="147" s="45" customFormat="1" x14ac:dyDescent="0.3"/>
    <row r="148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4" name="Range4_4_1_1_2_1_1_2_1_1_1_1_1_1_1_1_1_1_1_1_1_1_1_1_1_1_1_1"/>
    <protectedRange sqref="BX13" name="Range5_1_1_1_2_1_1_2_1_1_1_1_1_1_1_1_1_1_1_1_1_1_1_1_1_1_1_1_1"/>
    <protectedRange sqref="BX14 CA13:CA14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K10" name="Range5_3_1_1_1_1_1_1_1_1_1_1"/>
    <protectedRange sqref="DK12" name="Range5_8_1_1_1_1_1_1_1_1_1_1_1"/>
    <protectedRange sqref="DK13" name="Range5_11_1_1_1_1_1_1_1_1_1_1"/>
    <protectedRange sqref="DK14" name="Range5_12_1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DA10:DA14" name="Range5_1_13"/>
    <protectedRange sqref="DB10:DB14" name="Range5_1_14"/>
    <protectedRange sqref="DD10:DD14" name="Range5_1_15"/>
    <protectedRange sqref="DE10:DE14" name="Range5_1_16"/>
    <protectedRange sqref="DG10:DG14" name="Range5_1_17"/>
    <protectedRange sqref="DH10:DH14" name="Range5_1_18"/>
    <protectedRange sqref="DJ10:DJ14" name="Range5_1_19"/>
    <protectedRange sqref="DO11:DO14" name="Range5_1_20"/>
    <protectedRange sqref="DQ10:DQ14 DT10:DT14" name="Range6_1"/>
    <protectedRange sqref="DR10:DR14" name="Range6_1_1"/>
    <protectedRange sqref="DX10:DX14" name="Range5_1_23"/>
    <protectedRange sqref="DZ10:DZ14" name="Range5_1_24"/>
    <protectedRange sqref="ED10:ED14" name="Range6_1_3"/>
    <protectedRange sqref="EF10:EF14" name="Range6_1_4"/>
  </protectedRanges>
  <mergeCells count="165">
    <mergeCell ref="A1:EJ1"/>
    <mergeCell ref="A2:EJ2"/>
    <mergeCell ref="L3:P3"/>
    <mergeCell ref="CU3:CV3"/>
    <mergeCell ref="A4:A8"/>
    <mergeCell ref="B4:B8"/>
    <mergeCell ref="C4:C8"/>
    <mergeCell ref="D4:D8"/>
    <mergeCell ref="E4:I6"/>
    <mergeCell ref="J4:O6"/>
    <mergeCell ref="P4:DJ4"/>
    <mergeCell ref="DK4:DK6"/>
    <mergeCell ref="DL4:DN6"/>
    <mergeCell ref="DO4:EF4"/>
    <mergeCell ref="EG4:EG6"/>
    <mergeCell ref="EH4:EJ6"/>
    <mergeCell ref="P5:BA5"/>
    <mergeCell ref="BB5:BM5"/>
    <mergeCell ref="BN5:BP6"/>
    <mergeCell ref="BQ5:CG5"/>
    <mergeCell ref="CH5:CP5"/>
    <mergeCell ref="CQ5:DA5"/>
    <mergeCell ref="DB5:DD6"/>
    <mergeCell ref="DE5:DG6"/>
    <mergeCell ref="DH5:DJ6"/>
    <mergeCell ref="DO5:DT5"/>
    <mergeCell ref="CQ6:CS6"/>
    <mergeCell ref="CT6:CX6"/>
    <mergeCell ref="CY6:DA6"/>
    <mergeCell ref="DO6:DQ6"/>
    <mergeCell ref="ED6:EF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U5:DW6"/>
    <mergeCell ref="DX5:EF5"/>
    <mergeCell ref="P6:T6"/>
    <mergeCell ref="U6:Y6"/>
    <mergeCell ref="Z6:AD6"/>
    <mergeCell ref="K7:K8"/>
    <mergeCell ref="L7:L8"/>
    <mergeCell ref="M7:M8"/>
    <mergeCell ref="N7:N8"/>
    <mergeCell ref="O7:O8"/>
    <mergeCell ref="P7:P8"/>
    <mergeCell ref="DR6:DT6"/>
    <mergeCell ref="DX6:DZ6"/>
    <mergeCell ref="EA6:EC6"/>
    <mergeCell ref="AE6:AI6"/>
    <mergeCell ref="AJ6:AN6"/>
    <mergeCell ref="AO6:AS6"/>
    <mergeCell ref="AT6:AX6"/>
    <mergeCell ref="AY6:BA6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AU7:AU8"/>
    <mergeCell ref="AV7:AX7"/>
    <mergeCell ref="AY7:AY8"/>
    <mergeCell ref="AZ7:AZ8"/>
    <mergeCell ref="BB7:BB8"/>
    <mergeCell ref="BC7:BC8"/>
    <mergeCell ref="AO7:AO8"/>
    <mergeCell ref="AP7:AP8"/>
    <mergeCell ref="AQ7:AQ8"/>
    <mergeCell ref="AR7:AR8"/>
    <mergeCell ref="AS7:AS8"/>
    <mergeCell ref="AT7:AT8"/>
    <mergeCell ref="BN7:BN8"/>
    <mergeCell ref="BO7:BO8"/>
    <mergeCell ref="BQ7:BQ8"/>
    <mergeCell ref="BR7:BR8"/>
    <mergeCell ref="BS7:BS8"/>
    <mergeCell ref="BT7:BT8"/>
    <mergeCell ref="BE7:BE8"/>
    <mergeCell ref="BF7:BF8"/>
    <mergeCell ref="BH7:BH8"/>
    <mergeCell ref="BI7:BI8"/>
    <mergeCell ref="BK7:BK8"/>
    <mergeCell ref="BL7:BL8"/>
    <mergeCell ref="CC7:CC8"/>
    <mergeCell ref="CE7:CE8"/>
    <mergeCell ref="CF7:CF8"/>
    <mergeCell ref="CH7:CH8"/>
    <mergeCell ref="CI7:CI8"/>
    <mergeCell ref="CK7:CK8"/>
    <mergeCell ref="BU7:BU8"/>
    <mergeCell ref="BV7:BV8"/>
    <mergeCell ref="BW7:BW8"/>
    <mergeCell ref="BY7:BY8"/>
    <mergeCell ref="BZ7:BZ8"/>
    <mergeCell ref="CB7:CB8"/>
    <mergeCell ref="CT7:CT8"/>
    <mergeCell ref="CU7:CU8"/>
    <mergeCell ref="CV7:CV8"/>
    <mergeCell ref="CW7:CW8"/>
    <mergeCell ref="CX7:CX8"/>
    <mergeCell ref="CY7:CY8"/>
    <mergeCell ref="CL7:CL8"/>
    <mergeCell ref="CN7:CN8"/>
    <mergeCell ref="CO7:CO8"/>
    <mergeCell ref="CQ7:CQ8"/>
    <mergeCell ref="CR7:CR8"/>
    <mergeCell ref="CS7:CS8"/>
    <mergeCell ref="DI7:DI8"/>
    <mergeCell ref="DK7:DK8"/>
    <mergeCell ref="DL7:DL8"/>
    <mergeCell ref="DM7:DM8"/>
    <mergeCell ref="DO7:DO8"/>
    <mergeCell ref="DP7:DP8"/>
    <mergeCell ref="CZ7:CZ8"/>
    <mergeCell ref="DB7:DB8"/>
    <mergeCell ref="DC7:DC8"/>
    <mergeCell ref="DE7:DE8"/>
    <mergeCell ref="DF7:DF8"/>
    <mergeCell ref="DH7:DH8"/>
    <mergeCell ref="EI7:EI8"/>
    <mergeCell ref="EA7:EA8"/>
    <mergeCell ref="EB7:EB8"/>
    <mergeCell ref="ED7:ED8"/>
    <mergeCell ref="EE7:EE8"/>
    <mergeCell ref="EG7:EG8"/>
    <mergeCell ref="EH7:EH8"/>
    <mergeCell ref="DR7:DR8"/>
    <mergeCell ref="DS7:DS8"/>
    <mergeCell ref="DU7:DU8"/>
    <mergeCell ref="DV7:DV8"/>
    <mergeCell ref="DX7:DX8"/>
    <mergeCell ref="DY7:DY8"/>
  </mergeCells>
  <pageMargins left="0" right="0" top="0.15748031496062992" bottom="0.35433070866141736" header="0.31496062992125984" footer="0.31496062992125984"/>
  <pageSetup paperSize="9" scale="3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ԳԵՂԱՐՔՈՒՆԻՔԻ (Եռամսյակ)</vt:lpstr>
      <vt:lpstr>ԳԵՂԱՐՔՈՒՆԻՔԻ (Եռամսյակ) (2)</vt:lpstr>
      <vt:lpstr>ԳԵՂԱՐՔՈՒՆԻՔԻ (Եռամսյակ) (3)</vt:lpstr>
      <vt:lpstr>'ԳԵՂԱՐՔՈՒՆԻՔԻ (Եռամսյակ)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2024-04-05T12:58:29Z</dcterms:modified>
</cp:coreProperties>
</file>