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firstSheet="1" activeTab="2"/>
  </bookViews>
  <sheets>
    <sheet name="ԳԵՂԱՐՔՈՒՆԻՔԻ (2-րդ ամիս)  " sheetId="31" r:id="rId1"/>
    <sheet name="ԳԵՂԱՐՔՈՒՆԻՔԻ (2-րդ ամիս)   (2)" sheetId="33" r:id="rId2"/>
    <sheet name="ԳԵՂԱՐՔՈՒՆԻՔԻ (2-րդ ամիս)   (3)" sheetId="34" r:id="rId3"/>
  </sheets>
  <definedNames>
    <definedName name="_xlnm.Print_Area" localSheetId="2">'ԳԵՂԱՐՔՈՒՆԻՔԻ (2-րդ ամիս)   (3)'!$A$1:$EE$152</definedName>
  </definedNames>
  <calcPr calcId="162913"/>
</workbook>
</file>

<file path=xl/calcChain.xml><?xml version="1.0" encoding="utf-8"?>
<calcChain xmlns="http://schemas.openxmlformats.org/spreadsheetml/2006/main">
  <c r="EI16" i="34" l="1"/>
  <c r="EH16" i="34"/>
  <c r="EF16" i="34"/>
  <c r="EE16" i="34"/>
  <c r="EC16" i="34"/>
  <c r="EB16" i="34"/>
  <c r="DZ16" i="34"/>
  <c r="DY16" i="34"/>
  <c r="DW16" i="34"/>
  <c r="DV16" i="34"/>
  <c r="DT16" i="34"/>
  <c r="DS16" i="34"/>
  <c r="DQ16" i="34"/>
  <c r="DM16" i="34"/>
  <c r="DL16" i="34"/>
  <c r="DJ16" i="34"/>
  <c r="DI16" i="34"/>
  <c r="DG16" i="34"/>
  <c r="DF16" i="34"/>
  <c r="DD16" i="34"/>
  <c r="DC16" i="34"/>
  <c r="DA16" i="34"/>
  <c r="CX16" i="34"/>
  <c r="CV16" i="34"/>
  <c r="CS16" i="34"/>
  <c r="CQ16" i="34"/>
  <c r="CU16" i="34" s="1"/>
  <c r="CP16" i="34"/>
  <c r="CN16" i="34"/>
  <c r="CM16" i="34"/>
  <c r="CK16" i="34"/>
  <c r="CJ16" i="34"/>
  <c r="CH16" i="34"/>
  <c r="CG16" i="34"/>
  <c r="CE16" i="34"/>
  <c r="CD16" i="34"/>
  <c r="CB16" i="34"/>
  <c r="CA16" i="34"/>
  <c r="BY16" i="34"/>
  <c r="BX16" i="34"/>
  <c r="BV16" i="34"/>
  <c r="BP16" i="34"/>
  <c r="BN16" i="34"/>
  <c r="BM16" i="34"/>
  <c r="BK16" i="34"/>
  <c r="BJ16" i="34"/>
  <c r="BH16" i="34"/>
  <c r="BG16" i="34"/>
  <c r="BE16" i="34"/>
  <c r="BD16" i="34"/>
  <c r="BB16" i="34"/>
  <c r="BA16" i="34"/>
  <c r="AY16" i="34"/>
  <c r="AV16" i="34"/>
  <c r="AT16" i="34"/>
  <c r="AQ16" i="34"/>
  <c r="AS16" i="34" s="1"/>
  <c r="AO16" i="34"/>
  <c r="AL16" i="34"/>
  <c r="AJ16" i="34"/>
  <c r="AG16" i="34"/>
  <c r="AE16" i="34"/>
  <c r="AB16" i="34"/>
  <c r="AD16" i="34" s="1"/>
  <c r="Z16" i="34"/>
  <c r="W16" i="34"/>
  <c r="U16" i="34"/>
  <c r="D16" i="34"/>
  <c r="C16" i="34"/>
  <c r="EL14" i="34"/>
  <c r="EJ14" i="34"/>
  <c r="EG14" i="34"/>
  <c r="ED14" i="34"/>
  <c r="EA14" i="34"/>
  <c r="DX14" i="34"/>
  <c r="DU14" i="34"/>
  <c r="DR14" i="34"/>
  <c r="DP14" i="34"/>
  <c r="DN14" i="34"/>
  <c r="E14" i="34" s="1"/>
  <c r="DK14" i="34"/>
  <c r="DH14" i="34"/>
  <c r="DE14" i="34"/>
  <c r="DB14" i="34"/>
  <c r="CZ14" i="34"/>
  <c r="CW14" i="34"/>
  <c r="CY14" i="34" s="1"/>
  <c r="CU14" i="34"/>
  <c r="CR14" i="34"/>
  <c r="CT14" i="34" s="1"/>
  <c r="CO14" i="34"/>
  <c r="CL14" i="34"/>
  <c r="CI14" i="34"/>
  <c r="CF14" i="34"/>
  <c r="CC14" i="34"/>
  <c r="BZ14" i="34"/>
  <c r="BW14" i="34"/>
  <c r="BS14" i="34"/>
  <c r="BU14" i="34" s="1"/>
  <c r="BQ14" i="34"/>
  <c r="BO14" i="34"/>
  <c r="BL14" i="34"/>
  <c r="BI14" i="34"/>
  <c r="BF14" i="34"/>
  <c r="BC14" i="34"/>
  <c r="AZ14" i="34"/>
  <c r="AX14" i="34"/>
  <c r="AU14" i="34"/>
  <c r="AW14" i="34" s="1"/>
  <c r="AS14" i="34"/>
  <c r="AP14" i="34"/>
  <c r="AR14" i="34" s="1"/>
  <c r="AN14" i="34"/>
  <c r="AK14" i="34"/>
  <c r="AM14" i="34" s="1"/>
  <c r="AI14" i="34"/>
  <c r="AF14" i="34"/>
  <c r="AH14" i="34" s="1"/>
  <c r="AD14" i="34"/>
  <c r="AA14" i="34"/>
  <c r="AC14" i="34" s="1"/>
  <c r="Y14" i="34"/>
  <c r="V14" i="34"/>
  <c r="X14" i="34" s="1"/>
  <c r="R14" i="34"/>
  <c r="P14" i="34"/>
  <c r="T14" i="34" s="1"/>
  <c r="L14" i="34"/>
  <c r="J14" i="34"/>
  <c r="G14" i="34"/>
  <c r="EL13" i="34"/>
  <c r="EJ13" i="34"/>
  <c r="EG13" i="34"/>
  <c r="ED13" i="34"/>
  <c r="EA13" i="34"/>
  <c r="EK13" i="34" s="1"/>
  <c r="DX13" i="34"/>
  <c r="DU13" i="34"/>
  <c r="DR13" i="34"/>
  <c r="DP13" i="34"/>
  <c r="G13" i="34" s="1"/>
  <c r="DN13" i="34"/>
  <c r="DK13" i="34"/>
  <c r="DH13" i="34"/>
  <c r="DE13" i="34"/>
  <c r="DB13" i="34"/>
  <c r="CZ13" i="34"/>
  <c r="CW13" i="34"/>
  <c r="CY13" i="34" s="1"/>
  <c r="CU13" i="34"/>
  <c r="CR13" i="34"/>
  <c r="CT13" i="34" s="1"/>
  <c r="CO13" i="34"/>
  <c r="CL13" i="34"/>
  <c r="CI13" i="34"/>
  <c r="CF13" i="34"/>
  <c r="CC13" i="34"/>
  <c r="BZ13" i="34"/>
  <c r="BW13" i="34"/>
  <c r="BS13" i="34"/>
  <c r="BQ13" i="34"/>
  <c r="BO13" i="34"/>
  <c r="BL13" i="34"/>
  <c r="BI13" i="34"/>
  <c r="BF13" i="34"/>
  <c r="BC13" i="34"/>
  <c r="AZ13" i="34"/>
  <c r="AX13" i="34"/>
  <c r="AU13" i="34"/>
  <c r="AU16" i="34" s="1"/>
  <c r="AS13" i="34"/>
  <c r="AP13" i="34"/>
  <c r="AR13" i="34" s="1"/>
  <c r="AN13" i="34"/>
  <c r="AK13" i="34"/>
  <c r="AM13" i="34" s="1"/>
  <c r="AI13" i="34"/>
  <c r="AF13" i="34"/>
  <c r="AH13" i="34" s="1"/>
  <c r="AD13" i="34"/>
  <c r="AC13" i="34"/>
  <c r="AA13" i="34"/>
  <c r="Y13" i="34"/>
  <c r="V13" i="34"/>
  <c r="R13" i="34"/>
  <c r="T13" i="34" s="1"/>
  <c r="P13" i="34"/>
  <c r="L13" i="34"/>
  <c r="O13" i="34" s="1"/>
  <c r="J13" i="34"/>
  <c r="E13" i="34"/>
  <c r="EL12" i="34"/>
  <c r="EJ12" i="34"/>
  <c r="EG12" i="34"/>
  <c r="ED12" i="34"/>
  <c r="EA12" i="34"/>
  <c r="DX12" i="34"/>
  <c r="DU12" i="34"/>
  <c r="DR12" i="34"/>
  <c r="EK12" i="34" s="1"/>
  <c r="DP12" i="34"/>
  <c r="DN12" i="34"/>
  <c r="E12" i="34" s="1"/>
  <c r="DK12" i="34"/>
  <c r="DH12" i="34"/>
  <c r="DE12" i="34"/>
  <c r="DB12" i="34"/>
  <c r="CZ12" i="34"/>
  <c r="CW12" i="34"/>
  <c r="CY12" i="34" s="1"/>
  <c r="CU12" i="34"/>
  <c r="CR12" i="34"/>
  <c r="CT12" i="34" s="1"/>
  <c r="CO12" i="34"/>
  <c r="CL12" i="34"/>
  <c r="CI12" i="34"/>
  <c r="CF12" i="34"/>
  <c r="CC12" i="34"/>
  <c r="BZ12" i="34"/>
  <c r="BR12" i="34" s="1"/>
  <c r="BW12" i="34"/>
  <c r="BS12" i="34"/>
  <c r="BU12" i="34" s="1"/>
  <c r="BQ12" i="34"/>
  <c r="BO12" i="34"/>
  <c r="BL12" i="34"/>
  <c r="BI12" i="34"/>
  <c r="BF12" i="34"/>
  <c r="BC12" i="34"/>
  <c r="AZ12" i="34"/>
  <c r="AX12" i="34"/>
  <c r="AU12" i="34"/>
  <c r="AW12" i="34" s="1"/>
  <c r="AS12" i="34"/>
  <c r="AP12" i="34"/>
  <c r="AR12" i="34" s="1"/>
  <c r="AN12" i="34"/>
  <c r="AK12" i="34"/>
  <c r="AM12" i="34" s="1"/>
  <c r="AI12" i="34"/>
  <c r="AF12" i="34"/>
  <c r="AH12" i="34" s="1"/>
  <c r="AD12" i="34"/>
  <c r="AA12" i="34"/>
  <c r="AC12" i="34" s="1"/>
  <c r="Y12" i="34"/>
  <c r="V12" i="34"/>
  <c r="X12" i="34" s="1"/>
  <c r="R12" i="34"/>
  <c r="P12" i="34"/>
  <c r="T12" i="34" s="1"/>
  <c r="L12" i="34"/>
  <c r="J12" i="34"/>
  <c r="O12" i="34" s="1"/>
  <c r="G12" i="34"/>
  <c r="I12" i="34" s="1"/>
  <c r="EL11" i="34"/>
  <c r="EJ11" i="34"/>
  <c r="EG11" i="34"/>
  <c r="ED11" i="34"/>
  <c r="EA11" i="34"/>
  <c r="DX11" i="34"/>
  <c r="DU11" i="34"/>
  <c r="DR11" i="34"/>
  <c r="DP11" i="34"/>
  <c r="G11" i="34" s="1"/>
  <c r="DN11" i="34"/>
  <c r="DK11" i="34"/>
  <c r="DH11" i="34"/>
  <c r="DE11" i="34"/>
  <c r="DB11" i="34"/>
  <c r="CZ11" i="34"/>
  <c r="CY11" i="34"/>
  <c r="CW11" i="34"/>
  <c r="CU11" i="34"/>
  <c r="CR11" i="34"/>
  <c r="CT11" i="34" s="1"/>
  <c r="CO11" i="34"/>
  <c r="CL11" i="34"/>
  <c r="CI11" i="34"/>
  <c r="CF11" i="34"/>
  <c r="CC11" i="34"/>
  <c r="BZ11" i="34"/>
  <c r="BW11" i="34"/>
  <c r="BS11" i="34"/>
  <c r="BQ11" i="34"/>
  <c r="BO11" i="34"/>
  <c r="BL11" i="34"/>
  <c r="BI11" i="34"/>
  <c r="BF11" i="34"/>
  <c r="BC11" i="34"/>
  <c r="AZ11" i="34"/>
  <c r="AX11" i="34"/>
  <c r="AW11" i="34"/>
  <c r="AU11" i="34"/>
  <c r="AS11" i="34"/>
  <c r="AP11" i="34"/>
  <c r="AR11" i="34" s="1"/>
  <c r="AN11" i="34"/>
  <c r="AK11" i="34"/>
  <c r="AM11" i="34" s="1"/>
  <c r="AI11" i="34"/>
  <c r="AF11" i="34"/>
  <c r="AH11" i="34" s="1"/>
  <c r="AD11" i="34"/>
  <c r="AC11" i="34"/>
  <c r="AA11" i="34"/>
  <c r="Y11" i="34"/>
  <c r="V11" i="34"/>
  <c r="R11" i="34"/>
  <c r="P11" i="34"/>
  <c r="L11" i="34"/>
  <c r="O11" i="34" s="1"/>
  <c r="J11" i="34"/>
  <c r="E11" i="34"/>
  <c r="EL10" i="34"/>
  <c r="EL16" i="34" s="1"/>
  <c r="EJ10" i="34"/>
  <c r="EG10" i="34"/>
  <c r="ED10" i="34"/>
  <c r="EA10" i="34"/>
  <c r="DX10" i="34"/>
  <c r="DU10" i="34"/>
  <c r="DR10" i="34"/>
  <c r="DP10" i="34"/>
  <c r="DP16" i="34" s="1"/>
  <c r="DN10" i="34"/>
  <c r="DK10" i="34"/>
  <c r="DK16" i="34" s="1"/>
  <c r="DH10" i="34"/>
  <c r="DE10" i="34"/>
  <c r="DE16" i="34" s="1"/>
  <c r="DB10" i="34"/>
  <c r="CZ10" i="34"/>
  <c r="CW10" i="34"/>
  <c r="CU10" i="34"/>
  <c r="CT10" i="34"/>
  <c r="CR10" i="34"/>
  <c r="CO10" i="34"/>
  <c r="CL10" i="34"/>
  <c r="CL16" i="34" s="1"/>
  <c r="CI10" i="34"/>
  <c r="CI16" i="34" s="1"/>
  <c r="CF10" i="34"/>
  <c r="CC10" i="34"/>
  <c r="BZ10" i="34"/>
  <c r="BZ16" i="34" s="1"/>
  <c r="BW10" i="34"/>
  <c r="BW16" i="34" s="1"/>
  <c r="BS10" i="34"/>
  <c r="BU10" i="34" s="1"/>
  <c r="BQ10" i="34"/>
  <c r="BO10" i="34"/>
  <c r="BO16" i="34" s="1"/>
  <c r="BL10" i="34"/>
  <c r="BL16" i="34" s="1"/>
  <c r="BI10" i="34"/>
  <c r="BF10" i="34"/>
  <c r="BC10" i="34"/>
  <c r="BC16" i="34" s="1"/>
  <c r="AZ10" i="34"/>
  <c r="AZ16" i="34" s="1"/>
  <c r="AX10" i="34"/>
  <c r="AU10" i="34"/>
  <c r="AW10" i="34" s="1"/>
  <c r="AS10" i="34"/>
  <c r="AR10" i="34"/>
  <c r="AP10" i="34"/>
  <c r="AN10" i="34"/>
  <c r="AM10" i="34"/>
  <c r="AK10" i="34"/>
  <c r="AI10" i="34"/>
  <c r="AF10" i="34"/>
  <c r="AH10" i="34" s="1"/>
  <c r="AD10" i="34"/>
  <c r="AA10" i="34"/>
  <c r="AC10" i="34" s="1"/>
  <c r="Y10" i="34"/>
  <c r="V10" i="34"/>
  <c r="V16" i="34" s="1"/>
  <c r="R10" i="34"/>
  <c r="P10" i="34"/>
  <c r="L10" i="34"/>
  <c r="J10" i="34"/>
  <c r="CZ14" i="33"/>
  <c r="CY14" i="33"/>
  <c r="CZ13" i="33"/>
  <c r="CZ12" i="33"/>
  <c r="CZ11" i="33"/>
  <c r="CZ10" i="33"/>
  <c r="CY10" i="33"/>
  <c r="CU14" i="33"/>
  <c r="CU13" i="33"/>
  <c r="CU12" i="33"/>
  <c r="CT12" i="33"/>
  <c r="CU11" i="33"/>
  <c r="CU10" i="33"/>
  <c r="CT10" i="33"/>
  <c r="EI17" i="33"/>
  <c r="EH17" i="33"/>
  <c r="EF17" i="33"/>
  <c r="EE17" i="33"/>
  <c r="EC17" i="33"/>
  <c r="EB17" i="33"/>
  <c r="DZ17" i="33"/>
  <c r="DY17" i="33"/>
  <c r="DW17" i="33"/>
  <c r="DV17" i="33"/>
  <c r="DT17" i="33"/>
  <c r="DS17" i="33"/>
  <c r="DQ17" i="33"/>
  <c r="DM17" i="33"/>
  <c r="DL17" i="33"/>
  <c r="DJ17" i="33"/>
  <c r="DI17" i="33"/>
  <c r="DG17" i="33"/>
  <c r="DF17" i="33"/>
  <c r="DE17" i="33"/>
  <c r="DD17" i="33"/>
  <c r="DC17" i="33"/>
  <c r="DA17" i="33"/>
  <c r="CX17" i="33"/>
  <c r="CZ17" i="33" s="1"/>
  <c r="CV17" i="33"/>
  <c r="CS17" i="33"/>
  <c r="CU17" i="33" s="1"/>
  <c r="CQ17" i="33"/>
  <c r="CP17" i="33"/>
  <c r="CN17" i="33"/>
  <c r="CM17" i="33"/>
  <c r="CK17" i="33"/>
  <c r="CJ17" i="33"/>
  <c r="CH17" i="33"/>
  <c r="CG17" i="33"/>
  <c r="CE17" i="33"/>
  <c r="CD17" i="33"/>
  <c r="CB17" i="33"/>
  <c r="CA17" i="33"/>
  <c r="BY17" i="33"/>
  <c r="BX17" i="33"/>
  <c r="BV17" i="33"/>
  <c r="BP17" i="33"/>
  <c r="BN17" i="33"/>
  <c r="BM17" i="33"/>
  <c r="BK17" i="33"/>
  <c r="BJ17" i="33"/>
  <c r="BH17" i="33"/>
  <c r="BG17" i="33"/>
  <c r="BE17" i="33"/>
  <c r="BD17" i="33"/>
  <c r="BB17" i="33"/>
  <c r="BA17" i="33"/>
  <c r="AY17" i="33"/>
  <c r="AV17" i="33"/>
  <c r="AT17" i="33"/>
  <c r="AQ17" i="33"/>
  <c r="AO17" i="33"/>
  <c r="AL17" i="33"/>
  <c r="AJ17" i="33"/>
  <c r="AG17" i="33"/>
  <c r="AE17" i="33"/>
  <c r="AB17" i="33"/>
  <c r="Z17" i="33"/>
  <c r="Y17" i="33"/>
  <c r="W17" i="33"/>
  <c r="U17" i="33"/>
  <c r="D17" i="33"/>
  <c r="C17" i="33"/>
  <c r="EL14" i="33"/>
  <c r="EJ14" i="33"/>
  <c r="EG14" i="33"/>
  <c r="ED14" i="33"/>
  <c r="EA14" i="33"/>
  <c r="DX14" i="33"/>
  <c r="DU14" i="33"/>
  <c r="DR14" i="33"/>
  <c r="DP14" i="33"/>
  <c r="G14" i="33" s="1"/>
  <c r="DN14" i="33"/>
  <c r="DK14" i="33"/>
  <c r="DH14" i="33"/>
  <c r="DE14" i="33"/>
  <c r="DB14" i="33"/>
  <c r="CW14" i="33"/>
  <c r="CR14" i="33"/>
  <c r="CT14" i="33" s="1"/>
  <c r="CO14" i="33"/>
  <c r="CL14" i="33"/>
  <c r="CI14" i="33"/>
  <c r="CF14" i="33"/>
  <c r="CC14" i="33"/>
  <c r="BZ14" i="33"/>
  <c r="BW14" i="33"/>
  <c r="BS14" i="33"/>
  <c r="BQ14" i="33"/>
  <c r="BO14" i="33"/>
  <c r="BL14" i="33"/>
  <c r="BI14" i="33"/>
  <c r="BF14" i="33"/>
  <c r="BC14" i="33"/>
  <c r="AZ14" i="33"/>
  <c r="AX14" i="33"/>
  <c r="AW14" i="33"/>
  <c r="AU14" i="33"/>
  <c r="AS14" i="33"/>
  <c r="AP14" i="33"/>
  <c r="AR14" i="33" s="1"/>
  <c r="AN14" i="33"/>
  <c r="AK14" i="33"/>
  <c r="AM14" i="33" s="1"/>
  <c r="AI14" i="33"/>
  <c r="AF14" i="33"/>
  <c r="AH14" i="33" s="1"/>
  <c r="AD14" i="33"/>
  <c r="AA14" i="33"/>
  <c r="AC14" i="33" s="1"/>
  <c r="Y14" i="33"/>
  <c r="V14" i="33"/>
  <c r="R14" i="33"/>
  <c r="P14" i="33"/>
  <c r="O14" i="33"/>
  <c r="L14" i="33"/>
  <c r="J14" i="33"/>
  <c r="I14" i="33"/>
  <c r="E14" i="33"/>
  <c r="EL13" i="33"/>
  <c r="EJ13" i="33"/>
  <c r="EG13" i="33"/>
  <c r="ED13" i="33"/>
  <c r="EA13" i="33"/>
  <c r="DX13" i="33"/>
  <c r="DU13" i="33"/>
  <c r="EK13" i="33" s="1"/>
  <c r="DR13" i="33"/>
  <c r="DP13" i="33"/>
  <c r="DN13" i="33"/>
  <c r="E13" i="33" s="1"/>
  <c r="DK13" i="33"/>
  <c r="DH13" i="33"/>
  <c r="DE13" i="33"/>
  <c r="DB13" i="33"/>
  <c r="CW13" i="33"/>
  <c r="CY13" i="33" s="1"/>
  <c r="CR13" i="33"/>
  <c r="CT13" i="33" s="1"/>
  <c r="CO13" i="33"/>
  <c r="CL13" i="33"/>
  <c r="CI13" i="33"/>
  <c r="CF13" i="33"/>
  <c r="CC13" i="33"/>
  <c r="BZ13" i="33"/>
  <c r="BW13" i="33"/>
  <c r="BS13" i="33"/>
  <c r="BQ13" i="33"/>
  <c r="BO13" i="33"/>
  <c r="BL13" i="33"/>
  <c r="BI13" i="33"/>
  <c r="BF13" i="33"/>
  <c r="BC13" i="33"/>
  <c r="AZ13" i="33"/>
  <c r="AX13" i="33"/>
  <c r="AU13" i="33"/>
  <c r="AW13" i="33" s="1"/>
  <c r="AS13" i="33"/>
  <c r="AP13" i="33"/>
  <c r="AR13" i="33" s="1"/>
  <c r="AN13" i="33"/>
  <c r="AK13" i="33"/>
  <c r="AM13" i="33" s="1"/>
  <c r="AI13" i="33"/>
  <c r="AF13" i="33"/>
  <c r="AD13" i="33"/>
  <c r="AC13" i="33"/>
  <c r="AA13" i="33"/>
  <c r="Y13" i="33"/>
  <c r="V13" i="33"/>
  <c r="R13" i="33"/>
  <c r="P13" i="33"/>
  <c r="L13" i="33"/>
  <c r="O13" i="33" s="1"/>
  <c r="J13" i="33"/>
  <c r="G13" i="33"/>
  <c r="EL12" i="33"/>
  <c r="EJ12" i="33"/>
  <c r="EG12" i="33"/>
  <c r="ED12" i="33"/>
  <c r="EA12" i="33"/>
  <c r="DX12" i="33"/>
  <c r="DU12" i="33"/>
  <c r="DR12" i="33"/>
  <c r="DP12" i="33"/>
  <c r="G12" i="33" s="1"/>
  <c r="DN12" i="33"/>
  <c r="DK12" i="33"/>
  <c r="DH12" i="33"/>
  <c r="DE12" i="33"/>
  <c r="DB12" i="33"/>
  <c r="CW12" i="33"/>
  <c r="CY12" i="33" s="1"/>
  <c r="CR12" i="33"/>
  <c r="CO12" i="33"/>
  <c r="CL12" i="33"/>
  <c r="CI12" i="33"/>
  <c r="CF12" i="33"/>
  <c r="CC12" i="33"/>
  <c r="BZ12" i="33"/>
  <c r="BW12" i="33"/>
  <c r="BS12" i="33"/>
  <c r="BQ12" i="33"/>
  <c r="BO12" i="33"/>
  <c r="BL12" i="33"/>
  <c r="BI12" i="33"/>
  <c r="BF12" i="33"/>
  <c r="BC12" i="33"/>
  <c r="AZ12" i="33"/>
  <c r="AX12" i="33"/>
  <c r="AU12" i="33"/>
  <c r="AW12" i="33" s="1"/>
  <c r="AS12" i="33"/>
  <c r="AP12" i="33"/>
  <c r="AR12" i="33" s="1"/>
  <c r="AN12" i="33"/>
  <c r="AK12" i="33"/>
  <c r="AM12" i="33" s="1"/>
  <c r="AI12" i="33"/>
  <c r="AF12" i="33"/>
  <c r="AH12" i="33" s="1"/>
  <c r="AD12" i="33"/>
  <c r="AC12" i="33"/>
  <c r="AA12" i="33"/>
  <c r="Y12" i="33"/>
  <c r="V12" i="33"/>
  <c r="R12" i="33"/>
  <c r="P12" i="33"/>
  <c r="L12" i="33"/>
  <c r="J12" i="33"/>
  <c r="O12" i="33" s="1"/>
  <c r="E12" i="33"/>
  <c r="I12" i="33" s="1"/>
  <c r="EL11" i="33"/>
  <c r="EJ11" i="33"/>
  <c r="EG11" i="33"/>
  <c r="ED11" i="33"/>
  <c r="EA11" i="33"/>
  <c r="DX11" i="33"/>
  <c r="DU11" i="33"/>
  <c r="DR11" i="33"/>
  <c r="DP11" i="33"/>
  <c r="G11" i="33" s="1"/>
  <c r="DN11" i="33"/>
  <c r="E11" i="33" s="1"/>
  <c r="DK11" i="33"/>
  <c r="DH11" i="33"/>
  <c r="DE11" i="33"/>
  <c r="DB11" i="33"/>
  <c r="CW11" i="33"/>
  <c r="CY11" i="33" s="1"/>
  <c r="CR11" i="33"/>
  <c r="CT11" i="33" s="1"/>
  <c r="CO11" i="33"/>
  <c r="CL11" i="33"/>
  <c r="CI11" i="33"/>
  <c r="CF11" i="33"/>
  <c r="CC11" i="33"/>
  <c r="BZ11" i="33"/>
  <c r="BW11" i="33"/>
  <c r="BS11" i="33"/>
  <c r="BQ11" i="33"/>
  <c r="BO11" i="33"/>
  <c r="BL11" i="33"/>
  <c r="BI11" i="33"/>
  <c r="BF11" i="33"/>
  <c r="BC11" i="33"/>
  <c r="AZ11" i="33"/>
  <c r="AX11" i="33"/>
  <c r="AU11" i="33"/>
  <c r="AW11" i="33" s="1"/>
  <c r="AS11" i="33"/>
  <c r="AP11" i="33"/>
  <c r="AR11" i="33" s="1"/>
  <c r="AN11" i="33"/>
  <c r="AM11" i="33"/>
  <c r="AK11" i="33"/>
  <c r="AI11" i="33"/>
  <c r="AF11" i="33"/>
  <c r="AH11" i="33" s="1"/>
  <c r="AD11" i="33"/>
  <c r="AA11" i="33"/>
  <c r="AC11" i="33" s="1"/>
  <c r="Y11" i="33"/>
  <c r="V11" i="33"/>
  <c r="DO11" i="33" s="1"/>
  <c r="R11" i="33"/>
  <c r="P11" i="33"/>
  <c r="L11" i="33"/>
  <c r="O11" i="33" s="1"/>
  <c r="J11" i="33"/>
  <c r="EL10" i="33"/>
  <c r="EL17" i="33" s="1"/>
  <c r="EJ10" i="33"/>
  <c r="EJ17" i="33" s="1"/>
  <c r="EG10" i="33"/>
  <c r="ED10" i="33"/>
  <c r="EA10" i="33"/>
  <c r="EA17" i="33" s="1"/>
  <c r="DX10" i="33"/>
  <c r="DX17" i="33" s="1"/>
  <c r="DU10" i="33"/>
  <c r="DR10" i="33"/>
  <c r="DP10" i="33"/>
  <c r="DN10" i="33"/>
  <c r="E10" i="33" s="1"/>
  <c r="E17" i="33" s="1"/>
  <c r="DK10" i="33"/>
  <c r="DH10" i="33"/>
  <c r="DE10" i="33"/>
  <c r="DB10" i="33"/>
  <c r="CW10" i="33"/>
  <c r="CR10" i="33"/>
  <c r="CO10" i="33"/>
  <c r="CO17" i="33" s="1"/>
  <c r="CL10" i="33"/>
  <c r="CI10" i="33"/>
  <c r="CF10" i="33"/>
  <c r="CC10" i="33"/>
  <c r="CC17" i="33" s="1"/>
  <c r="BZ10" i="33"/>
  <c r="BW10" i="33"/>
  <c r="BS10" i="33"/>
  <c r="BQ10" i="33"/>
  <c r="BU10" i="33" s="1"/>
  <c r="BO10" i="33"/>
  <c r="BO17" i="33" s="1"/>
  <c r="BL10" i="33"/>
  <c r="BI10" i="33"/>
  <c r="BI17" i="33" s="1"/>
  <c r="BF10" i="33"/>
  <c r="BC10" i="33"/>
  <c r="BC17" i="33" s="1"/>
  <c r="AZ10" i="33"/>
  <c r="AX10" i="33"/>
  <c r="AU10" i="33"/>
  <c r="AU17" i="33" s="1"/>
  <c r="AS10" i="33"/>
  <c r="AP10" i="33"/>
  <c r="AN10" i="33"/>
  <c r="AK10" i="33"/>
  <c r="AM10" i="33" s="1"/>
  <c r="AI10" i="33"/>
  <c r="AF10" i="33"/>
  <c r="AD10" i="33"/>
  <c r="AC10" i="33"/>
  <c r="AA10" i="33"/>
  <c r="Y10" i="33"/>
  <c r="V10" i="33"/>
  <c r="R10" i="33"/>
  <c r="R17" i="33" s="1"/>
  <c r="Q10" i="33"/>
  <c r="P10" i="33"/>
  <c r="L10" i="33"/>
  <c r="J10" i="33"/>
  <c r="J17" i="33" s="1"/>
  <c r="BL14" i="31"/>
  <c r="BL13" i="31"/>
  <c r="BL12" i="31"/>
  <c r="BL11" i="31"/>
  <c r="BL10" i="31"/>
  <c r="BO11" i="31"/>
  <c r="BO12" i="31"/>
  <c r="BO13" i="31"/>
  <c r="BO14" i="31"/>
  <c r="BO10" i="31"/>
  <c r="CI11" i="31"/>
  <c r="CI12" i="31"/>
  <c r="CI13" i="31"/>
  <c r="CI14" i="31"/>
  <c r="CI10" i="31"/>
  <c r="CO11" i="31"/>
  <c r="CO12" i="31"/>
  <c r="CO13" i="31"/>
  <c r="CO14" i="31"/>
  <c r="CO10" i="31"/>
  <c r="EC14" i="31"/>
  <c r="EC13" i="31"/>
  <c r="EC12" i="31"/>
  <c r="EC11" i="31"/>
  <c r="EC10" i="31"/>
  <c r="DZ14" i="31"/>
  <c r="DZ13" i="31"/>
  <c r="DZ12" i="31"/>
  <c r="DZ11" i="31"/>
  <c r="DZ10" i="31"/>
  <c r="DW14" i="31"/>
  <c r="DW13" i="31"/>
  <c r="DW12" i="31"/>
  <c r="DW11" i="31"/>
  <c r="DW10" i="31"/>
  <c r="DT14" i="31"/>
  <c r="DT13" i="31"/>
  <c r="DT12" i="31"/>
  <c r="DT11" i="31"/>
  <c r="DT10" i="31"/>
  <c r="DQ14" i="31"/>
  <c r="DQ13" i="31"/>
  <c r="DQ12" i="31"/>
  <c r="DQ11" i="31"/>
  <c r="DQ10" i="31"/>
  <c r="DN14" i="31"/>
  <c r="DN13" i="31"/>
  <c r="DN12" i="31"/>
  <c r="DN11" i="31"/>
  <c r="DN10" i="31"/>
  <c r="DG14" i="31"/>
  <c r="DG13" i="31"/>
  <c r="DG12" i="31"/>
  <c r="DG11" i="31"/>
  <c r="DG10" i="31"/>
  <c r="DD14" i="31"/>
  <c r="DD13" i="31"/>
  <c r="DD12" i="31"/>
  <c r="DD11" i="31"/>
  <c r="DD10" i="31"/>
  <c r="DA14" i="31"/>
  <c r="DA13" i="31"/>
  <c r="DA12" i="31"/>
  <c r="DA11" i="31"/>
  <c r="DA10" i="31"/>
  <c r="CX14" i="31"/>
  <c r="CX13" i="31"/>
  <c r="CX12" i="31"/>
  <c r="CX11" i="31"/>
  <c r="CX10" i="31"/>
  <c r="CU14" i="31"/>
  <c r="CU13" i="31"/>
  <c r="CU12" i="31"/>
  <c r="CU11" i="31"/>
  <c r="CU10" i="31"/>
  <c r="CR14" i="31"/>
  <c r="CR13" i="31"/>
  <c r="CR12" i="31"/>
  <c r="CR11" i="31"/>
  <c r="CR10" i="31"/>
  <c r="CL14" i="31"/>
  <c r="CL13" i="31"/>
  <c r="CL12" i="31"/>
  <c r="CL11" i="31"/>
  <c r="CL10" i="31"/>
  <c r="CF14" i="31"/>
  <c r="CF13" i="31"/>
  <c r="CF12" i="31"/>
  <c r="CF11" i="31"/>
  <c r="CF10" i="31"/>
  <c r="CC14" i="31"/>
  <c r="CC13" i="31"/>
  <c r="CC12" i="31"/>
  <c r="CC11" i="31"/>
  <c r="CC10" i="31"/>
  <c r="BZ14" i="31"/>
  <c r="BZ13" i="31"/>
  <c r="BZ12" i="31"/>
  <c r="BZ11" i="31"/>
  <c r="BZ10" i="31"/>
  <c r="BW14" i="31"/>
  <c r="BW13" i="31"/>
  <c r="BW12" i="31"/>
  <c r="BW11" i="31"/>
  <c r="BW10" i="31"/>
  <c r="BI14" i="31"/>
  <c r="BI13" i="31"/>
  <c r="BI12" i="31"/>
  <c r="BI11" i="31"/>
  <c r="BI10" i="31"/>
  <c r="BF14" i="31"/>
  <c r="BF13" i="31"/>
  <c r="BF12" i="31"/>
  <c r="BF11" i="31"/>
  <c r="BF10" i="31"/>
  <c r="BC14" i="31"/>
  <c r="BC13" i="31"/>
  <c r="BC12" i="31"/>
  <c r="BC11" i="31"/>
  <c r="BC10" i="31"/>
  <c r="AZ14" i="31"/>
  <c r="AZ13" i="31"/>
  <c r="AZ12" i="31"/>
  <c r="AZ11" i="31"/>
  <c r="AZ10" i="31"/>
  <c r="AU14" i="31"/>
  <c r="AU13" i="31"/>
  <c r="AU12" i="31"/>
  <c r="AU11" i="31"/>
  <c r="AU10" i="31"/>
  <c r="AP14" i="31"/>
  <c r="AP13" i="31"/>
  <c r="AP12" i="31"/>
  <c r="AP11" i="31"/>
  <c r="AP10" i="31"/>
  <c r="AK14" i="31"/>
  <c r="AK13" i="31"/>
  <c r="AK12" i="31"/>
  <c r="AK11" i="31"/>
  <c r="AK10" i="31"/>
  <c r="AF14" i="31"/>
  <c r="AF13" i="31"/>
  <c r="AF12" i="31"/>
  <c r="AF11" i="31"/>
  <c r="AF10" i="31"/>
  <c r="AA14" i="31"/>
  <c r="AA13" i="31"/>
  <c r="AA12" i="31"/>
  <c r="AA11" i="31"/>
  <c r="AA10" i="31"/>
  <c r="V14" i="31"/>
  <c r="V13" i="31"/>
  <c r="V12" i="31"/>
  <c r="V11" i="31"/>
  <c r="V10" i="31"/>
  <c r="K10" i="34" l="1"/>
  <c r="R16" i="34"/>
  <c r="AK16" i="34"/>
  <c r="AM16" i="34" s="1"/>
  <c r="DB16" i="34"/>
  <c r="DN16" i="34"/>
  <c r="DX16" i="34"/>
  <c r="EJ16" i="34"/>
  <c r="DO11" i="34"/>
  <c r="BU11" i="34"/>
  <c r="K14" i="34"/>
  <c r="N14" i="34" s="1"/>
  <c r="AA16" i="34"/>
  <c r="AC16" i="34" s="1"/>
  <c r="AN16" i="34"/>
  <c r="N10" i="34"/>
  <c r="G10" i="34"/>
  <c r="I10" i="34" s="1"/>
  <c r="O10" i="34"/>
  <c r="X10" i="34"/>
  <c r="BF16" i="34"/>
  <c r="BQ16" i="34"/>
  <c r="CC16" i="34"/>
  <c r="CO16" i="34"/>
  <c r="CW16" i="34"/>
  <c r="CY16" i="34" s="1"/>
  <c r="DH16" i="34"/>
  <c r="DR16" i="34"/>
  <c r="ED16" i="34"/>
  <c r="Q11" i="34"/>
  <c r="BR11" i="34"/>
  <c r="BT11" i="34" s="1"/>
  <c r="K12" i="34"/>
  <c r="DO13" i="34"/>
  <c r="AW13" i="34"/>
  <c r="BU13" i="34"/>
  <c r="O14" i="34"/>
  <c r="Y16" i="34"/>
  <c r="AI16" i="34"/>
  <c r="AX16" i="34"/>
  <c r="J16" i="34"/>
  <c r="T10" i="34"/>
  <c r="AP16" i="34"/>
  <c r="BI16" i="34"/>
  <c r="CF16" i="34"/>
  <c r="CR16" i="34"/>
  <c r="CT16" i="34" s="1"/>
  <c r="DU16" i="34"/>
  <c r="EG16" i="34"/>
  <c r="T11" i="34"/>
  <c r="EA16" i="34"/>
  <c r="N12" i="34"/>
  <c r="BT13" i="34"/>
  <c r="BR13" i="34"/>
  <c r="BR14" i="34"/>
  <c r="EK14" i="34"/>
  <c r="CZ16" i="34"/>
  <c r="I13" i="34"/>
  <c r="F13" i="34"/>
  <c r="H13" i="34" s="1"/>
  <c r="I14" i="34"/>
  <c r="I11" i="34"/>
  <c r="EK11" i="34"/>
  <c r="F11" i="34" s="1"/>
  <c r="H11" i="34" s="1"/>
  <c r="BT12" i="34"/>
  <c r="DO12" i="34"/>
  <c r="F12" i="34" s="1"/>
  <c r="X13" i="34"/>
  <c r="BT14" i="34"/>
  <c r="DO14" i="34"/>
  <c r="F14" i="34" s="1"/>
  <c r="H14" i="34" s="1"/>
  <c r="L16" i="34"/>
  <c r="P16" i="34"/>
  <c r="T16" i="34" s="1"/>
  <c r="X16" i="34"/>
  <c r="AF16" i="34"/>
  <c r="AH16" i="34" s="1"/>
  <c r="AR16" i="34"/>
  <c r="BS16" i="34"/>
  <c r="DO10" i="34"/>
  <c r="X11" i="34"/>
  <c r="H12" i="34"/>
  <c r="E10" i="34"/>
  <c r="E16" i="34" s="1"/>
  <c r="M10" i="34"/>
  <c r="Q10" i="34"/>
  <c r="CY10" i="34"/>
  <c r="EK10" i="34"/>
  <c r="K11" i="34"/>
  <c r="S11" i="34"/>
  <c r="M12" i="34"/>
  <c r="Q12" i="34"/>
  <c r="S12" i="34" s="1"/>
  <c r="K13" i="34"/>
  <c r="M14" i="34"/>
  <c r="Q14" i="34"/>
  <c r="S14" i="34" s="1"/>
  <c r="AW16" i="34"/>
  <c r="Q13" i="34"/>
  <c r="S13" i="34" s="1"/>
  <c r="BR10" i="34"/>
  <c r="BR13" i="33"/>
  <c r="T14" i="33"/>
  <c r="K13" i="33"/>
  <c r="M13" i="33" s="1"/>
  <c r="EG17" i="33"/>
  <c r="L17" i="33"/>
  <c r="AW10" i="33"/>
  <c r="K11" i="33"/>
  <c r="EK11" i="33"/>
  <c r="F11" i="33" s="1"/>
  <c r="H11" i="33" s="1"/>
  <c r="P17" i="33"/>
  <c r="CR17" i="33"/>
  <c r="DH17" i="33"/>
  <c r="DR17" i="33"/>
  <c r="ED17" i="33"/>
  <c r="T11" i="33"/>
  <c r="BR11" i="33"/>
  <c r="BT11" i="33" s="1"/>
  <c r="BU12" i="33"/>
  <c r="EK12" i="33"/>
  <c r="Q14" i="33"/>
  <c r="S14" i="33" s="1"/>
  <c r="BR14" i="33"/>
  <c r="AK17" i="33"/>
  <c r="AM17" i="33" s="1"/>
  <c r="CT17" i="33"/>
  <c r="CY17" i="33"/>
  <c r="AA17" i="33"/>
  <c r="AC17" i="33" s="1"/>
  <c r="AZ17" i="33"/>
  <c r="BL17" i="33"/>
  <c r="BW17" i="33"/>
  <c r="CI17" i="33"/>
  <c r="CW17" i="33"/>
  <c r="DK17" i="33"/>
  <c r="T13" i="33"/>
  <c r="EK14" i="33"/>
  <c r="BQ17" i="33"/>
  <c r="BU14" i="33"/>
  <c r="N11" i="33"/>
  <c r="O17" i="33"/>
  <c r="BU11" i="33"/>
  <c r="X12" i="33"/>
  <c r="DO12" i="33"/>
  <c r="F12" i="33" s="1"/>
  <c r="H12" i="33" s="1"/>
  <c r="K12" i="33"/>
  <c r="AI17" i="33"/>
  <c r="AH17" i="33"/>
  <c r="K10" i="33"/>
  <c r="V17" i="33"/>
  <c r="X10" i="33"/>
  <c r="DO10" i="33"/>
  <c r="DN17" i="33"/>
  <c r="BR12" i="33"/>
  <c r="Q13" i="33"/>
  <c r="S13" i="33" s="1"/>
  <c r="AH13" i="33"/>
  <c r="BT14" i="33"/>
  <c r="AW17" i="33"/>
  <c r="BR10" i="33"/>
  <c r="CF17" i="33"/>
  <c r="N13" i="33"/>
  <c r="K14" i="33"/>
  <c r="X14" i="33"/>
  <c r="DO14" i="33"/>
  <c r="T17" i="33"/>
  <c r="I11" i="33"/>
  <c r="I13" i="33"/>
  <c r="DO13" i="33"/>
  <c r="F13" i="33" s="1"/>
  <c r="H13" i="33" s="1"/>
  <c r="BF17" i="33"/>
  <c r="BZ17" i="33"/>
  <c r="CL17" i="33"/>
  <c r="DB17" i="33"/>
  <c r="AF17" i="33"/>
  <c r="AP17" i="33"/>
  <c r="AR10" i="33"/>
  <c r="BS17" i="33"/>
  <c r="DP17" i="33"/>
  <c r="G10" i="33"/>
  <c r="EK10" i="33"/>
  <c r="Q12" i="33"/>
  <c r="S12" i="33" s="1"/>
  <c r="BT12" i="33"/>
  <c r="BU13" i="33"/>
  <c r="BT13" i="33"/>
  <c r="AS17" i="33"/>
  <c r="DU17" i="33"/>
  <c r="O10" i="33"/>
  <c r="S10" i="33"/>
  <c r="M11" i="33"/>
  <c r="T10" i="33"/>
  <c r="AH10" i="33"/>
  <c r="X11" i="33"/>
  <c r="T12" i="33"/>
  <c r="X13" i="33"/>
  <c r="X17" i="33"/>
  <c r="AN17" i="33"/>
  <c r="AD17" i="33"/>
  <c r="AX17" i="33"/>
  <c r="Q11" i="33"/>
  <c r="S11" i="33" s="1"/>
  <c r="BS11" i="31"/>
  <c r="BS12" i="31"/>
  <c r="BS13" i="31"/>
  <c r="BS14" i="31"/>
  <c r="BQ11" i="31"/>
  <c r="BQ12" i="31"/>
  <c r="BQ13" i="31"/>
  <c r="BQ14" i="31"/>
  <c r="BR16" i="34" l="1"/>
  <c r="G16" i="34"/>
  <c r="EK16" i="34"/>
  <c r="I16" i="34"/>
  <c r="S10" i="34"/>
  <c r="Q16" i="34"/>
  <c r="S16" i="34" s="1"/>
  <c r="BU16" i="34"/>
  <c r="BT16" i="34"/>
  <c r="M13" i="34"/>
  <c r="N13" i="34"/>
  <c r="N11" i="34"/>
  <c r="M11" i="34"/>
  <c r="O16" i="34"/>
  <c r="F10" i="34"/>
  <c r="DO16" i="34"/>
  <c r="BT10" i="34"/>
  <c r="K16" i="34"/>
  <c r="N16" i="34" s="1"/>
  <c r="F14" i="33"/>
  <c r="H14" i="33" s="1"/>
  <c r="EK17" i="33"/>
  <c r="BR17" i="33"/>
  <c r="BT17" i="33" s="1"/>
  <c r="N14" i="33"/>
  <c r="M14" i="33"/>
  <c r="DO17" i="33"/>
  <c r="F10" i="33"/>
  <c r="F17" i="33" s="1"/>
  <c r="AR17" i="33"/>
  <c r="BU17" i="33"/>
  <c r="G17" i="33"/>
  <c r="I10" i="33"/>
  <c r="BT10" i="33"/>
  <c r="K17" i="33"/>
  <c r="N10" i="33"/>
  <c r="M10" i="33"/>
  <c r="N12" i="33"/>
  <c r="M12" i="33"/>
  <c r="Q17" i="33"/>
  <c r="BR14" i="31"/>
  <c r="BR11" i="31"/>
  <c r="BR12" i="31"/>
  <c r="BR13" i="31"/>
  <c r="M16" i="34" l="1"/>
  <c r="F16" i="34"/>
  <c r="H16" i="34" s="1"/>
  <c r="H10" i="34"/>
  <c r="S17" i="33"/>
  <c r="H10" i="33"/>
  <c r="M17" i="33"/>
  <c r="N17" i="33"/>
  <c r="H17" i="33"/>
  <c r="I17" i="33"/>
  <c r="DZ17" i="31"/>
  <c r="DZ23" i="31" s="1"/>
  <c r="EG12" i="31"/>
  <c r="DG17" i="31"/>
  <c r="DG23" i="31" s="1"/>
  <c r="DD17" i="31"/>
  <c r="DD23" i="31" s="1"/>
  <c r="BW17" i="31"/>
  <c r="BW23" i="31" s="1"/>
  <c r="BO17" i="31"/>
  <c r="BO23" i="31" s="1"/>
  <c r="BL17" i="31"/>
  <c r="BL23" i="31" s="1"/>
  <c r="BC17" i="31"/>
  <c r="BC23" i="31" s="1"/>
  <c r="AZ17" i="31"/>
  <c r="AZ23" i="31" s="1"/>
  <c r="AW12" i="31"/>
  <c r="AM11" i="31"/>
  <c r="AM13" i="31"/>
  <c r="AM14" i="31"/>
  <c r="AM10" i="31"/>
  <c r="Q13" i="31"/>
  <c r="AC14" i="31"/>
  <c r="AC10" i="31"/>
  <c r="Q11" i="31"/>
  <c r="X14" i="31"/>
  <c r="EE17" i="31"/>
  <c r="EE23" i="31" s="1"/>
  <c r="ED17" i="31"/>
  <c r="ED23" i="31" s="1"/>
  <c r="EB17" i="31"/>
  <c r="EB23" i="31" s="1"/>
  <c r="EA17" i="31"/>
  <c r="EA23" i="31" s="1"/>
  <c r="DY17" i="31"/>
  <c r="DY23" i="31" s="1"/>
  <c r="DX17" i="31"/>
  <c r="DX23" i="31" s="1"/>
  <c r="DV17" i="31"/>
  <c r="DV23" i="31" s="1"/>
  <c r="DU17" i="31"/>
  <c r="DU23" i="31" s="1"/>
  <c r="DS17" i="31"/>
  <c r="DS23" i="31" s="1"/>
  <c r="DR17" i="31"/>
  <c r="DR23" i="31" s="1"/>
  <c r="DP17" i="31"/>
  <c r="DP23" i="31" s="1"/>
  <c r="DO17" i="31"/>
  <c r="DO23" i="31" s="1"/>
  <c r="DM17" i="31"/>
  <c r="DM23" i="31" s="1"/>
  <c r="DI17" i="31"/>
  <c r="DI23" i="31" s="1"/>
  <c r="DH17" i="31"/>
  <c r="DH23" i="31" s="1"/>
  <c r="DF17" i="31"/>
  <c r="DF23" i="31" s="1"/>
  <c r="DE17" i="31"/>
  <c r="DE23" i="31" s="1"/>
  <c r="DC17" i="31"/>
  <c r="DC23" i="31" s="1"/>
  <c r="DB17" i="31"/>
  <c r="DB23" i="31" s="1"/>
  <c r="CZ17" i="31"/>
  <c r="CZ23" i="31" s="1"/>
  <c r="CY17" i="31"/>
  <c r="CY23" i="31" s="1"/>
  <c r="CW17" i="31"/>
  <c r="CW23" i="31" s="1"/>
  <c r="CV17" i="31"/>
  <c r="CV23" i="31" s="1"/>
  <c r="CT17" i="31"/>
  <c r="CT23" i="31" s="1"/>
  <c r="CS17" i="31"/>
  <c r="CS23" i="31" s="1"/>
  <c r="CQ17" i="31"/>
  <c r="CQ23" i="31" s="1"/>
  <c r="CP17" i="31"/>
  <c r="CP23" i="31" s="1"/>
  <c r="CN17" i="31"/>
  <c r="CN23" i="31" s="1"/>
  <c r="CM17" i="31"/>
  <c r="CM23" i="31" s="1"/>
  <c r="CK17" i="31"/>
  <c r="CK23" i="31" s="1"/>
  <c r="CJ17" i="31"/>
  <c r="CJ23" i="31" s="1"/>
  <c r="CH17" i="31"/>
  <c r="CH23" i="31" s="1"/>
  <c r="CG17" i="31"/>
  <c r="CG23" i="31" s="1"/>
  <c r="CE17" i="31"/>
  <c r="CE23" i="31" s="1"/>
  <c r="CD17" i="31"/>
  <c r="CD23" i="31" s="1"/>
  <c r="CB17" i="31"/>
  <c r="CB23" i="31" s="1"/>
  <c r="CA17" i="31"/>
  <c r="CA23" i="31" s="1"/>
  <c r="BY17" i="31"/>
  <c r="BY23" i="31" s="1"/>
  <c r="BX17" i="31"/>
  <c r="BX23" i="31" s="1"/>
  <c r="BV17" i="31"/>
  <c r="BV23" i="31" s="1"/>
  <c r="BP17" i="31"/>
  <c r="BP23" i="31" s="1"/>
  <c r="BN17" i="31"/>
  <c r="BN23" i="31" s="1"/>
  <c r="BM17" i="31"/>
  <c r="BM23" i="31" s="1"/>
  <c r="BK17" i="31"/>
  <c r="BK23" i="31" s="1"/>
  <c r="BJ17" i="31"/>
  <c r="BJ23" i="31" s="1"/>
  <c r="BH17" i="31"/>
  <c r="BH23" i="31" s="1"/>
  <c r="BG17" i="31"/>
  <c r="BG23" i="31" s="1"/>
  <c r="BE17" i="31"/>
  <c r="BE23" i="31" s="1"/>
  <c r="BD17" i="31"/>
  <c r="BD23" i="31" s="1"/>
  <c r="BB17" i="31"/>
  <c r="BB23" i="31" s="1"/>
  <c r="BA17" i="31"/>
  <c r="BA23" i="31" s="1"/>
  <c r="AY17" i="31"/>
  <c r="AY23" i="31" s="1"/>
  <c r="AV17" i="31"/>
  <c r="AV23" i="31" s="1"/>
  <c r="AT17" i="31"/>
  <c r="AT23" i="31" s="1"/>
  <c r="AQ17" i="31"/>
  <c r="AQ23" i="31" s="1"/>
  <c r="AO17" i="31"/>
  <c r="AO23" i="31" s="1"/>
  <c r="AL17" i="31"/>
  <c r="AL23" i="31" s="1"/>
  <c r="AJ17" i="31"/>
  <c r="AJ23" i="31" s="1"/>
  <c r="AG17" i="31"/>
  <c r="AE17" i="31"/>
  <c r="AB17" i="31"/>
  <c r="AB23" i="31" s="1"/>
  <c r="Z17" i="31"/>
  <c r="Z23" i="31" s="1"/>
  <c r="W17" i="31"/>
  <c r="W23" i="31" s="1"/>
  <c r="U17" i="31"/>
  <c r="U23" i="31" s="1"/>
  <c r="D17" i="31"/>
  <c r="C17" i="31"/>
  <c r="EH14" i="31"/>
  <c r="EF14" i="31"/>
  <c r="DL14" i="31"/>
  <c r="DJ14" i="31"/>
  <c r="AX14" i="31"/>
  <c r="AW14" i="31"/>
  <c r="AS14" i="31"/>
  <c r="AR14" i="31"/>
  <c r="AN14" i="31"/>
  <c r="AI14" i="31"/>
  <c r="AD14" i="31"/>
  <c r="Y14" i="31"/>
  <c r="R14" i="31"/>
  <c r="P14" i="31"/>
  <c r="L14" i="31"/>
  <c r="J14" i="31"/>
  <c r="EH13" i="31"/>
  <c r="EF13" i="31"/>
  <c r="DL13" i="31"/>
  <c r="DJ13" i="31"/>
  <c r="AX13" i="31"/>
  <c r="AW13" i="31"/>
  <c r="AS13" i="31"/>
  <c r="AR13" i="31"/>
  <c r="AN13" i="31"/>
  <c r="AI13" i="31"/>
  <c r="AH13" i="31"/>
  <c r="AD13" i="31"/>
  <c r="Y13" i="31"/>
  <c r="R13" i="31"/>
  <c r="P13" i="31"/>
  <c r="L13" i="31"/>
  <c r="J13" i="31"/>
  <c r="EH12" i="31"/>
  <c r="EF12" i="31"/>
  <c r="DL12" i="31"/>
  <c r="DJ12" i="31"/>
  <c r="AX12" i="31"/>
  <c r="AS12" i="31"/>
  <c r="AR12" i="31"/>
  <c r="AN12" i="31"/>
  <c r="AM12" i="31"/>
  <c r="AI12" i="31"/>
  <c r="Q12" i="31"/>
  <c r="AD12" i="31"/>
  <c r="AC12" i="31"/>
  <c r="Y12" i="31"/>
  <c r="X12" i="31"/>
  <c r="R12" i="31"/>
  <c r="P12" i="31"/>
  <c r="L12" i="31"/>
  <c r="J12" i="31"/>
  <c r="EH11" i="31"/>
  <c r="EF11" i="31"/>
  <c r="DL11" i="31"/>
  <c r="DJ11" i="31"/>
  <c r="AX11" i="31"/>
  <c r="AW11" i="31"/>
  <c r="AS11" i="31"/>
  <c r="AR11" i="31"/>
  <c r="AN11" i="31"/>
  <c r="AI11" i="31"/>
  <c r="AH11" i="31"/>
  <c r="AD11" i="31"/>
  <c r="AC11" i="31"/>
  <c r="Y11" i="31"/>
  <c r="R11" i="31"/>
  <c r="P11" i="31"/>
  <c r="L11" i="31"/>
  <c r="J11" i="31"/>
  <c r="EH10" i="31"/>
  <c r="EF10" i="31"/>
  <c r="DL10" i="31"/>
  <c r="DJ10" i="31"/>
  <c r="BS10" i="31"/>
  <c r="BQ10" i="31"/>
  <c r="AX10" i="31"/>
  <c r="AW10" i="31"/>
  <c r="AS10" i="31"/>
  <c r="AN10" i="31"/>
  <c r="AK17" i="31"/>
  <c r="AK23" i="31" s="1"/>
  <c r="AI10" i="31"/>
  <c r="AD10" i="31"/>
  <c r="Y10" i="31"/>
  <c r="R10" i="31"/>
  <c r="P10" i="31"/>
  <c r="L10" i="31"/>
  <c r="J10" i="31"/>
  <c r="AG23" i="31" l="1"/>
  <c r="AE23" i="31"/>
  <c r="E11" i="31"/>
  <c r="Y17" i="31"/>
  <c r="Y23" i="31" s="1"/>
  <c r="AI17" i="31"/>
  <c r="AI23" i="31" s="1"/>
  <c r="AM17" i="31"/>
  <c r="AM23" i="31" s="1"/>
  <c r="BU11" i="31"/>
  <c r="R17" i="31"/>
  <c r="R23" i="31" s="1"/>
  <c r="G14" i="31"/>
  <c r="BQ17" i="31"/>
  <c r="BQ23" i="31" s="1"/>
  <c r="EC17" i="31"/>
  <c r="EC23" i="31" s="1"/>
  <c r="G11" i="31"/>
  <c r="DW17" i="31"/>
  <c r="DW23" i="31" s="1"/>
  <c r="G12" i="31"/>
  <c r="G13" i="31"/>
  <c r="EH17" i="31"/>
  <c r="EH23" i="31" s="1"/>
  <c r="E12" i="31"/>
  <c r="E13" i="31"/>
  <c r="EF17" i="31"/>
  <c r="EF23" i="31" s="1"/>
  <c r="DN17" i="31"/>
  <c r="DN23" i="31" s="1"/>
  <c r="E14" i="31"/>
  <c r="DA17" i="31"/>
  <c r="DA23" i="31" s="1"/>
  <c r="CU17" i="31"/>
  <c r="CU23" i="31" s="1"/>
  <c r="CR17" i="31"/>
  <c r="CR23" i="31" s="1"/>
  <c r="CL17" i="31"/>
  <c r="CL23" i="31" s="1"/>
  <c r="BU13" i="31"/>
  <c r="BU10" i="31"/>
  <c r="BU14" i="31"/>
  <c r="BT13" i="31"/>
  <c r="BU12" i="31"/>
  <c r="BF17" i="31"/>
  <c r="BF23" i="31" s="1"/>
  <c r="AX17" i="31"/>
  <c r="AX23" i="31" s="1"/>
  <c r="DL17" i="31"/>
  <c r="DL23" i="31" s="1"/>
  <c r="AU17" i="31"/>
  <c r="AU23" i="31" s="1"/>
  <c r="AS17" i="31"/>
  <c r="AS23" i="31" s="1"/>
  <c r="O11" i="31"/>
  <c r="O13" i="31"/>
  <c r="AN17" i="31"/>
  <c r="AN23" i="31" s="1"/>
  <c r="AD17" i="31"/>
  <c r="AD23" i="31" s="1"/>
  <c r="S13" i="31"/>
  <c r="O12" i="31"/>
  <c r="AC13" i="31"/>
  <c r="O14" i="31"/>
  <c r="DK10" i="31"/>
  <c r="J17" i="31"/>
  <c r="J23" i="31" s="1"/>
  <c r="T13" i="31"/>
  <c r="S12" i="31"/>
  <c r="S11" i="31"/>
  <c r="L17" i="31"/>
  <c r="L23" i="31" s="1"/>
  <c r="G10" i="31"/>
  <c r="T11" i="31"/>
  <c r="O10" i="31"/>
  <c r="P17" i="31"/>
  <c r="P23" i="31" s="1"/>
  <c r="DJ17" i="31"/>
  <c r="DJ23" i="31" s="1"/>
  <c r="T12" i="31"/>
  <c r="T14" i="31"/>
  <c r="Q14" i="31"/>
  <c r="S14" i="31" s="1"/>
  <c r="EG13" i="31"/>
  <c r="EG14" i="31"/>
  <c r="DT17" i="31"/>
  <c r="DT23" i="31" s="1"/>
  <c r="DQ17" i="31"/>
  <c r="DQ23" i="31" s="1"/>
  <c r="EG11" i="31"/>
  <c r="DK13" i="31"/>
  <c r="CX17" i="31"/>
  <c r="CX23" i="31" s="1"/>
  <c r="CO17" i="31"/>
  <c r="CO23" i="31" s="1"/>
  <c r="K10" i="31"/>
  <c r="N10" i="31" s="1"/>
  <c r="CI17" i="31"/>
  <c r="CI23" i="31" s="1"/>
  <c r="CF17" i="31"/>
  <c r="CF23" i="31" s="1"/>
  <c r="BT11" i="31"/>
  <c r="CC17" i="31"/>
  <c r="CC23" i="31" s="1"/>
  <c r="BZ17" i="31"/>
  <c r="BZ23" i="31" s="1"/>
  <c r="BT14" i="31"/>
  <c r="K12" i="31"/>
  <c r="N12" i="31" s="1"/>
  <c r="BI17" i="31"/>
  <c r="BI23" i="31" s="1"/>
  <c r="AP17" i="31"/>
  <c r="AP23" i="31" s="1"/>
  <c r="DK11" i="31"/>
  <c r="AA17" i="31"/>
  <c r="AA23" i="31" s="1"/>
  <c r="K14" i="31"/>
  <c r="M14" i="31" s="1"/>
  <c r="V17" i="31"/>
  <c r="V23" i="31" s="1"/>
  <c r="Q10" i="31"/>
  <c r="S10" i="31" s="1"/>
  <c r="BS17" i="31"/>
  <c r="BS23" i="31" s="1"/>
  <c r="T10" i="31"/>
  <c r="AH10" i="31"/>
  <c r="X11" i="31"/>
  <c r="AH12" i="31"/>
  <c r="BT12" i="31"/>
  <c r="DK12" i="31"/>
  <c r="F12" i="31" s="1"/>
  <c r="X13" i="31"/>
  <c r="AH14" i="31"/>
  <c r="DK14" i="31"/>
  <c r="AF17" i="31"/>
  <c r="AF23" i="31" s="1"/>
  <c r="E10" i="31"/>
  <c r="EG10" i="31"/>
  <c r="K11" i="31"/>
  <c r="M11" i="31" s="1"/>
  <c r="K13" i="31"/>
  <c r="M13" i="31" s="1"/>
  <c r="X10" i="31"/>
  <c r="AR10" i="31"/>
  <c r="BR10" i="31"/>
  <c r="I11" i="31" l="1"/>
  <c r="AC17" i="31"/>
  <c r="AC23" i="31" s="1"/>
  <c r="AH17" i="31"/>
  <c r="AH23" i="31" s="1"/>
  <c r="X17" i="31"/>
  <c r="X23" i="31" s="1"/>
  <c r="AR17" i="31"/>
  <c r="AR23" i="31" s="1"/>
  <c r="AW17" i="31"/>
  <c r="AW23" i="31" s="1"/>
  <c r="I14" i="31"/>
  <c r="T17" i="31"/>
  <c r="T23" i="31" s="1"/>
  <c r="H12" i="31"/>
  <c r="G17" i="31"/>
  <c r="I13" i="31"/>
  <c r="I12" i="31"/>
  <c r="F14" i="31"/>
  <c r="H14" i="31" s="1"/>
  <c r="E17" i="31"/>
  <c r="F13" i="31"/>
  <c r="H13" i="31" s="1"/>
  <c r="BR17" i="31"/>
  <c r="BR23" i="31" s="1"/>
  <c r="O17" i="31"/>
  <c r="O23" i="31" s="1"/>
  <c r="Q17" i="31"/>
  <c r="Q23" i="31" s="1"/>
  <c r="F11" i="31"/>
  <c r="H11" i="31" s="1"/>
  <c r="EG17" i="31"/>
  <c r="EG23" i="31" s="1"/>
  <c r="M10" i="31"/>
  <c r="M12" i="31"/>
  <c r="N14" i="31"/>
  <c r="N13" i="31"/>
  <c r="N11" i="31"/>
  <c r="F10" i="31"/>
  <c r="DK17" i="31"/>
  <c r="DK23" i="31" s="1"/>
  <c r="K17" i="31"/>
  <c r="K23" i="31" s="1"/>
  <c r="I10" i="31"/>
  <c r="BT10" i="31"/>
  <c r="BU17" i="31"/>
  <c r="BU23" i="31" s="1"/>
  <c r="I17" i="31" l="1"/>
  <c r="S17" i="31"/>
  <c r="S23" i="31" s="1"/>
  <c r="BT17" i="31"/>
  <c r="BT23" i="31" s="1"/>
  <c r="N17" i="31"/>
  <c r="N23" i="31" s="1"/>
  <c r="M17" i="31"/>
  <c r="M23" i="31" s="1"/>
  <c r="F17" i="31"/>
  <c r="H10" i="31"/>
  <c r="H17" i="31" l="1"/>
</calcChain>
</file>

<file path=xl/sharedStrings.xml><?xml version="1.0" encoding="utf-8"?>
<sst xmlns="http://schemas.openxmlformats.org/spreadsheetml/2006/main" count="589" uniqueCount="70">
  <si>
    <t>ՀԱՇՎԵՏՎՈՒԹՅՈՒՆ</t>
  </si>
  <si>
    <t>Հ/հ</t>
  </si>
  <si>
    <t>Համայնքի անվանումը</t>
  </si>
  <si>
    <t>Ֆոնդային բյուջեի տարեսկզբի մնացորդ</t>
  </si>
  <si>
    <t>Վարչական բյուջեի տարեսկզբի մնացորդ</t>
  </si>
  <si>
    <t>տող 1000ԸՆԴԱՄԵՆԸ  ԵԿԱՄՈՒՏՆԵՐ     (տող 1100 + տող 1200+տող 1300)</t>
  </si>
  <si>
    <r>
      <t>որից` Սեփական եկամուտներ</t>
    </r>
    <r>
      <rPr>
        <sz val="12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</si>
  <si>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t>ԴԱՀԿ    Վ/Բ</t>
  </si>
  <si>
    <t xml:space="preserve"> տող 1000  Ընդամենը վարչական մաս</t>
  </si>
  <si>
    <t xml:space="preserve">Ֆ Ո Ն Դ Ա Յ Ի Ն     </t>
  </si>
  <si>
    <t>ԴԱՀԿ                     Ֆ/Բ</t>
  </si>
  <si>
    <t>տող 1000   Ընդամենը ֆոնդային մաս</t>
  </si>
  <si>
    <t>1. ՀԱՐԿԵՐ ԵՎ ՏՈՒՐՔԵՐ</t>
  </si>
  <si>
    <t>2. ՊԱՇՏՈՆԱԿԱՆ ԴՐԱՄԱՇՆՈՐՀՆԵՐ</t>
  </si>
  <si>
    <t xml:space="preserve">տող 1320 Շահաբաժիններ </t>
  </si>
  <si>
    <t>3.3 գույքի վարձակալությունից եկամուտներ(տող 1331 + տող 1332 + տող 1333 + 1334)</t>
  </si>
  <si>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</si>
  <si>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</si>
  <si>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</si>
  <si>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</si>
  <si>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</si>
  <si>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</si>
  <si>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</si>
  <si>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</si>
  <si>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</si>
  <si>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</si>
  <si>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</si>
  <si>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</si>
  <si>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  <r>
      <rPr>
        <sz val="9"/>
        <rFont val="Arial Armenian"/>
        <family val="2"/>
      </rPr>
      <t/>
    </r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</si>
  <si>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</si>
  <si>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</si>
  <si>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</si>
  <si>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</si>
  <si>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</si>
  <si>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</si>
  <si>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</si>
  <si>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r>
      <rPr>
        <b/>
        <sz val="12"/>
        <rFont val="GHEA Grapalat"/>
        <family val="3"/>
      </rPr>
      <t>տող 1341</t>
    </r>
    <r>
      <rPr>
        <sz val="12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</si>
  <si>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2"/>
        <rFont val="GHEA Grapalat"/>
        <family val="3"/>
      </rPr>
      <t xml:space="preserve"> տող 1342</t>
    </r>
    <r>
      <rPr>
        <sz val="12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</si>
  <si>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</si>
  <si>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</si>
  <si>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</si>
  <si>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r>
      <rPr>
        <b/>
        <sz val="12"/>
        <rFont val="GHEA Grapalat"/>
        <family val="3"/>
      </rPr>
      <t xml:space="preserve"> տող 1352</t>
    </r>
    <r>
      <rPr>
        <sz val="12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</si>
  <si>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2"/>
        <rFont val="GHEA Grapalat"/>
        <family val="3"/>
      </rPr>
      <t xml:space="preserve">տող 1220+1240     </t>
    </r>
    <r>
      <rPr>
        <sz val="12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</si>
  <si>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12"/>
        <rFont val="GHEA Grapalat"/>
        <family val="3"/>
      </rPr>
      <t xml:space="preserve"> տող 1260   </t>
    </r>
    <r>
      <rPr>
        <sz val="12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</si>
  <si>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12"/>
        <rFont val="GHEA Grapalat"/>
        <family val="3"/>
      </rPr>
      <t xml:space="preserve"> տող 1381+տող 1382</t>
    </r>
    <r>
      <rPr>
        <sz val="12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</si>
  <si>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2"/>
        <rFont val="GHEA Grapalat"/>
        <family val="3"/>
      </rPr>
      <t xml:space="preserve">տող 1391+1393   </t>
    </r>
    <r>
      <rPr>
        <sz val="12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</si>
  <si>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12"/>
        <rFont val="GHEA Grapalat"/>
        <family val="3"/>
      </rPr>
      <t>տող 1392</t>
    </r>
    <r>
      <rPr>
        <sz val="12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</si>
  <si>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 xml:space="preserve">ծրագիր    տարեկան </t>
  </si>
  <si>
    <t xml:space="preserve">փաստ.                                                                            </t>
  </si>
  <si>
    <t>կատ. %-ը տարեկան ծրագրի նկատմամբ</t>
  </si>
  <si>
    <t>Ընդամենը</t>
  </si>
  <si>
    <t>տող 1113 Համայնքի բյուջե մուտքագրվող անշարժ գույքի հարկ</t>
  </si>
  <si>
    <r>
      <t>տող 1120    1.2 Գույքային հարկեր այլ գույքից այդ թվում`Գույքահարկ փոխադրամիջոցների համար</t>
    </r>
    <r>
      <rPr>
        <sz val="10"/>
        <rFont val="Arial Armenian"/>
        <family val="2"/>
      </rPr>
      <t/>
    </r>
  </si>
  <si>
    <t>կատ. %-ը 1-ին եռամսյակի, 1-ին կիսամյակի, 9 ամսվա նկատմամբ</t>
  </si>
  <si>
    <t>Գույքային հարկեր անշարժ գույքից</t>
  </si>
  <si>
    <t>Ք. Վարդենիս</t>
  </si>
  <si>
    <t>Ք. Գավառ</t>
  </si>
  <si>
    <t>Ք. Ճամբարակ</t>
  </si>
  <si>
    <t>Ք. Մարտունի</t>
  </si>
  <si>
    <t>Ք.  Սևան</t>
  </si>
  <si>
    <r>
      <t xml:space="preserve">ծրագիր </t>
    </r>
    <r>
      <rPr>
        <sz val="10"/>
        <rFont val="Calibri"/>
        <family val="2"/>
        <charset val="204"/>
      </rPr>
      <t>(1-ին եռամսյակ, 1-ին կիսամյակ, 9 ամիս)</t>
    </r>
  </si>
  <si>
    <t>հազ․ ՀՀ դրամ</t>
  </si>
  <si>
    <t>Տարբերույուն</t>
  </si>
  <si>
    <t>5=4-3</t>
  </si>
  <si>
    <t xml:space="preserve"> ՀՀ ԳԵՂԱՐՔՈՒՆԻՔԻ  ՄԱՐԶԻ  ՀԱՄԱՅՆՔՆԵՐԻ   ԲՅՈՒՋԵՏԱՅԻՆ   ԵԿԱՄՈՒՏՆԵՐԻ   ՎԵՐԱԲԵՐՅԱԼ  (աճողական)  2024թ. փետրվարի «29»-ի դրությամբ  </t>
  </si>
  <si>
    <t xml:space="preserve">փաստ  (2-ին ամիս)  </t>
  </si>
  <si>
    <t xml:space="preserve">  փաստ  (2-ին ամիս)  </t>
  </si>
  <si>
    <t xml:space="preserve"> փաստ  (2-ին ամիս)  </t>
  </si>
  <si>
    <t xml:space="preserve">փաստ  (2-ին ամիս)   </t>
  </si>
  <si>
    <t xml:space="preserve">փաստ  (2-ին ամիս)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</si>
</sst>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Arial Armenian"/>
      <family val="2"/>
    </font>
    <font>
      <sz val="9"/>
      <name val="Arial Armenian"/>
      <family val="2"/>
    </font>
    <font>
      <sz val="10"/>
      <name val="GHEA Grapalat"/>
      <family val="3"/>
    </font>
    <font>
      <b/>
      <sz val="10"/>
      <name val="GHEA Grapalat"/>
      <family val="3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  <font>
      <sz val="9"/>
      <name val="GHEA Grapalat"/>
      <family val="3"/>
    </font>
    <font>
      <sz val="10"/>
      <name val="Calibri"/>
      <family val="2"/>
      <charset val="204"/>
    </font>
    <font>
      <b/>
      <sz val="14"/>
      <name val="GHEA Grapalat"/>
      <family val="3"/>
    </font>
    <font>
      <sz val="14"/>
      <name val="GHEA Grapalat"/>
      <family val="3"/>
    </font>
    <font>
      <sz val="14"/>
      <color indexed="8"/>
      <name val="GHEA Grapalat"/>
      <family val="3"/>
    </font>
    <font>
      <b/>
      <sz val="14"/>
      <color indexed="8"/>
      <name val="GHEA Grapalat"/>
      <family val="3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08">
    <xf numFmtId="0" fontId="0" fillId="0" borderId="0" xfId="0"/>
    <xf numFmtId="0" fontId="1" fillId="2" borderId="0" xfId="0" applyFont="1" applyFill="1" applyProtection="1">
      <protection locked="0"/>
    </xf>
    <xf numFmtId="0" fontId="1" fillId="0" borderId="0" xfId="0" applyFont="1" applyFill="1" applyProtection="1">
      <protection locked="0"/>
    </xf>
    <xf numFmtId="14" fontId="1" fillId="2" borderId="0" xfId="0" applyNumberFormat="1" applyFont="1" applyFill="1" applyProtection="1"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Protection="1"/>
    <xf numFmtId="0" fontId="1" fillId="0" borderId="0" xfId="0" applyFont="1" applyBorder="1" applyProtection="1"/>
    <xf numFmtId="0" fontId="1" fillId="0" borderId="0" xfId="0" applyFont="1" applyFill="1" applyProtection="1"/>
    <xf numFmtId="0" fontId="1" fillId="2" borderId="0" xfId="0" applyFont="1" applyFill="1" applyProtection="1"/>
    <xf numFmtId="0" fontId="5" fillId="0" borderId="0" xfId="0" applyFont="1" applyFill="1" applyProtection="1"/>
    <xf numFmtId="0" fontId="5" fillId="2" borderId="0" xfId="0" applyFont="1" applyFill="1" applyProtection="1"/>
    <xf numFmtId="0" fontId="6" fillId="2" borderId="2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</xf>
    <xf numFmtId="1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1" fillId="3" borderId="2" xfId="0" applyNumberFormat="1" applyFont="1" applyFill="1" applyBorder="1" applyAlignment="1" applyProtection="1">
      <alignment horizontal="center" vertical="center" wrapText="1"/>
    </xf>
    <xf numFmtId="165" fontId="1" fillId="2" borderId="2" xfId="0" applyNumberFormat="1" applyFont="1" applyFill="1" applyBorder="1" applyAlignment="1" applyProtection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/>
    </xf>
    <xf numFmtId="165" fontId="7" fillId="2" borderId="2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 applyProtection="1">
      <alignment horizontal="center" vertical="center" wrapText="1"/>
      <protection locked="0"/>
    </xf>
    <xf numFmtId="164" fontId="2" fillId="2" borderId="0" xfId="0" applyNumberFormat="1" applyFont="1" applyFill="1" applyAlignment="1" applyProtection="1">
      <alignment horizontal="center" vertical="center" wrapText="1"/>
      <protection locked="0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/>
    </xf>
    <xf numFmtId="165" fontId="2" fillId="2" borderId="2" xfId="0" applyNumberFormat="1" applyFont="1" applyFill="1" applyBorder="1" applyAlignment="1" applyProtection="1">
      <alignment horizontal="center" vertical="center" wrapText="1"/>
    </xf>
    <xf numFmtId="165" fontId="2" fillId="0" borderId="0" xfId="0" applyNumberFormat="1" applyFont="1" applyFill="1" applyBorder="1" applyAlignment="1" applyProtection="1">
      <alignment horizontal="center" vertical="center" wrapText="1"/>
    </xf>
    <xf numFmtId="164" fontId="1" fillId="0" borderId="0" xfId="0" applyNumberFormat="1" applyFont="1" applyFill="1" applyAlignment="1" applyProtection="1">
      <alignment horizontal="center" vertical="center" wrapText="1"/>
    </xf>
    <xf numFmtId="164" fontId="1" fillId="2" borderId="0" xfId="0" applyNumberFormat="1" applyFont="1" applyFill="1" applyAlignment="1" applyProtection="1">
      <alignment horizontal="center" vertical="center" wrapText="1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0" fontId="1" fillId="7" borderId="0" xfId="0" applyFont="1" applyFill="1" applyProtection="1">
      <protection locked="0"/>
    </xf>
    <xf numFmtId="0" fontId="2" fillId="7" borderId="2" xfId="0" applyFont="1" applyFill="1" applyBorder="1" applyAlignment="1" applyProtection="1">
      <alignment horizontal="center" vertical="center"/>
    </xf>
    <xf numFmtId="165" fontId="1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7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 applyProtection="1">
      <alignment horizontal="center"/>
      <protection locked="0"/>
    </xf>
    <xf numFmtId="164" fontId="1" fillId="0" borderId="2" xfId="0" applyNumberFormat="1" applyFont="1" applyFill="1" applyBorder="1" applyAlignment="1" applyProtection="1">
      <alignment horizontal="center"/>
      <protection locked="0"/>
    </xf>
    <xf numFmtId="164" fontId="1" fillId="2" borderId="2" xfId="0" applyNumberFormat="1" applyFont="1" applyFill="1" applyBorder="1" applyAlignment="1"/>
    <xf numFmtId="164" fontId="5" fillId="0" borderId="2" xfId="0" applyNumberFormat="1" applyFont="1" applyFill="1" applyBorder="1" applyAlignment="1">
      <alignment horizontal="left" vertical="center"/>
    </xf>
    <xf numFmtId="165" fontId="9" fillId="0" borderId="2" xfId="0" applyNumberFormat="1" applyFont="1" applyFill="1" applyBorder="1" applyAlignment="1" applyProtection="1">
      <alignment horizontal="center" vertical="center" wrapText="1"/>
    </xf>
    <xf numFmtId="165" fontId="1" fillId="0" borderId="2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Protection="1">
      <protection locked="0"/>
    </xf>
    <xf numFmtId="1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 applyProtection="1">
      <alignment horizontal="center" vertical="center" wrapText="1"/>
    </xf>
    <xf numFmtId="165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" fillId="7" borderId="2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Protection="1"/>
    <xf numFmtId="4" fontId="1" fillId="0" borderId="6" xfId="0" applyNumberFormat="1" applyFont="1" applyFill="1" applyBorder="1" applyAlignment="1" applyProtection="1">
      <alignment vertical="center" wrapText="1"/>
    </xf>
    <xf numFmtId="4" fontId="1" fillId="0" borderId="3" xfId="0" applyNumberFormat="1" applyFont="1" applyFill="1" applyBorder="1" applyAlignment="1" applyProtection="1">
      <alignment vertical="center" wrapText="1"/>
    </xf>
    <xf numFmtId="4" fontId="1" fillId="0" borderId="6" xfId="0" applyNumberFormat="1" applyFont="1" applyFill="1" applyBorder="1" applyAlignment="1" applyProtection="1">
      <alignment horizontal="center" vertical="center" wrapText="1"/>
    </xf>
    <xf numFmtId="4" fontId="1" fillId="0" borderId="2" xfId="0" applyNumberFormat="1" applyFont="1" applyFill="1" applyBorder="1" applyAlignment="1" applyProtection="1">
      <alignment vertical="center" wrapText="1"/>
    </xf>
    <xf numFmtId="165" fontId="1" fillId="0" borderId="0" xfId="0" applyNumberFormat="1" applyFont="1" applyFill="1" applyBorder="1" applyProtection="1"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center" vertical="center" wrapText="1"/>
    </xf>
    <xf numFmtId="4" fontId="1" fillId="3" borderId="9" xfId="0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</xf>
    <xf numFmtId="4" fontId="5" fillId="0" borderId="9" xfId="0" applyNumberFormat="1" applyFont="1" applyFill="1" applyBorder="1" applyAlignment="1" applyProtection="1">
      <alignment horizontal="center" vertical="center" wrapText="1"/>
    </xf>
    <xf numFmtId="4" fontId="1" fillId="2" borderId="2" xfId="0" applyNumberFormat="1" applyFont="1" applyFill="1" applyBorder="1" applyAlignment="1" applyProtection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9" xfId="0" applyNumberFormat="1" applyFont="1" applyFill="1" applyBorder="1" applyAlignment="1" applyProtection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2" fontId="9" fillId="2" borderId="13" xfId="0" applyNumberFormat="1" applyFont="1" applyFill="1" applyBorder="1" applyAlignment="1" applyProtection="1">
      <alignment horizontal="center" vertical="center" textRotation="90" wrapText="1"/>
    </xf>
    <xf numFmtId="2" fontId="9" fillId="2" borderId="4" xfId="0" applyNumberFormat="1" applyFont="1" applyFill="1" applyBorder="1" applyAlignment="1" applyProtection="1">
      <alignment horizontal="center" vertical="center" textRotation="90" wrapText="1"/>
    </xf>
    <xf numFmtId="4" fontId="1" fillId="0" borderId="8" xfId="0" applyNumberFormat="1" applyFont="1" applyFill="1" applyBorder="1" applyAlignment="1" applyProtection="1">
      <alignment horizontal="center" vertical="center" wrapText="1"/>
    </xf>
    <xf numFmtId="4" fontId="1" fillId="0" borderId="3" xfId="0" applyNumberFormat="1" applyFont="1" applyFill="1" applyBorder="1" applyAlignment="1" applyProtection="1">
      <alignment horizontal="center" vertical="center" wrapText="1"/>
    </xf>
    <xf numFmtId="2" fontId="5" fillId="2" borderId="2" xfId="0" applyNumberFormat="1" applyFont="1" applyFill="1" applyBorder="1" applyAlignment="1" applyProtection="1">
      <alignment horizontal="center" vertical="center" textRotation="90" wrapText="1"/>
    </xf>
    <xf numFmtId="2" fontId="9" fillId="2" borderId="2" xfId="0" applyNumberFormat="1" applyFont="1" applyFill="1" applyBorder="1" applyAlignment="1" applyProtection="1">
      <alignment horizontal="center" vertical="center" textRotation="90" wrapText="1"/>
    </xf>
    <xf numFmtId="2" fontId="5" fillId="2" borderId="1" xfId="0" applyNumberFormat="1" applyFont="1" applyFill="1" applyBorder="1" applyAlignment="1" applyProtection="1">
      <alignment horizontal="center" vertical="center" textRotation="90" wrapText="1"/>
    </xf>
    <xf numFmtId="2" fontId="5" fillId="2" borderId="9" xfId="0" applyNumberFormat="1" applyFont="1" applyFill="1" applyBorder="1" applyAlignment="1" applyProtection="1">
      <alignment horizontal="center" vertical="center" textRotation="90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4" fontId="1" fillId="2" borderId="7" xfId="0" applyNumberFormat="1" applyFont="1" applyFill="1" applyBorder="1" applyAlignment="1" applyProtection="1">
      <alignment horizontal="center" vertical="center" wrapText="1"/>
    </xf>
    <xf numFmtId="4" fontId="1" fillId="2" borderId="4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2" borderId="14" xfId="0" applyNumberFormat="1" applyFont="1" applyFill="1" applyBorder="1" applyAlignment="1" applyProtection="1">
      <alignment horizontal="center" vertical="center" wrapText="1"/>
    </xf>
    <xf numFmtId="0" fontId="1" fillId="2" borderId="8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4" fontId="1" fillId="0" borderId="14" xfId="0" applyNumberFormat="1" applyFont="1" applyBorder="1" applyAlignment="1" applyProtection="1">
      <alignment horizontal="center" vertical="center" wrapText="1"/>
    </xf>
    <xf numFmtId="4" fontId="1" fillId="0" borderId="8" xfId="0" applyNumberFormat="1" applyFont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 vertical="center" wrapText="1"/>
    </xf>
    <xf numFmtId="4" fontId="1" fillId="0" borderId="4" xfId="0" applyNumberFormat="1" applyFont="1" applyBorder="1" applyAlignment="1" applyProtection="1">
      <alignment horizontal="center" vertical="center" wrapText="1"/>
    </xf>
    <xf numFmtId="0" fontId="1" fillId="6" borderId="14" xfId="0" applyFont="1" applyFill="1" applyBorder="1" applyAlignment="1" applyProtection="1">
      <alignment horizontal="center" vertical="center" wrapText="1"/>
    </xf>
    <xf numFmtId="0" fontId="1" fillId="6" borderId="8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4" fontId="2" fillId="0" borderId="14" xfId="0" applyNumberFormat="1" applyFont="1" applyBorder="1" applyAlignment="1" applyProtection="1">
      <alignment horizontal="center" vertical="center" wrapText="1"/>
    </xf>
    <xf numFmtId="4" fontId="2" fillId="0" borderId="8" xfId="0" applyNumberFormat="1" applyFont="1" applyBorder="1" applyAlignment="1" applyProtection="1">
      <alignment horizontal="center" vertical="center" wrapText="1"/>
    </xf>
    <xf numFmtId="4" fontId="2" fillId="0" borderId="3" xfId="0" applyNumberFormat="1" applyFont="1" applyBorder="1" applyAlignment="1" applyProtection="1">
      <alignment horizontal="center" vertical="center" wrapText="1"/>
    </xf>
    <xf numFmtId="4" fontId="2" fillId="0" borderId="2" xfId="0" applyNumberFormat="1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5" borderId="14" xfId="0" applyNumberFormat="1" applyFont="1" applyFill="1" applyBorder="1" applyAlignment="1" applyProtection="1">
      <alignment horizontal="center" vertical="center" wrapText="1"/>
    </xf>
    <xf numFmtId="0" fontId="2" fillId="5" borderId="8" xfId="0" applyNumberFormat="1" applyFont="1" applyFill="1" applyBorder="1" applyAlignment="1" applyProtection="1">
      <alignment horizontal="center" vertical="center" wrapText="1"/>
    </xf>
    <xf numFmtId="0" fontId="2" fillId="5" borderId="3" xfId="0" applyNumberFormat="1" applyFont="1" applyFill="1" applyBorder="1" applyAlignment="1" applyProtection="1">
      <alignment horizontal="center" vertical="center" wrapText="1"/>
    </xf>
    <xf numFmtId="0" fontId="2" fillId="2" borderId="14" xfId="0" applyNumberFormat="1" applyFont="1" applyFill="1" applyBorder="1" applyAlignment="1" applyProtection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7" borderId="1" xfId="0" applyFont="1" applyFill="1" applyBorder="1" applyAlignment="1" applyProtection="1">
      <alignment horizontal="center" vertical="center" wrapText="1"/>
    </xf>
    <xf numFmtId="0" fontId="1" fillId="7" borderId="15" xfId="0" applyFont="1" applyFill="1" applyBorder="1" applyAlignment="1" applyProtection="1">
      <alignment horizontal="center" vertical="center" wrapText="1"/>
    </xf>
    <xf numFmtId="0" fontId="1" fillId="7" borderId="9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textRotation="90" wrapText="1"/>
    </xf>
    <xf numFmtId="0" fontId="1" fillId="2" borderId="15" xfId="0" applyFont="1" applyFill="1" applyBorder="1" applyAlignment="1" applyProtection="1">
      <alignment horizontal="center" vertical="center" textRotation="90" wrapText="1"/>
    </xf>
    <xf numFmtId="0" fontId="1" fillId="2" borderId="9" xfId="0" applyFont="1" applyFill="1" applyBorder="1" applyAlignment="1" applyProtection="1">
      <alignment horizontal="center" vertical="center" textRotation="90" wrapText="1"/>
    </xf>
    <xf numFmtId="4" fontId="2" fillId="5" borderId="5" xfId="0" applyNumberFormat="1" applyFont="1" applyFill="1" applyBorder="1" applyAlignment="1" applyProtection="1">
      <alignment horizontal="center" vertical="center" wrapText="1"/>
    </xf>
    <xf numFmtId="4" fontId="2" fillId="5" borderId="13" xfId="0" applyNumberFormat="1" applyFont="1" applyFill="1" applyBorder="1" applyAlignment="1" applyProtection="1">
      <alignment horizontal="center" vertical="center" wrapText="1"/>
    </xf>
    <xf numFmtId="4" fontId="2" fillId="5" borderId="6" xfId="0" applyNumberFormat="1" applyFont="1" applyFill="1" applyBorder="1" applyAlignment="1" applyProtection="1">
      <alignment horizontal="center" vertical="center" wrapText="1"/>
    </xf>
    <xf numFmtId="4" fontId="2" fillId="5" borderId="10" xfId="0" applyNumberFormat="1" applyFont="1" applyFill="1" applyBorder="1" applyAlignment="1" applyProtection="1">
      <alignment horizontal="center" vertical="center" wrapText="1"/>
    </xf>
    <xf numFmtId="4" fontId="2" fillId="5" borderId="0" xfId="0" applyNumberFormat="1" applyFont="1" applyFill="1" applyBorder="1" applyAlignment="1" applyProtection="1">
      <alignment horizontal="center" vertical="center" wrapText="1"/>
    </xf>
    <xf numFmtId="4" fontId="2" fillId="5" borderId="11" xfId="0" applyNumberFormat="1" applyFont="1" applyFill="1" applyBorder="1" applyAlignment="1" applyProtection="1">
      <alignment horizontal="center" vertical="center" wrapText="1"/>
    </xf>
    <xf numFmtId="4" fontId="2" fillId="5" borderId="7" xfId="0" applyNumberFormat="1" applyFont="1" applyFill="1" applyBorder="1" applyAlignment="1" applyProtection="1">
      <alignment horizontal="center" vertical="center" wrapText="1"/>
    </xf>
    <xf numFmtId="4" fontId="2" fillId="5" borderId="4" xfId="0" applyNumberFormat="1" applyFont="1" applyFill="1" applyBorder="1" applyAlignment="1" applyProtection="1">
      <alignment horizontal="center" vertical="center" wrapText="1"/>
    </xf>
    <xf numFmtId="4" fontId="2" fillId="5" borderId="12" xfId="0" applyNumberFormat="1" applyFont="1" applyFill="1" applyBorder="1" applyAlignment="1" applyProtection="1">
      <alignment horizontal="center" vertical="center" wrapText="1"/>
    </xf>
    <xf numFmtId="0" fontId="2" fillId="5" borderId="5" xfId="0" applyNumberFormat="1" applyFont="1" applyFill="1" applyBorder="1" applyAlignment="1" applyProtection="1">
      <alignment horizontal="center" vertical="center" wrapText="1"/>
    </xf>
    <xf numFmtId="0" fontId="2" fillId="5" borderId="13" xfId="0" applyNumberFormat="1" applyFont="1" applyFill="1" applyBorder="1" applyAlignment="1" applyProtection="1">
      <alignment horizontal="center" vertical="center" wrapText="1"/>
    </xf>
    <xf numFmtId="0" fontId="2" fillId="5" borderId="6" xfId="0" applyNumberFormat="1" applyFont="1" applyFill="1" applyBorder="1" applyAlignment="1" applyProtection="1">
      <alignment horizontal="center" vertical="center" wrapText="1"/>
    </xf>
    <xf numFmtId="0" fontId="2" fillId="5" borderId="10" xfId="0" applyNumberFormat="1" applyFont="1" applyFill="1" applyBorder="1" applyAlignment="1" applyProtection="1">
      <alignment horizontal="center" vertical="center" wrapText="1"/>
    </xf>
    <xf numFmtId="0" fontId="2" fillId="5" borderId="0" xfId="0" applyNumberFormat="1" applyFont="1" applyFill="1" applyBorder="1" applyAlignment="1" applyProtection="1">
      <alignment horizontal="center" vertical="center" wrapText="1"/>
    </xf>
    <xf numFmtId="0" fontId="2" fillId="5" borderId="11" xfId="0" applyNumberFormat="1" applyFont="1" applyFill="1" applyBorder="1" applyAlignment="1" applyProtection="1">
      <alignment horizontal="center" vertical="center" wrapText="1"/>
    </xf>
    <xf numFmtId="0" fontId="2" fillId="5" borderId="7" xfId="0" applyNumberFormat="1" applyFont="1" applyFill="1" applyBorder="1" applyAlignment="1" applyProtection="1">
      <alignment horizontal="center" vertical="center" wrapText="1"/>
    </xf>
    <xf numFmtId="0" fontId="2" fillId="5" borderId="4" xfId="0" applyNumberFormat="1" applyFont="1" applyFill="1" applyBorder="1" applyAlignment="1" applyProtection="1">
      <alignment horizontal="center" vertical="center" wrapText="1"/>
    </xf>
    <xf numFmtId="0" fontId="2" fillId="5" borderId="12" xfId="0" applyNumberFormat="1" applyFont="1" applyFill="1" applyBorder="1" applyAlignment="1" applyProtection="1">
      <alignment horizontal="center" vertical="center" wrapText="1"/>
    </xf>
    <xf numFmtId="4" fontId="1" fillId="4" borderId="5" xfId="0" applyNumberFormat="1" applyFont="1" applyFill="1" applyBorder="1" applyAlignment="1" applyProtection="1">
      <alignment horizontal="center" vertical="center" wrapText="1"/>
    </xf>
    <xf numFmtId="4" fontId="1" fillId="4" borderId="13" xfId="0" applyNumberFormat="1" applyFont="1" applyFill="1" applyBorder="1" applyAlignment="1" applyProtection="1">
      <alignment horizontal="center" vertical="center" wrapText="1"/>
    </xf>
    <xf numFmtId="4" fontId="1" fillId="4" borderId="6" xfId="0" applyNumberFormat="1" applyFont="1" applyFill="1" applyBorder="1" applyAlignment="1" applyProtection="1">
      <alignment horizontal="center" vertical="center" wrapText="1"/>
    </xf>
    <xf numFmtId="4" fontId="1" fillId="5" borderId="5" xfId="0" applyNumberFormat="1" applyFont="1" applyFill="1" applyBorder="1" applyAlignment="1" applyProtection="1">
      <alignment horizontal="center" vertical="center" wrapText="1"/>
    </xf>
    <xf numFmtId="4" fontId="1" fillId="5" borderId="13" xfId="0" applyNumberFormat="1" applyFont="1" applyFill="1" applyBorder="1" applyAlignment="1" applyProtection="1">
      <alignment horizontal="center" vertical="center" wrapText="1"/>
    </xf>
    <xf numFmtId="4" fontId="1" fillId="5" borderId="6" xfId="0" applyNumberFormat="1" applyFont="1" applyFill="1" applyBorder="1" applyAlignment="1" applyProtection="1">
      <alignment horizontal="center" vertical="center" wrapText="1"/>
    </xf>
    <xf numFmtId="4" fontId="1" fillId="5" borderId="10" xfId="0" applyNumberFormat="1" applyFont="1" applyFill="1" applyBorder="1" applyAlignment="1" applyProtection="1">
      <alignment horizontal="center" vertical="center" wrapText="1"/>
    </xf>
    <xf numFmtId="4" fontId="1" fillId="5" borderId="0" xfId="0" applyNumberFormat="1" applyFont="1" applyFill="1" applyBorder="1" applyAlignment="1" applyProtection="1">
      <alignment horizontal="center" vertical="center" wrapText="1"/>
    </xf>
    <xf numFmtId="4" fontId="1" fillId="5" borderId="11" xfId="0" applyNumberFormat="1" applyFont="1" applyFill="1" applyBorder="1" applyAlignment="1" applyProtection="1">
      <alignment horizontal="center" vertical="center" wrapText="1"/>
    </xf>
    <xf numFmtId="4" fontId="1" fillId="5" borderId="7" xfId="0" applyNumberFormat="1" applyFont="1" applyFill="1" applyBorder="1" applyAlignment="1" applyProtection="1">
      <alignment horizontal="center" vertical="center" wrapText="1"/>
    </xf>
    <xf numFmtId="4" fontId="1" fillId="5" borderId="4" xfId="0" applyNumberFormat="1" applyFont="1" applyFill="1" applyBorder="1" applyAlignment="1" applyProtection="1">
      <alignment horizontal="center" vertical="center" wrapText="1"/>
    </xf>
    <xf numFmtId="4" fontId="1" fillId="5" borderId="12" xfId="0" applyNumberFormat="1" applyFont="1" applyFill="1" applyBorder="1" applyAlignment="1" applyProtection="1">
      <alignment horizontal="center" vertical="center" wrapText="1"/>
    </xf>
    <xf numFmtId="4" fontId="1" fillId="4" borderId="8" xfId="0" applyNumberFormat="1" applyFont="1" applyFill="1" applyBorder="1" applyAlignment="1" applyProtection="1">
      <alignment horizontal="center" vertical="center" wrapText="1"/>
    </xf>
    <xf numFmtId="0" fontId="1" fillId="5" borderId="5" xfId="0" applyFont="1" applyFill="1" applyBorder="1" applyAlignment="1" applyProtection="1">
      <alignment horizontal="center" vertical="center" wrapText="1"/>
    </xf>
    <xf numFmtId="0" fontId="1" fillId="5" borderId="13" xfId="0" applyFont="1" applyFill="1" applyBorder="1" applyAlignment="1" applyProtection="1">
      <alignment horizontal="center" vertical="center" wrapText="1"/>
    </xf>
    <xf numFmtId="0" fontId="1" fillId="5" borderId="6" xfId="0" applyFont="1" applyFill="1" applyBorder="1" applyAlignment="1" applyProtection="1">
      <alignment horizontal="center" vertical="center" wrapText="1"/>
    </xf>
    <xf numFmtId="0" fontId="1" fillId="5" borderId="10" xfId="0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 applyProtection="1">
      <alignment horizontal="center" vertical="center" wrapText="1"/>
    </xf>
    <xf numFmtId="0" fontId="1" fillId="5" borderId="11" xfId="0" applyFont="1" applyFill="1" applyBorder="1" applyAlignment="1" applyProtection="1">
      <alignment horizontal="center" vertical="center" wrapText="1"/>
    </xf>
    <xf numFmtId="0" fontId="1" fillId="5" borderId="7" xfId="0" applyFont="1" applyFill="1" applyBorder="1" applyAlignment="1" applyProtection="1">
      <alignment horizontal="center" vertical="center" wrapText="1"/>
    </xf>
    <xf numFmtId="0" fontId="1" fillId="5" borderId="4" xfId="0" applyFont="1" applyFill="1" applyBorder="1" applyAlignment="1" applyProtection="1">
      <alignment horizontal="center" vertical="center" wrapText="1"/>
    </xf>
    <xf numFmtId="0" fontId="1" fillId="5" borderId="12" xfId="0" applyFont="1" applyFill="1" applyBorder="1" applyAlignment="1" applyProtection="1">
      <alignment horizontal="center" vertical="center" wrapText="1"/>
    </xf>
    <xf numFmtId="4" fontId="2" fillId="0" borderId="1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center" vertical="center" wrapText="1"/>
    </xf>
    <xf numFmtId="4" fontId="2" fillId="0" borderId="11" xfId="0" applyNumberFormat="1" applyFont="1" applyBorder="1" applyAlignment="1" applyProtection="1">
      <alignment horizontal="center" vertical="center" wrapText="1"/>
    </xf>
    <xf numFmtId="4" fontId="1" fillId="0" borderId="2" xfId="0" applyNumberFormat="1" applyFont="1" applyBorder="1" applyAlignment="1" applyProtection="1">
      <alignment horizontal="center" vertical="center" wrapText="1"/>
    </xf>
    <xf numFmtId="4" fontId="1" fillId="0" borderId="5" xfId="0" applyNumberFormat="1" applyFont="1" applyBorder="1" applyAlignment="1" applyProtection="1">
      <alignment horizontal="center" vertical="center" wrapText="1"/>
    </xf>
    <xf numFmtId="4" fontId="1" fillId="0" borderId="13" xfId="0" applyNumberFormat="1" applyFont="1" applyBorder="1" applyAlignment="1" applyProtection="1">
      <alignment horizontal="center" vertical="center" wrapText="1"/>
    </xf>
    <xf numFmtId="4" fontId="1" fillId="0" borderId="6" xfId="0" applyNumberFormat="1" applyFont="1" applyBorder="1" applyAlignment="1" applyProtection="1">
      <alignment horizontal="center" vertical="center" wrapText="1"/>
    </xf>
    <xf numFmtId="4" fontId="3" fillId="0" borderId="16" xfId="0" applyNumberFormat="1" applyFont="1" applyBorder="1" applyAlignment="1" applyProtection="1">
      <alignment horizontal="right" vertic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Protection="1">
      <protection locked="0"/>
    </xf>
    <xf numFmtId="0" fontId="11" fillId="2" borderId="0" xfId="0" applyFont="1" applyFill="1" applyProtection="1">
      <protection locked="0"/>
    </xf>
    <xf numFmtId="0" fontId="11" fillId="2" borderId="0" xfId="0" applyFont="1" applyFill="1" applyAlignment="1" applyProtection="1">
      <alignment horizontal="center"/>
      <protection locked="0"/>
    </xf>
    <xf numFmtId="0" fontId="11" fillId="7" borderId="0" xfId="0" applyFont="1" applyFill="1" applyProtection="1">
      <protection locked="0"/>
    </xf>
    <xf numFmtId="0" fontId="11" fillId="2" borderId="0" xfId="0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14" fontId="11" fillId="2" borderId="0" xfId="0" applyNumberFormat="1" applyFont="1" applyFill="1" applyProtection="1">
      <protection locked="0"/>
    </xf>
    <xf numFmtId="0" fontId="11" fillId="2" borderId="0" xfId="0" applyFont="1" applyFill="1" applyBorder="1" applyAlignment="1" applyProtection="1">
      <alignment horizontal="center"/>
      <protection locked="0"/>
    </xf>
    <xf numFmtId="0" fontId="11" fillId="2" borderId="4" xfId="0" applyFont="1" applyFill="1" applyBorder="1" applyAlignment="1" applyProtection="1">
      <alignment horizontal="center"/>
      <protection locked="0"/>
    </xf>
    <xf numFmtId="165" fontId="12" fillId="3" borderId="2" xfId="0" applyNumberFormat="1" applyFont="1" applyFill="1" applyBorder="1" applyAlignment="1" applyProtection="1">
      <alignment horizontal="center" vertical="center" wrapText="1"/>
    </xf>
    <xf numFmtId="165" fontId="12" fillId="2" borderId="2" xfId="0" applyNumberFormat="1" applyFont="1" applyFill="1" applyBorder="1" applyAlignment="1" applyProtection="1">
      <alignment horizontal="center" vertical="center" wrapText="1"/>
    </xf>
    <xf numFmtId="165" fontId="12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12" fillId="0" borderId="2" xfId="0" applyNumberFormat="1" applyFont="1" applyFill="1" applyBorder="1" applyAlignment="1" applyProtection="1">
      <alignment horizontal="center" vertical="center" wrapText="1"/>
    </xf>
    <xf numFmtId="164" fontId="13" fillId="2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 applyProtection="1">
      <alignment horizontal="center"/>
      <protection locked="0"/>
    </xf>
    <xf numFmtId="164" fontId="12" fillId="2" borderId="2" xfId="0" applyNumberFormat="1" applyFont="1" applyFill="1" applyBorder="1" applyAlignment="1">
      <alignment horizontal="center"/>
    </xf>
    <xf numFmtId="165" fontId="13" fillId="2" borderId="2" xfId="0" applyNumberFormat="1" applyFont="1" applyFill="1" applyBorder="1" applyAlignment="1">
      <alignment horizontal="center" vertical="center" wrapText="1"/>
    </xf>
    <xf numFmtId="164" fontId="13" fillId="2" borderId="2" xfId="0" applyNumberFormat="1" applyFont="1" applyFill="1" applyBorder="1" applyAlignment="1">
      <alignment horizontal="center"/>
    </xf>
    <xf numFmtId="164" fontId="12" fillId="0" borderId="2" xfId="0" applyNumberFormat="1" applyFont="1" applyFill="1" applyBorder="1" applyAlignment="1" applyProtection="1">
      <alignment horizontal="center"/>
      <protection locked="0"/>
    </xf>
    <xf numFmtId="165" fontId="12" fillId="7" borderId="2" xfId="0" applyNumberFormat="1" applyFont="1" applyFill="1" applyBorder="1" applyAlignment="1" applyProtection="1">
      <alignment horizontal="center" vertical="center" wrapText="1"/>
      <protection locked="0"/>
    </xf>
    <xf numFmtId="165" fontId="11" fillId="2" borderId="2" xfId="0" applyNumberFormat="1" applyFont="1" applyFill="1" applyBorder="1" applyAlignment="1" applyProtection="1">
      <alignment horizontal="center" vertical="center" wrapText="1"/>
    </xf>
    <xf numFmtId="165" fontId="11" fillId="3" borderId="2" xfId="0" applyNumberFormat="1" applyFont="1" applyFill="1" applyBorder="1" applyAlignment="1" applyProtection="1">
      <alignment horizontal="center" vertical="center" wrapText="1"/>
    </xf>
    <xf numFmtId="165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11" fillId="0" borderId="2" xfId="0" applyNumberFormat="1" applyFont="1" applyFill="1" applyBorder="1" applyAlignment="1" applyProtection="1">
      <alignment horizontal="center" vertical="center" wrapText="1"/>
    </xf>
    <xf numFmtId="164" fontId="14" fillId="2" borderId="2" xfId="0" applyNumberFormat="1" applyFont="1" applyFill="1" applyBorder="1" applyAlignment="1">
      <alignment horizontal="center" vertical="center"/>
    </xf>
    <xf numFmtId="164" fontId="11" fillId="2" borderId="2" xfId="0" applyNumberFormat="1" applyFont="1" applyFill="1" applyBorder="1" applyAlignment="1">
      <alignment horizontal="center"/>
    </xf>
    <xf numFmtId="165" fontId="14" fillId="2" borderId="2" xfId="0" applyNumberFormat="1" applyFont="1" applyFill="1" applyBorder="1" applyAlignment="1">
      <alignment horizontal="center" vertical="center" wrapText="1"/>
    </xf>
    <xf numFmtId="164" fontId="14" fillId="2" borderId="2" xfId="0" applyNumberFormat="1" applyFont="1" applyFill="1" applyBorder="1" applyAlignment="1">
      <alignment horizontal="center"/>
    </xf>
    <xf numFmtId="165" fontId="11" fillId="7" borderId="2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2" xfId="0" applyNumberFormat="1" applyFont="1" applyFill="1" applyBorder="1" applyAlignment="1">
      <alignment horizontal="left" vertical="center"/>
    </xf>
    <xf numFmtId="164" fontId="11" fillId="7" borderId="2" xfId="0" applyNumberFormat="1" applyFont="1" applyFill="1" applyBorder="1" applyAlignment="1">
      <alignment horizontal="left" vertical="center" wrapText="1"/>
    </xf>
    <xf numFmtId="164" fontId="11" fillId="2" borderId="2" xfId="0" applyNumberFormat="1" applyFont="1" applyFill="1" applyBorder="1" applyAlignment="1">
      <alignment horizontal="center" vertical="center"/>
    </xf>
    <xf numFmtId="0" fontId="14" fillId="7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153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G17" sqref="G17"/>
    </sheetView>
  </sheetViews>
  <sheetFormatPr defaultColWidth="17.28515625" defaultRowHeight="17.25" x14ac:dyDescent="0.3"/>
  <cols>
    <col min="1" max="1" width="5.28515625" style="1" customWidth="1"/>
    <col min="2" max="2" width="15.42578125" style="33" customWidth="1"/>
    <col min="3" max="3" width="13.140625" style="1" customWidth="1"/>
    <col min="4" max="4" width="14.7109375" style="1" customWidth="1"/>
    <col min="5" max="5" width="15.7109375" style="1" customWidth="1"/>
    <col min="6" max="7" width="14.85546875" style="1" customWidth="1"/>
    <col min="8" max="8" width="11.5703125" style="1" customWidth="1"/>
    <col min="9" max="9" width="11.85546875" style="1" customWidth="1"/>
    <col min="10" max="12" width="14.85546875" style="1" customWidth="1"/>
    <col min="13" max="13" width="13.140625" style="1" customWidth="1"/>
    <col min="14" max="14" width="9.7109375" style="1" customWidth="1"/>
    <col min="15" max="15" width="11" style="1" customWidth="1"/>
    <col min="16" max="17" width="14.85546875" style="1" customWidth="1"/>
    <col min="18" max="18" width="12.85546875" style="1" customWidth="1"/>
    <col min="19" max="19" width="10.5703125" style="1" customWidth="1"/>
    <col min="20" max="20" width="11.85546875" style="1" customWidth="1"/>
    <col min="21" max="33" width="14.85546875" style="1" customWidth="1"/>
    <col min="34" max="34" width="13.5703125" style="1" customWidth="1"/>
    <col min="35" max="37" width="14.85546875" style="1" customWidth="1"/>
    <col min="38" max="38" width="13.42578125" style="1" customWidth="1"/>
    <col min="39" max="39" width="10.140625" style="1" customWidth="1"/>
    <col min="40" max="40" width="14.85546875" style="1" customWidth="1"/>
    <col min="41" max="41" width="12" style="1" customWidth="1"/>
    <col min="42" max="42" width="11.42578125" style="1" customWidth="1"/>
    <col min="43" max="43" width="11.85546875" style="1" customWidth="1"/>
    <col min="44" max="44" width="10.42578125" style="1" customWidth="1"/>
    <col min="45" max="70" width="14.85546875" style="1" customWidth="1"/>
    <col min="71" max="71" width="12.5703125" style="1" customWidth="1"/>
    <col min="72" max="72" width="8.28515625" style="1" customWidth="1"/>
    <col min="73" max="94" width="14.85546875" style="1" customWidth="1"/>
    <col min="95" max="95" width="12.140625" style="1" customWidth="1"/>
    <col min="96" max="96" width="12.5703125" style="1" customWidth="1"/>
    <col min="97" max="97" width="13" style="1" customWidth="1"/>
    <col min="98" max="98" width="14.85546875" style="1" customWidth="1"/>
    <col min="99" max="99" width="14" style="1" customWidth="1"/>
    <col min="100" max="100" width="12.42578125" style="1" customWidth="1"/>
    <col min="101" max="134" width="14.85546875" style="1" customWidth="1"/>
    <col min="135" max="135" width="10.5703125" style="1" customWidth="1"/>
    <col min="136" max="138" width="14.85546875" style="1" customWidth="1"/>
    <col min="139" max="228" width="17.28515625" style="2"/>
    <col min="229" max="16384" width="17.28515625" style="1"/>
  </cols>
  <sheetData>
    <row r="1" spans="1:254" x14ac:dyDescent="0.3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</row>
    <row r="2" spans="1:254" ht="17.45" customHeight="1" x14ac:dyDescent="0.3">
      <c r="A2" s="114" t="s">
        <v>64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</row>
    <row r="3" spans="1:254" x14ac:dyDescent="0.3">
      <c r="C3" s="5"/>
      <c r="D3" s="5"/>
      <c r="E3" s="5"/>
      <c r="F3" s="5"/>
      <c r="G3" s="5"/>
      <c r="H3" s="5"/>
      <c r="I3" s="5"/>
      <c r="J3" s="5"/>
      <c r="K3" s="5"/>
      <c r="L3" s="115"/>
      <c r="M3" s="115"/>
      <c r="N3" s="115"/>
      <c r="O3" s="115"/>
      <c r="P3" s="115"/>
      <c r="Q3" s="5"/>
      <c r="R3" s="3"/>
      <c r="S3" s="3"/>
      <c r="U3" s="4"/>
      <c r="V3" s="4"/>
      <c r="W3" s="4"/>
      <c r="X3" s="4"/>
      <c r="Y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CU3" s="116" t="s">
        <v>61</v>
      </c>
      <c r="CV3" s="116"/>
    </row>
    <row r="4" spans="1:254" ht="17.45" customHeight="1" x14ac:dyDescent="0.3">
      <c r="A4" s="117" t="s">
        <v>1</v>
      </c>
      <c r="B4" s="120" t="s">
        <v>2</v>
      </c>
      <c r="C4" s="123" t="s">
        <v>3</v>
      </c>
      <c r="D4" s="123" t="s">
        <v>4</v>
      </c>
      <c r="E4" s="126" t="s">
        <v>5</v>
      </c>
      <c r="F4" s="127"/>
      <c r="G4" s="127"/>
      <c r="H4" s="127"/>
      <c r="I4" s="128"/>
      <c r="J4" s="135" t="s">
        <v>6</v>
      </c>
      <c r="K4" s="136"/>
      <c r="L4" s="136"/>
      <c r="M4" s="136"/>
      <c r="N4" s="136"/>
      <c r="O4" s="137"/>
      <c r="P4" s="144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/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/>
      <c r="DE4" s="145"/>
      <c r="DF4" s="145"/>
      <c r="DG4" s="145"/>
      <c r="DH4" s="146"/>
      <c r="DI4" s="65" t="s">
        <v>7</v>
      </c>
      <c r="DJ4" s="147" t="s">
        <v>8</v>
      </c>
      <c r="DK4" s="148"/>
      <c r="DL4" s="149"/>
      <c r="DM4" s="156" t="s">
        <v>9</v>
      </c>
      <c r="DN4" s="156"/>
      <c r="DO4" s="156"/>
      <c r="DP4" s="156"/>
      <c r="DQ4" s="156"/>
      <c r="DR4" s="156"/>
      <c r="DS4" s="156"/>
      <c r="DT4" s="156"/>
      <c r="DU4" s="156"/>
      <c r="DV4" s="156"/>
      <c r="DW4" s="156"/>
      <c r="DX4" s="156"/>
      <c r="DY4" s="156"/>
      <c r="DZ4" s="156"/>
      <c r="EA4" s="156"/>
      <c r="EB4" s="156"/>
      <c r="EC4" s="156"/>
      <c r="ED4" s="156"/>
      <c r="EE4" s="65" t="s">
        <v>10</v>
      </c>
      <c r="EF4" s="157" t="s">
        <v>11</v>
      </c>
      <c r="EG4" s="158"/>
      <c r="EH4" s="159"/>
      <c r="EI4" s="51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</row>
    <row r="5" spans="1:254" ht="18" customHeight="1" x14ac:dyDescent="0.3">
      <c r="A5" s="118"/>
      <c r="B5" s="121"/>
      <c r="C5" s="124"/>
      <c r="D5" s="124"/>
      <c r="E5" s="129"/>
      <c r="F5" s="130"/>
      <c r="G5" s="130"/>
      <c r="H5" s="130"/>
      <c r="I5" s="131"/>
      <c r="J5" s="138"/>
      <c r="K5" s="139"/>
      <c r="L5" s="139"/>
      <c r="M5" s="139"/>
      <c r="N5" s="139"/>
      <c r="O5" s="140"/>
      <c r="P5" s="166" t="s">
        <v>12</v>
      </c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8"/>
      <c r="BB5" s="169" t="s">
        <v>13</v>
      </c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78" t="s">
        <v>14</v>
      </c>
      <c r="BO5" s="79"/>
      <c r="BP5" s="79"/>
      <c r="BQ5" s="170" t="s">
        <v>15</v>
      </c>
      <c r="BR5" s="171"/>
      <c r="BS5" s="171"/>
      <c r="BT5" s="171"/>
      <c r="BU5" s="171"/>
      <c r="BV5" s="171"/>
      <c r="BW5" s="171"/>
      <c r="BX5" s="171"/>
      <c r="BY5" s="171"/>
      <c r="BZ5" s="171"/>
      <c r="CA5" s="171"/>
      <c r="CB5" s="171"/>
      <c r="CC5" s="171"/>
      <c r="CD5" s="171"/>
      <c r="CE5" s="171"/>
      <c r="CF5" s="171"/>
      <c r="CG5" s="172"/>
      <c r="CH5" s="84" t="s">
        <v>16</v>
      </c>
      <c r="CI5" s="85"/>
      <c r="CJ5" s="85"/>
      <c r="CK5" s="85"/>
      <c r="CL5" s="85"/>
      <c r="CM5" s="85"/>
      <c r="CN5" s="85"/>
      <c r="CO5" s="85"/>
      <c r="CP5" s="112"/>
      <c r="CQ5" s="170" t="s">
        <v>17</v>
      </c>
      <c r="CR5" s="171"/>
      <c r="CS5" s="171"/>
      <c r="CT5" s="171"/>
      <c r="CU5" s="171"/>
      <c r="CV5" s="171"/>
      <c r="CW5" s="171"/>
      <c r="CX5" s="171"/>
      <c r="CY5" s="171"/>
      <c r="CZ5" s="169" t="s">
        <v>18</v>
      </c>
      <c r="DA5" s="169"/>
      <c r="DB5" s="169"/>
      <c r="DC5" s="78" t="s">
        <v>19</v>
      </c>
      <c r="DD5" s="79"/>
      <c r="DE5" s="80"/>
      <c r="DF5" s="78" t="s">
        <v>20</v>
      </c>
      <c r="DG5" s="79"/>
      <c r="DH5" s="80"/>
      <c r="DI5" s="65"/>
      <c r="DJ5" s="150"/>
      <c r="DK5" s="151"/>
      <c r="DL5" s="152"/>
      <c r="DM5" s="101"/>
      <c r="DN5" s="101"/>
      <c r="DO5" s="102"/>
      <c r="DP5" s="102"/>
      <c r="DQ5" s="102"/>
      <c r="DR5" s="102"/>
      <c r="DS5" s="78" t="s">
        <v>21</v>
      </c>
      <c r="DT5" s="79"/>
      <c r="DU5" s="80"/>
      <c r="DV5" s="99"/>
      <c r="DW5" s="100"/>
      <c r="DX5" s="100"/>
      <c r="DY5" s="100"/>
      <c r="DZ5" s="100"/>
      <c r="EA5" s="100"/>
      <c r="EB5" s="100"/>
      <c r="EC5" s="100"/>
      <c r="ED5" s="100"/>
      <c r="EE5" s="65"/>
      <c r="EF5" s="160"/>
      <c r="EG5" s="161"/>
      <c r="EH5" s="162"/>
      <c r="EI5" s="51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</row>
    <row r="6" spans="1:254" ht="84" customHeight="1" x14ac:dyDescent="0.3">
      <c r="A6" s="118"/>
      <c r="B6" s="121"/>
      <c r="C6" s="124"/>
      <c r="D6" s="124"/>
      <c r="E6" s="132"/>
      <c r="F6" s="133"/>
      <c r="G6" s="133"/>
      <c r="H6" s="133"/>
      <c r="I6" s="134"/>
      <c r="J6" s="141"/>
      <c r="K6" s="142"/>
      <c r="L6" s="142"/>
      <c r="M6" s="142"/>
      <c r="N6" s="142"/>
      <c r="O6" s="143"/>
      <c r="P6" s="105" t="s">
        <v>54</v>
      </c>
      <c r="Q6" s="106"/>
      <c r="R6" s="106"/>
      <c r="S6" s="106"/>
      <c r="T6" s="107"/>
      <c r="U6" s="108" t="s">
        <v>22</v>
      </c>
      <c r="V6" s="109"/>
      <c r="W6" s="109"/>
      <c r="X6" s="109"/>
      <c r="Y6" s="110"/>
      <c r="Z6" s="108" t="s">
        <v>23</v>
      </c>
      <c r="AA6" s="109"/>
      <c r="AB6" s="109"/>
      <c r="AC6" s="109"/>
      <c r="AD6" s="110"/>
      <c r="AE6" s="108" t="s">
        <v>51</v>
      </c>
      <c r="AF6" s="109"/>
      <c r="AG6" s="109"/>
      <c r="AH6" s="109"/>
      <c r="AI6" s="110"/>
      <c r="AJ6" s="108" t="s">
        <v>52</v>
      </c>
      <c r="AK6" s="109"/>
      <c r="AL6" s="109"/>
      <c r="AM6" s="109"/>
      <c r="AN6" s="110"/>
      <c r="AO6" s="108" t="s">
        <v>24</v>
      </c>
      <c r="AP6" s="109"/>
      <c r="AQ6" s="109"/>
      <c r="AR6" s="109"/>
      <c r="AS6" s="110"/>
      <c r="AT6" s="108" t="s">
        <v>25</v>
      </c>
      <c r="AU6" s="109"/>
      <c r="AV6" s="109"/>
      <c r="AW6" s="109"/>
      <c r="AX6" s="110"/>
      <c r="AY6" s="111" t="s">
        <v>26</v>
      </c>
      <c r="AZ6" s="111"/>
      <c r="BA6" s="111"/>
      <c r="BB6" s="86" t="s">
        <v>27</v>
      </c>
      <c r="BC6" s="87"/>
      <c r="BD6" s="87"/>
      <c r="BE6" s="86" t="s">
        <v>28</v>
      </c>
      <c r="BF6" s="87"/>
      <c r="BG6" s="88"/>
      <c r="BH6" s="89" t="s">
        <v>29</v>
      </c>
      <c r="BI6" s="90"/>
      <c r="BJ6" s="90"/>
      <c r="BK6" s="91" t="s">
        <v>30</v>
      </c>
      <c r="BL6" s="92"/>
      <c r="BM6" s="92"/>
      <c r="BN6" s="96"/>
      <c r="BO6" s="97"/>
      <c r="BP6" s="97"/>
      <c r="BQ6" s="93" t="s">
        <v>31</v>
      </c>
      <c r="BR6" s="94"/>
      <c r="BS6" s="94"/>
      <c r="BT6" s="94"/>
      <c r="BU6" s="95"/>
      <c r="BV6" s="83" t="s">
        <v>32</v>
      </c>
      <c r="BW6" s="83"/>
      <c r="BX6" s="83"/>
      <c r="BY6" s="83" t="s">
        <v>33</v>
      </c>
      <c r="BZ6" s="83"/>
      <c r="CA6" s="83"/>
      <c r="CB6" s="83" t="s">
        <v>34</v>
      </c>
      <c r="CC6" s="83"/>
      <c r="CD6" s="83"/>
      <c r="CE6" s="83" t="s">
        <v>35</v>
      </c>
      <c r="CF6" s="83"/>
      <c r="CG6" s="83"/>
      <c r="CH6" s="83" t="s">
        <v>36</v>
      </c>
      <c r="CI6" s="83"/>
      <c r="CJ6" s="83"/>
      <c r="CK6" s="84" t="s">
        <v>37</v>
      </c>
      <c r="CL6" s="85"/>
      <c r="CM6" s="85"/>
      <c r="CN6" s="83" t="s">
        <v>38</v>
      </c>
      <c r="CO6" s="83"/>
      <c r="CP6" s="83"/>
      <c r="CQ6" s="103" t="s">
        <v>39</v>
      </c>
      <c r="CR6" s="104"/>
      <c r="CS6" s="85"/>
      <c r="CT6" s="83" t="s">
        <v>40</v>
      </c>
      <c r="CU6" s="83"/>
      <c r="CV6" s="83"/>
      <c r="CW6" s="84" t="s">
        <v>41</v>
      </c>
      <c r="CX6" s="85"/>
      <c r="CY6" s="85"/>
      <c r="CZ6" s="169"/>
      <c r="DA6" s="169"/>
      <c r="DB6" s="169"/>
      <c r="DC6" s="96"/>
      <c r="DD6" s="97"/>
      <c r="DE6" s="98"/>
      <c r="DF6" s="96"/>
      <c r="DG6" s="97"/>
      <c r="DH6" s="98"/>
      <c r="DI6" s="65"/>
      <c r="DJ6" s="153"/>
      <c r="DK6" s="154"/>
      <c r="DL6" s="155"/>
      <c r="DM6" s="78" t="s">
        <v>42</v>
      </c>
      <c r="DN6" s="79"/>
      <c r="DO6" s="80"/>
      <c r="DP6" s="78" t="s">
        <v>43</v>
      </c>
      <c r="DQ6" s="79"/>
      <c r="DR6" s="80"/>
      <c r="DS6" s="96"/>
      <c r="DT6" s="97"/>
      <c r="DU6" s="98"/>
      <c r="DV6" s="78" t="s">
        <v>44</v>
      </c>
      <c r="DW6" s="79"/>
      <c r="DX6" s="80"/>
      <c r="DY6" s="78" t="s">
        <v>45</v>
      </c>
      <c r="DZ6" s="79"/>
      <c r="EA6" s="80"/>
      <c r="EB6" s="81" t="s">
        <v>46</v>
      </c>
      <c r="EC6" s="82"/>
      <c r="ED6" s="82"/>
      <c r="EE6" s="65"/>
      <c r="EF6" s="163"/>
      <c r="EG6" s="164"/>
      <c r="EH6" s="165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</row>
    <row r="7" spans="1:254" ht="17.45" customHeight="1" x14ac:dyDescent="0.3">
      <c r="A7" s="118"/>
      <c r="B7" s="121"/>
      <c r="C7" s="124"/>
      <c r="D7" s="124"/>
      <c r="E7" s="61" t="s">
        <v>47</v>
      </c>
      <c r="F7" s="63" t="s">
        <v>60</v>
      </c>
      <c r="G7" s="69" t="s">
        <v>65</v>
      </c>
      <c r="H7" s="75" t="s">
        <v>53</v>
      </c>
      <c r="I7" s="74" t="s">
        <v>49</v>
      </c>
      <c r="J7" s="61" t="s">
        <v>47</v>
      </c>
      <c r="K7" s="63" t="s">
        <v>60</v>
      </c>
      <c r="L7" s="69" t="s">
        <v>65</v>
      </c>
      <c r="M7" s="75" t="s">
        <v>62</v>
      </c>
      <c r="N7" s="75" t="s">
        <v>53</v>
      </c>
      <c r="O7" s="76" t="s">
        <v>49</v>
      </c>
      <c r="P7" s="61" t="s">
        <v>47</v>
      </c>
      <c r="Q7" s="63" t="s">
        <v>60</v>
      </c>
      <c r="R7" s="69" t="s">
        <v>65</v>
      </c>
      <c r="S7" s="70" t="s">
        <v>53</v>
      </c>
      <c r="T7" s="74" t="s">
        <v>49</v>
      </c>
      <c r="U7" s="61" t="s">
        <v>47</v>
      </c>
      <c r="V7" s="63" t="s">
        <v>60</v>
      </c>
      <c r="W7" s="69" t="s">
        <v>65</v>
      </c>
      <c r="X7" s="70" t="s">
        <v>53</v>
      </c>
      <c r="Y7" s="74" t="s">
        <v>49</v>
      </c>
      <c r="Z7" s="61" t="s">
        <v>47</v>
      </c>
      <c r="AA7" s="63" t="s">
        <v>60</v>
      </c>
      <c r="AB7" s="69" t="s">
        <v>66</v>
      </c>
      <c r="AC7" s="70" t="s">
        <v>53</v>
      </c>
      <c r="AD7" s="74" t="s">
        <v>49</v>
      </c>
      <c r="AE7" s="61" t="s">
        <v>47</v>
      </c>
      <c r="AF7" s="63" t="s">
        <v>60</v>
      </c>
      <c r="AG7" s="69" t="s">
        <v>65</v>
      </c>
      <c r="AH7" s="70" t="s">
        <v>53</v>
      </c>
      <c r="AI7" s="74" t="s">
        <v>49</v>
      </c>
      <c r="AJ7" s="61" t="s">
        <v>47</v>
      </c>
      <c r="AK7" s="63" t="s">
        <v>60</v>
      </c>
      <c r="AL7" s="69" t="s">
        <v>65</v>
      </c>
      <c r="AM7" s="70" t="s">
        <v>53</v>
      </c>
      <c r="AN7" s="53"/>
      <c r="AO7" s="61" t="s">
        <v>47</v>
      </c>
      <c r="AP7" s="63" t="s">
        <v>60</v>
      </c>
      <c r="AQ7" s="69" t="s">
        <v>67</v>
      </c>
      <c r="AR7" s="70" t="s">
        <v>53</v>
      </c>
      <c r="AS7" s="55"/>
      <c r="AT7" s="61" t="s">
        <v>47</v>
      </c>
      <c r="AU7" s="63" t="s">
        <v>60</v>
      </c>
      <c r="AV7" s="72"/>
      <c r="AW7" s="72"/>
      <c r="AX7" s="73"/>
      <c r="AY7" s="61" t="s">
        <v>47</v>
      </c>
      <c r="AZ7" s="63" t="s">
        <v>60</v>
      </c>
      <c r="BA7" s="54"/>
      <c r="BB7" s="61" t="s">
        <v>47</v>
      </c>
      <c r="BC7" s="63" t="s">
        <v>60</v>
      </c>
      <c r="BD7" s="54"/>
      <c r="BE7" s="61" t="s">
        <v>47</v>
      </c>
      <c r="BF7" s="63" t="s">
        <v>60</v>
      </c>
      <c r="BG7" s="54"/>
      <c r="BH7" s="61" t="s">
        <v>47</v>
      </c>
      <c r="BI7" s="63" t="s">
        <v>60</v>
      </c>
      <c r="BJ7" s="54"/>
      <c r="BK7" s="61" t="s">
        <v>47</v>
      </c>
      <c r="BL7" s="63" t="s">
        <v>60</v>
      </c>
      <c r="BM7" s="54"/>
      <c r="BN7" s="61" t="s">
        <v>47</v>
      </c>
      <c r="BO7" s="63" t="s">
        <v>60</v>
      </c>
      <c r="BP7" s="54"/>
      <c r="BQ7" s="61" t="s">
        <v>47</v>
      </c>
      <c r="BR7" s="63" t="s">
        <v>60</v>
      </c>
      <c r="BS7" s="69" t="s">
        <v>65</v>
      </c>
      <c r="BT7" s="70" t="s">
        <v>53</v>
      </c>
      <c r="BU7" s="52"/>
      <c r="BV7" s="61" t="s">
        <v>47</v>
      </c>
      <c r="BW7" s="63" t="s">
        <v>60</v>
      </c>
      <c r="BX7" s="54"/>
      <c r="BY7" s="61" t="s">
        <v>47</v>
      </c>
      <c r="BZ7" s="63" t="s">
        <v>60</v>
      </c>
      <c r="CA7" s="54"/>
      <c r="CB7" s="61" t="s">
        <v>47</v>
      </c>
      <c r="CC7" s="63" t="s">
        <v>60</v>
      </c>
      <c r="CD7" s="54"/>
      <c r="CE7" s="61" t="s">
        <v>47</v>
      </c>
      <c r="CF7" s="63" t="s">
        <v>60</v>
      </c>
      <c r="CG7" s="54"/>
      <c r="CH7" s="61" t="s">
        <v>47</v>
      </c>
      <c r="CI7" s="63" t="s">
        <v>60</v>
      </c>
      <c r="CJ7" s="54"/>
      <c r="CK7" s="61" t="s">
        <v>47</v>
      </c>
      <c r="CL7" s="63" t="s">
        <v>60</v>
      </c>
      <c r="CM7" s="54"/>
      <c r="CN7" s="61" t="s">
        <v>47</v>
      </c>
      <c r="CO7" s="63" t="s">
        <v>60</v>
      </c>
      <c r="CP7" s="54"/>
      <c r="CQ7" s="61" t="s">
        <v>47</v>
      </c>
      <c r="CR7" s="63" t="s">
        <v>60</v>
      </c>
      <c r="CS7" s="67" t="s">
        <v>65</v>
      </c>
      <c r="CT7" s="61" t="s">
        <v>47</v>
      </c>
      <c r="CU7" s="63" t="s">
        <v>60</v>
      </c>
      <c r="CV7" s="67" t="s">
        <v>65</v>
      </c>
      <c r="CW7" s="61" t="s">
        <v>47</v>
      </c>
      <c r="CX7" s="63" t="s">
        <v>60</v>
      </c>
      <c r="CY7" s="54"/>
      <c r="CZ7" s="61" t="s">
        <v>47</v>
      </c>
      <c r="DA7" s="63" t="s">
        <v>60</v>
      </c>
      <c r="DB7" s="54"/>
      <c r="DC7" s="61" t="s">
        <v>47</v>
      </c>
      <c r="DD7" s="63" t="s">
        <v>60</v>
      </c>
      <c r="DE7" s="54"/>
      <c r="DF7" s="61" t="s">
        <v>47</v>
      </c>
      <c r="DG7" s="63" t="s">
        <v>60</v>
      </c>
      <c r="DH7" s="54"/>
      <c r="DI7" s="66" t="s">
        <v>48</v>
      </c>
      <c r="DJ7" s="61" t="s">
        <v>47</v>
      </c>
      <c r="DK7" s="63" t="s">
        <v>60</v>
      </c>
      <c r="DL7" s="54"/>
      <c r="DM7" s="61" t="s">
        <v>47</v>
      </c>
      <c r="DN7" s="63" t="s">
        <v>60</v>
      </c>
      <c r="DO7" s="54"/>
      <c r="DP7" s="61" t="s">
        <v>47</v>
      </c>
      <c r="DQ7" s="63" t="s">
        <v>60</v>
      </c>
      <c r="DR7" s="54"/>
      <c r="DS7" s="61" t="s">
        <v>47</v>
      </c>
      <c r="DT7" s="63" t="s">
        <v>60</v>
      </c>
      <c r="DU7" s="54"/>
      <c r="DV7" s="61" t="s">
        <v>47</v>
      </c>
      <c r="DW7" s="63" t="s">
        <v>60</v>
      </c>
      <c r="DX7" s="54"/>
      <c r="DY7" s="61" t="s">
        <v>47</v>
      </c>
      <c r="DZ7" s="63" t="s">
        <v>60</v>
      </c>
      <c r="EA7" s="54"/>
      <c r="EB7" s="61" t="s">
        <v>47</v>
      </c>
      <c r="EC7" s="63" t="s">
        <v>60</v>
      </c>
      <c r="ED7" s="54"/>
      <c r="EE7" s="65" t="s">
        <v>48</v>
      </c>
      <c r="EF7" s="61" t="s">
        <v>47</v>
      </c>
      <c r="EG7" s="63" t="s">
        <v>60</v>
      </c>
      <c r="EH7" s="54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</row>
    <row r="8" spans="1:254" ht="96.75" customHeight="1" x14ac:dyDescent="0.3">
      <c r="A8" s="119"/>
      <c r="B8" s="122"/>
      <c r="C8" s="125"/>
      <c r="D8" s="125"/>
      <c r="E8" s="62"/>
      <c r="F8" s="64"/>
      <c r="G8" s="69"/>
      <c r="H8" s="75"/>
      <c r="I8" s="74"/>
      <c r="J8" s="62"/>
      <c r="K8" s="64"/>
      <c r="L8" s="69"/>
      <c r="M8" s="75"/>
      <c r="N8" s="75"/>
      <c r="O8" s="77"/>
      <c r="P8" s="62"/>
      <c r="Q8" s="64"/>
      <c r="R8" s="69"/>
      <c r="S8" s="71"/>
      <c r="T8" s="74"/>
      <c r="U8" s="62"/>
      <c r="V8" s="64"/>
      <c r="W8" s="69"/>
      <c r="X8" s="71"/>
      <c r="Y8" s="74"/>
      <c r="Z8" s="62"/>
      <c r="AA8" s="64"/>
      <c r="AB8" s="69"/>
      <c r="AC8" s="71"/>
      <c r="AD8" s="74"/>
      <c r="AE8" s="62"/>
      <c r="AF8" s="64"/>
      <c r="AG8" s="69"/>
      <c r="AH8" s="71"/>
      <c r="AI8" s="74"/>
      <c r="AJ8" s="62"/>
      <c r="AK8" s="64"/>
      <c r="AL8" s="69"/>
      <c r="AM8" s="71"/>
      <c r="AN8" s="57" t="s">
        <v>49</v>
      </c>
      <c r="AO8" s="62"/>
      <c r="AP8" s="64"/>
      <c r="AQ8" s="69"/>
      <c r="AR8" s="71"/>
      <c r="AS8" s="57" t="s">
        <v>49</v>
      </c>
      <c r="AT8" s="62"/>
      <c r="AU8" s="64"/>
      <c r="AV8" s="57" t="s">
        <v>65</v>
      </c>
      <c r="AW8" s="32" t="s">
        <v>53</v>
      </c>
      <c r="AX8" s="57" t="s">
        <v>49</v>
      </c>
      <c r="AY8" s="62"/>
      <c r="AZ8" s="64"/>
      <c r="BA8" s="57" t="s">
        <v>65</v>
      </c>
      <c r="BB8" s="62"/>
      <c r="BC8" s="64"/>
      <c r="BD8" s="58" t="s">
        <v>67</v>
      </c>
      <c r="BE8" s="62"/>
      <c r="BF8" s="64"/>
      <c r="BG8" s="57" t="s">
        <v>65</v>
      </c>
      <c r="BH8" s="62"/>
      <c r="BI8" s="64"/>
      <c r="BJ8" s="57" t="s">
        <v>65</v>
      </c>
      <c r="BK8" s="62"/>
      <c r="BL8" s="64"/>
      <c r="BM8" s="57" t="s">
        <v>65</v>
      </c>
      <c r="BN8" s="62"/>
      <c r="BO8" s="64"/>
      <c r="BP8" s="57" t="s">
        <v>65</v>
      </c>
      <c r="BQ8" s="62"/>
      <c r="BR8" s="64"/>
      <c r="BS8" s="69"/>
      <c r="BT8" s="71"/>
      <c r="BU8" s="57" t="s">
        <v>49</v>
      </c>
      <c r="BV8" s="62"/>
      <c r="BW8" s="64"/>
      <c r="BX8" s="57" t="s">
        <v>65</v>
      </c>
      <c r="BY8" s="62"/>
      <c r="BZ8" s="64"/>
      <c r="CA8" s="57" t="s">
        <v>65</v>
      </c>
      <c r="CB8" s="62"/>
      <c r="CC8" s="64"/>
      <c r="CD8" s="57" t="s">
        <v>67</v>
      </c>
      <c r="CE8" s="62"/>
      <c r="CF8" s="64"/>
      <c r="CG8" s="57" t="s">
        <v>65</v>
      </c>
      <c r="CH8" s="62"/>
      <c r="CI8" s="64"/>
      <c r="CJ8" s="57" t="s">
        <v>68</v>
      </c>
      <c r="CK8" s="62"/>
      <c r="CL8" s="64"/>
      <c r="CM8" s="57" t="s">
        <v>65</v>
      </c>
      <c r="CN8" s="62"/>
      <c r="CO8" s="64"/>
      <c r="CP8" s="57" t="s">
        <v>65</v>
      </c>
      <c r="CQ8" s="62"/>
      <c r="CR8" s="64"/>
      <c r="CS8" s="68"/>
      <c r="CT8" s="62"/>
      <c r="CU8" s="64"/>
      <c r="CV8" s="68"/>
      <c r="CW8" s="62"/>
      <c r="CX8" s="64"/>
      <c r="CY8" s="57" t="s">
        <v>65</v>
      </c>
      <c r="CZ8" s="62"/>
      <c r="DA8" s="64"/>
      <c r="DB8" s="57" t="s">
        <v>65</v>
      </c>
      <c r="DC8" s="62"/>
      <c r="DD8" s="64"/>
      <c r="DE8" s="58" t="s">
        <v>65</v>
      </c>
      <c r="DF8" s="62"/>
      <c r="DG8" s="64"/>
      <c r="DH8" s="57" t="s">
        <v>65</v>
      </c>
      <c r="DI8" s="66"/>
      <c r="DJ8" s="62"/>
      <c r="DK8" s="64"/>
      <c r="DL8" s="57" t="s">
        <v>65</v>
      </c>
      <c r="DM8" s="62"/>
      <c r="DN8" s="64"/>
      <c r="DO8" s="58" t="s">
        <v>65</v>
      </c>
      <c r="DP8" s="62"/>
      <c r="DQ8" s="64"/>
      <c r="DR8" s="58" t="s">
        <v>65</v>
      </c>
      <c r="DS8" s="62"/>
      <c r="DT8" s="64"/>
      <c r="DU8" s="58" t="s">
        <v>65</v>
      </c>
      <c r="DV8" s="62"/>
      <c r="DW8" s="64"/>
      <c r="DX8" s="58" t="s">
        <v>65</v>
      </c>
      <c r="DY8" s="62"/>
      <c r="DZ8" s="64"/>
      <c r="EA8" s="58" t="s">
        <v>65</v>
      </c>
      <c r="EB8" s="62"/>
      <c r="EC8" s="64"/>
      <c r="ED8" s="58" t="s">
        <v>65</v>
      </c>
      <c r="EE8" s="65"/>
      <c r="EF8" s="62"/>
      <c r="EG8" s="64"/>
      <c r="EH8" s="58" t="s">
        <v>69</v>
      </c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</row>
    <row r="9" spans="1:254" x14ac:dyDescent="0.3">
      <c r="A9" s="12"/>
      <c r="B9" s="34">
        <v>1</v>
      </c>
      <c r="C9" s="13">
        <v>2</v>
      </c>
      <c r="D9" s="12">
        <v>3</v>
      </c>
      <c r="E9" s="13">
        <v>4</v>
      </c>
      <c r="F9" s="12">
        <v>5</v>
      </c>
      <c r="G9" s="13">
        <v>6</v>
      </c>
      <c r="H9" s="12">
        <v>7</v>
      </c>
      <c r="I9" s="13">
        <v>8</v>
      </c>
      <c r="J9" s="12">
        <v>2</v>
      </c>
      <c r="K9" s="13">
        <v>3</v>
      </c>
      <c r="L9" s="12">
        <v>4</v>
      </c>
      <c r="M9" s="14" t="s">
        <v>63</v>
      </c>
      <c r="N9" s="13">
        <v>6</v>
      </c>
      <c r="O9" s="12">
        <v>13</v>
      </c>
      <c r="P9" s="13">
        <v>7</v>
      </c>
      <c r="Q9" s="12">
        <v>8</v>
      </c>
      <c r="R9" s="13">
        <v>9</v>
      </c>
      <c r="S9" s="12">
        <v>10</v>
      </c>
      <c r="T9" s="13">
        <v>18</v>
      </c>
      <c r="U9" s="12">
        <v>19</v>
      </c>
      <c r="V9" s="13">
        <v>20</v>
      </c>
      <c r="W9" s="12">
        <v>21</v>
      </c>
      <c r="X9" s="13">
        <v>22</v>
      </c>
      <c r="Y9" s="12">
        <v>23</v>
      </c>
      <c r="Z9" s="13">
        <v>24</v>
      </c>
      <c r="AA9" s="12">
        <v>25</v>
      </c>
      <c r="AB9" s="13">
        <v>26</v>
      </c>
      <c r="AC9" s="12">
        <v>27</v>
      </c>
      <c r="AD9" s="13">
        <v>28</v>
      </c>
      <c r="AE9" s="12">
        <v>29</v>
      </c>
      <c r="AF9" s="13">
        <v>30</v>
      </c>
      <c r="AG9" s="12">
        <v>31</v>
      </c>
      <c r="AH9" s="13">
        <v>32</v>
      </c>
      <c r="AI9" s="12">
        <v>33</v>
      </c>
      <c r="AJ9" s="13">
        <v>11</v>
      </c>
      <c r="AK9" s="12">
        <v>12</v>
      </c>
      <c r="AL9" s="13">
        <v>13</v>
      </c>
      <c r="AM9" s="12">
        <v>14</v>
      </c>
      <c r="AN9" s="13">
        <v>38</v>
      </c>
      <c r="AO9" s="12">
        <v>15</v>
      </c>
      <c r="AP9" s="13">
        <v>16</v>
      </c>
      <c r="AQ9" s="12">
        <v>17</v>
      </c>
      <c r="AR9" s="13">
        <v>18</v>
      </c>
      <c r="AS9" s="12">
        <v>43</v>
      </c>
      <c r="AT9" s="13">
        <v>44</v>
      </c>
      <c r="AU9" s="12">
        <v>45</v>
      </c>
      <c r="AV9" s="13">
        <v>46</v>
      </c>
      <c r="AW9" s="12">
        <v>47</v>
      </c>
      <c r="AX9" s="13">
        <v>48</v>
      </c>
      <c r="AY9" s="12">
        <v>49</v>
      </c>
      <c r="AZ9" s="13">
        <v>50</v>
      </c>
      <c r="BA9" s="12">
        <v>51</v>
      </c>
      <c r="BB9" s="13">
        <v>52</v>
      </c>
      <c r="BC9" s="12">
        <v>53</v>
      </c>
      <c r="BD9" s="13">
        <v>54</v>
      </c>
      <c r="BE9" s="12">
        <v>55</v>
      </c>
      <c r="BF9" s="13">
        <v>56</v>
      </c>
      <c r="BG9" s="12">
        <v>57</v>
      </c>
      <c r="BH9" s="13">
        <v>58</v>
      </c>
      <c r="BI9" s="12">
        <v>59</v>
      </c>
      <c r="BJ9" s="13">
        <v>60</v>
      </c>
      <c r="BK9" s="12">
        <v>61</v>
      </c>
      <c r="BL9" s="13">
        <v>62</v>
      </c>
      <c r="BM9" s="12">
        <v>63</v>
      </c>
      <c r="BN9" s="13">
        <v>64</v>
      </c>
      <c r="BO9" s="12">
        <v>65</v>
      </c>
      <c r="BP9" s="13">
        <v>66</v>
      </c>
      <c r="BQ9" s="12">
        <v>19</v>
      </c>
      <c r="BR9" s="13">
        <v>20</v>
      </c>
      <c r="BS9" s="12">
        <v>21</v>
      </c>
      <c r="BT9" s="13">
        <v>22</v>
      </c>
      <c r="BU9" s="12">
        <v>71</v>
      </c>
      <c r="BV9" s="13">
        <v>72</v>
      </c>
      <c r="BW9" s="12">
        <v>73</v>
      </c>
      <c r="BX9" s="13">
        <v>74</v>
      </c>
      <c r="BY9" s="12">
        <v>75</v>
      </c>
      <c r="BZ9" s="13">
        <v>76</v>
      </c>
      <c r="CA9" s="12">
        <v>77</v>
      </c>
      <c r="CB9" s="13">
        <v>78</v>
      </c>
      <c r="CC9" s="12">
        <v>79</v>
      </c>
      <c r="CD9" s="13">
        <v>80</v>
      </c>
      <c r="CE9" s="12">
        <v>81</v>
      </c>
      <c r="CF9" s="13">
        <v>82</v>
      </c>
      <c r="CG9" s="12">
        <v>83</v>
      </c>
      <c r="CH9" s="13">
        <v>84</v>
      </c>
      <c r="CI9" s="12">
        <v>85</v>
      </c>
      <c r="CJ9" s="13">
        <v>86</v>
      </c>
      <c r="CK9" s="12">
        <v>87</v>
      </c>
      <c r="CL9" s="13">
        <v>88</v>
      </c>
      <c r="CM9" s="12">
        <v>89</v>
      </c>
      <c r="CN9" s="13">
        <v>90</v>
      </c>
      <c r="CO9" s="12">
        <v>91</v>
      </c>
      <c r="CP9" s="13">
        <v>92</v>
      </c>
      <c r="CQ9" s="12">
        <v>23</v>
      </c>
      <c r="CR9" s="13">
        <v>24</v>
      </c>
      <c r="CS9" s="12">
        <v>25</v>
      </c>
      <c r="CT9" s="13">
        <v>26</v>
      </c>
      <c r="CU9" s="12">
        <v>27</v>
      </c>
      <c r="CV9" s="13">
        <v>28</v>
      </c>
      <c r="CW9" s="12">
        <v>99</v>
      </c>
      <c r="CX9" s="13">
        <v>100</v>
      </c>
      <c r="CY9" s="12">
        <v>101</v>
      </c>
      <c r="CZ9" s="13">
        <v>102</v>
      </c>
      <c r="DA9" s="12">
        <v>103</v>
      </c>
      <c r="DB9" s="13">
        <v>104</v>
      </c>
      <c r="DC9" s="12">
        <v>105</v>
      </c>
      <c r="DD9" s="13">
        <v>106</v>
      </c>
      <c r="DE9" s="12">
        <v>107</v>
      </c>
      <c r="DF9" s="13">
        <v>108</v>
      </c>
      <c r="DG9" s="12">
        <v>109</v>
      </c>
      <c r="DH9" s="13">
        <v>110</v>
      </c>
      <c r="DI9" s="12">
        <v>111</v>
      </c>
      <c r="DJ9" s="13">
        <v>112</v>
      </c>
      <c r="DK9" s="12">
        <v>113</v>
      </c>
      <c r="DL9" s="13">
        <v>114</v>
      </c>
      <c r="DM9" s="12">
        <v>115</v>
      </c>
      <c r="DN9" s="13">
        <v>116</v>
      </c>
      <c r="DO9" s="12">
        <v>117</v>
      </c>
      <c r="DP9" s="13">
        <v>118</v>
      </c>
      <c r="DQ9" s="12">
        <v>119</v>
      </c>
      <c r="DR9" s="13">
        <v>120</v>
      </c>
      <c r="DS9" s="12">
        <v>121</v>
      </c>
      <c r="DT9" s="13">
        <v>122</v>
      </c>
      <c r="DU9" s="12">
        <v>123</v>
      </c>
      <c r="DV9" s="13">
        <v>124</v>
      </c>
      <c r="DW9" s="12">
        <v>125</v>
      </c>
      <c r="DX9" s="13">
        <v>126</v>
      </c>
      <c r="DY9" s="12">
        <v>127</v>
      </c>
      <c r="DZ9" s="13">
        <v>128</v>
      </c>
      <c r="EA9" s="12">
        <v>129</v>
      </c>
      <c r="EB9" s="13">
        <v>130</v>
      </c>
      <c r="EC9" s="12">
        <v>131</v>
      </c>
      <c r="ED9" s="13">
        <v>132</v>
      </c>
      <c r="EE9" s="12">
        <v>133</v>
      </c>
      <c r="EF9" s="13">
        <v>134</v>
      </c>
      <c r="EG9" s="12">
        <v>135</v>
      </c>
      <c r="EH9" s="13">
        <v>136</v>
      </c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</row>
    <row r="10" spans="1:254" ht="24" customHeight="1" x14ac:dyDescent="0.3">
      <c r="A10" s="17">
        <v>1</v>
      </c>
      <c r="B10" s="40" t="s">
        <v>55</v>
      </c>
      <c r="C10" s="41">
        <v>6607.2722999999996</v>
      </c>
      <c r="D10" s="41">
        <v>135593.58069999999</v>
      </c>
      <c r="E10" s="19">
        <f>DJ10+EF10-EB10</f>
        <v>5717427.2000000002</v>
      </c>
      <c r="F10" s="20">
        <f>DK10+EG10-EC10</f>
        <v>952904.53333333321</v>
      </c>
      <c r="G10" s="20">
        <f>DL10+EH10-ED10</f>
        <v>564069.07790000003</v>
      </c>
      <c r="H10" s="20">
        <f>+G10/F10*100</f>
        <v>59.194710295567923</v>
      </c>
      <c r="I10" s="20">
        <f>G10/E10*100</f>
        <v>9.8657850492613175</v>
      </c>
      <c r="J10" s="19">
        <f>U10+Z10+AJ10+AO10+AT10+AY10+BN10+BV10+BY10+CB10+CE10+CH10+CN10+CQ10+CW10+CZ10+DF10+AE10</f>
        <v>519972.29999999981</v>
      </c>
      <c r="K10" s="20">
        <f>V10+AA10+AK10+AP10+AU10+AZ10+BO10+BW10+BZ10+CC10+CF10+CI10+CO10+CR10+CX10+DA10+DG10+AF10</f>
        <v>86662.049999999959</v>
      </c>
      <c r="L10" s="20">
        <f>W10+AB10+AL10+AQ10+AV10+BA10+BP10+BX10+CA10+CD10+CG10+CJ10+CP10+CS10+CY10+DB10+DH10+AG10</f>
        <v>56003.377899999949</v>
      </c>
      <c r="M10" s="20">
        <f>+L10-K10</f>
        <v>-30658.672100000011</v>
      </c>
      <c r="N10" s="20">
        <f>+L10/K10*100</f>
        <v>64.622724595137058</v>
      </c>
      <c r="O10" s="20">
        <f>L10/J10*100</f>
        <v>10.770454099189507</v>
      </c>
      <c r="P10" s="19">
        <f t="shared" ref="P10:P14" si="0">U10+Z10+AE10</f>
        <v>91434.599999999817</v>
      </c>
      <c r="Q10" s="20">
        <f>V10+AA10+AF10</f>
        <v>15239.099999999969</v>
      </c>
      <c r="R10" s="20">
        <f>W10+AB10+AG10</f>
        <v>6779.8169999999454</v>
      </c>
      <c r="S10" s="20">
        <f>+R10/Q10*100</f>
        <v>44.489615528475824</v>
      </c>
      <c r="T10" s="18">
        <f>R10/P10*100</f>
        <v>7.4149359214126367</v>
      </c>
      <c r="U10" s="19">
        <v>17038.8</v>
      </c>
      <c r="V10" s="42">
        <f>+U10/12*2</f>
        <v>2839.7999999999997</v>
      </c>
      <c r="W10" s="42">
        <v>199.631</v>
      </c>
      <c r="X10" s="42">
        <f>+W10/V10*100</f>
        <v>7.0297556165927189</v>
      </c>
      <c r="Y10" s="42">
        <f t="shared" ref="Y10:Y17" si="1">W10/U10*100</f>
        <v>1.1716259360987864</v>
      </c>
      <c r="Z10" s="19">
        <v>2783.5</v>
      </c>
      <c r="AA10" s="42">
        <f t="shared" ref="AA10:AA14" si="2">+Z10/12*2</f>
        <v>463.91666666666669</v>
      </c>
      <c r="AB10" s="42">
        <v>2754.7570000000001</v>
      </c>
      <c r="AC10" s="42">
        <f t="shared" ref="AC10:AC17" si="3">+AB10/AA10*100</f>
        <v>593.80427519310217</v>
      </c>
      <c r="AD10" s="42">
        <f>+AB10/Z10*100</f>
        <v>98.967379198850367</v>
      </c>
      <c r="AE10" s="19">
        <v>71612.299999999814</v>
      </c>
      <c r="AF10" s="42">
        <f>+AE10/12*2</f>
        <v>11935.383333333302</v>
      </c>
      <c r="AG10" s="42">
        <v>3825.4289999999455</v>
      </c>
      <c r="AH10" s="42">
        <f>+AG10/AF10*100</f>
        <v>32.051161602126641</v>
      </c>
      <c r="AI10" s="42">
        <f>AG10/AE10*100</f>
        <v>5.3418602670211062</v>
      </c>
      <c r="AJ10" s="19">
        <v>190281.4</v>
      </c>
      <c r="AK10" s="42">
        <f t="shared" ref="AK10:AK14" si="4">+AJ10/12*2</f>
        <v>31713.566666666666</v>
      </c>
      <c r="AL10" s="42">
        <v>32722.482</v>
      </c>
      <c r="AM10" s="42">
        <f>+AL10/AK10*100</f>
        <v>103.1813366939701</v>
      </c>
      <c r="AN10" s="42">
        <f>AL10/AJ10*100</f>
        <v>17.196889448995016</v>
      </c>
      <c r="AO10" s="19">
        <v>6474</v>
      </c>
      <c r="AP10" s="42">
        <f t="shared" ref="AP10:AP14" si="5">+AO10/12*2</f>
        <v>1079</v>
      </c>
      <c r="AQ10" s="42">
        <v>865.9</v>
      </c>
      <c r="AR10" s="42">
        <f>+AQ10/AP10*100</f>
        <v>80.250231696014822</v>
      </c>
      <c r="AS10" s="42">
        <f>AQ10/AO10*100</f>
        <v>13.375038616002472</v>
      </c>
      <c r="AT10" s="19">
        <v>7600</v>
      </c>
      <c r="AU10" s="42">
        <f t="shared" ref="AU10:AU14" si="6">+AT10/12*2</f>
        <v>1266.6666666666667</v>
      </c>
      <c r="AV10" s="42">
        <v>1708</v>
      </c>
      <c r="AW10" s="42">
        <f>+AV10/AU10*100</f>
        <v>134.84210526315789</v>
      </c>
      <c r="AX10" s="42">
        <f>AV10/AT10*100</f>
        <v>22.473684210526315</v>
      </c>
      <c r="AY10" s="19">
        <v>0</v>
      </c>
      <c r="AZ10" s="42">
        <f t="shared" ref="AZ10:AZ14" si="7">+AY10/12*2</f>
        <v>0</v>
      </c>
      <c r="BA10" s="42">
        <v>0</v>
      </c>
      <c r="BB10" s="19">
        <v>0</v>
      </c>
      <c r="BC10" s="42">
        <f t="shared" ref="BC10:BC14" si="8">+BB10/12*2</f>
        <v>0</v>
      </c>
      <c r="BD10" s="42">
        <v>0</v>
      </c>
      <c r="BE10" s="19">
        <v>2049380.6</v>
      </c>
      <c r="BF10" s="42">
        <f t="shared" ref="BF10:BF14" si="9">+BE10/12*2</f>
        <v>341563.43333333335</v>
      </c>
      <c r="BG10" s="42">
        <v>341563.46600000001</v>
      </c>
      <c r="BH10" s="19">
        <v>3703.9</v>
      </c>
      <c r="BI10" s="42">
        <f t="shared" ref="BI10:BI14" si="10">+BH10/12*2</f>
        <v>617.31666666666672</v>
      </c>
      <c r="BJ10" s="42">
        <v>381.5</v>
      </c>
      <c r="BK10" s="19">
        <v>0</v>
      </c>
      <c r="BL10" s="42">
        <f t="shared" ref="BL10:BL14" si="11">+BK10/12*2</f>
        <v>0</v>
      </c>
      <c r="BM10" s="42">
        <v>0</v>
      </c>
      <c r="BN10" s="19">
        <v>0</v>
      </c>
      <c r="BO10" s="42">
        <f>+BN10/12*2</f>
        <v>0</v>
      </c>
      <c r="BP10" s="42">
        <v>0</v>
      </c>
      <c r="BQ10" s="19">
        <f t="shared" ref="BQ10:BR14" si="12">BV10+BY10+CB10+CE10</f>
        <v>170166.9</v>
      </c>
      <c r="BR10" s="42">
        <f t="shared" si="12"/>
        <v>28361.149999999998</v>
      </c>
      <c r="BS10" s="42">
        <f>BX10+CA10+CD10+CG10</f>
        <v>5970.0749999999998</v>
      </c>
      <c r="BT10" s="42">
        <f>+BS10/BR10*100</f>
        <v>21.050186610909645</v>
      </c>
      <c r="BU10" s="42">
        <f>BS10/BQ10*100</f>
        <v>3.508364435151607</v>
      </c>
      <c r="BV10" s="19">
        <v>108156.5</v>
      </c>
      <c r="BW10" s="42">
        <f t="shared" ref="BW10:BW14" si="13">+BV10/12*2</f>
        <v>18026.083333333332</v>
      </c>
      <c r="BX10" s="42">
        <v>3288.8249999999998</v>
      </c>
      <c r="BY10" s="19">
        <v>36486.400000000001</v>
      </c>
      <c r="BZ10" s="42">
        <f t="shared" ref="BZ10:BZ14" si="14">+BY10/12*2</f>
        <v>6081.0666666666666</v>
      </c>
      <c r="CA10" s="42">
        <v>185.8</v>
      </c>
      <c r="CB10" s="19">
        <v>0</v>
      </c>
      <c r="CC10" s="42">
        <f t="shared" ref="CC10:CC14" si="15">+CB10/12*2</f>
        <v>0</v>
      </c>
      <c r="CD10" s="42">
        <v>0</v>
      </c>
      <c r="CE10" s="19">
        <v>25524</v>
      </c>
      <c r="CF10" s="42">
        <f t="shared" ref="CF10:CF14" si="16">+CE10/12*2</f>
        <v>4254</v>
      </c>
      <c r="CG10" s="42">
        <v>2495.4499999999998</v>
      </c>
      <c r="CH10" s="19">
        <v>0</v>
      </c>
      <c r="CI10" s="42">
        <f>+CH10/12*2</f>
        <v>0</v>
      </c>
      <c r="CJ10" s="42">
        <v>0</v>
      </c>
      <c r="CK10" s="19">
        <v>2227.1999999999998</v>
      </c>
      <c r="CL10" s="42">
        <f t="shared" ref="CL10:CL14" si="17">+CK10/12*2</f>
        <v>371.2</v>
      </c>
      <c r="CM10" s="42">
        <v>296.95999999999998</v>
      </c>
      <c r="CN10" s="19">
        <v>0</v>
      </c>
      <c r="CO10" s="42">
        <f>+CN10/12*2</f>
        <v>0</v>
      </c>
      <c r="CP10" s="42">
        <v>0</v>
      </c>
      <c r="CQ10" s="19">
        <v>44015.4</v>
      </c>
      <c r="CR10" s="42">
        <f t="shared" ref="CR10:CR14" si="18">+CQ10/12*2</f>
        <v>7335.9000000000005</v>
      </c>
      <c r="CS10" s="42">
        <v>3988.694</v>
      </c>
      <c r="CT10" s="19">
        <v>22165.4</v>
      </c>
      <c r="CU10" s="42">
        <f t="shared" ref="CU10:CU14" si="19">+CT10/12*2</f>
        <v>3694.2333333333336</v>
      </c>
      <c r="CV10" s="42">
        <v>879.67399999999998</v>
      </c>
      <c r="CW10" s="19">
        <v>0</v>
      </c>
      <c r="CX10" s="42">
        <f t="shared" ref="CX10:CX14" si="20">+CW10/12*2</f>
        <v>0</v>
      </c>
      <c r="CY10" s="42">
        <v>588.1</v>
      </c>
      <c r="CZ10" s="19">
        <v>0</v>
      </c>
      <c r="DA10" s="42">
        <f t="shared" ref="DA10:DA14" si="21">+CZ10/12*2</f>
        <v>0</v>
      </c>
      <c r="DB10" s="42">
        <v>0</v>
      </c>
      <c r="DC10" s="19">
        <v>0</v>
      </c>
      <c r="DD10" s="42">
        <f t="shared" ref="DD10:DD14" si="22">+DC10/12*2</f>
        <v>0</v>
      </c>
      <c r="DE10" s="42">
        <v>0</v>
      </c>
      <c r="DF10" s="19">
        <v>10000</v>
      </c>
      <c r="DG10" s="42">
        <f t="shared" ref="DG10:DG14" si="23">+DF10/12*2</f>
        <v>1666.6666666666667</v>
      </c>
      <c r="DH10" s="42">
        <v>3380.3099000000002</v>
      </c>
      <c r="DI10" s="42">
        <v>0</v>
      </c>
      <c r="DJ10" s="19">
        <f>U10+Z10+AJ10+AO10+AT10+AY10+BB10+BE10+BH10+BK10+BN10+BV10+BY10+CB10+CE10+CH10+CK10+CN10+CQ10+CW10+CZ10+DC10+DF10+AE10</f>
        <v>2575284</v>
      </c>
      <c r="DK10" s="42">
        <f>V10+AA10+AK10+AP10+AU10+AZ10+BC10+BF10+BI10+BL10+BO10+BW10+BZ10+CC10+CF10+CI10+CL10+CO10+CR10+CX10+DA10+DD10+DG10+AF10</f>
        <v>429214</v>
      </c>
      <c r="DL10" s="42">
        <f>W10+AB10+AL10+AQ10+AV10+BA10+BD10+BG10+BJ10+BM10+BP10+BX10+CA10+CD10+CG10+CJ10+CM10+CP10+CS10+CY10+DB10+DE10+DH10+AG10</f>
        <v>398245.3039</v>
      </c>
      <c r="DM10" s="19">
        <v>50000</v>
      </c>
      <c r="DN10" s="42">
        <f t="shared" ref="DN10:DN14" si="24">+DM10/12*2</f>
        <v>8333.3333333333339</v>
      </c>
      <c r="DO10" s="42">
        <v>0</v>
      </c>
      <c r="DP10" s="19">
        <v>3092143.2</v>
      </c>
      <c r="DQ10" s="42">
        <f t="shared" ref="DQ10:DQ14" si="25">+DP10/12*2</f>
        <v>515357.2</v>
      </c>
      <c r="DR10" s="42">
        <v>165823.774</v>
      </c>
      <c r="DS10" s="19">
        <v>0</v>
      </c>
      <c r="DT10" s="42">
        <f t="shared" ref="DT10:DT14" si="26">+DS10/12*2</f>
        <v>0</v>
      </c>
      <c r="DU10" s="42">
        <v>0</v>
      </c>
      <c r="DV10" s="19">
        <v>0</v>
      </c>
      <c r="DW10" s="42">
        <f t="shared" ref="DW10:DW14" si="27">+DV10/12*2</f>
        <v>0</v>
      </c>
      <c r="DX10" s="42">
        <v>0</v>
      </c>
      <c r="DY10" s="19">
        <v>0</v>
      </c>
      <c r="DZ10" s="42">
        <f t="shared" ref="DZ10:DZ14" si="28">+DY10/12*2</f>
        <v>0</v>
      </c>
      <c r="EA10" s="42">
        <v>0</v>
      </c>
      <c r="EB10" s="19">
        <v>752585.2</v>
      </c>
      <c r="EC10" s="42">
        <f t="shared" ref="EC10:EC14" si="29">+EB10/12*2</f>
        <v>125430.86666666665</v>
      </c>
      <c r="ED10" s="42">
        <v>0</v>
      </c>
      <c r="EE10" s="42">
        <v>0</v>
      </c>
      <c r="EF10" s="19">
        <f t="shared" ref="EF10:EG14" si="30">DM10+DP10+DS10+DV10+DY10+EB10</f>
        <v>3894728.4000000004</v>
      </c>
      <c r="EG10" s="42">
        <f t="shared" si="30"/>
        <v>649121.4</v>
      </c>
      <c r="EH10" s="42">
        <f>DO10+DR10+DU10+DX10+EA10+ED10+EE10</f>
        <v>165823.774</v>
      </c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</row>
    <row r="11" spans="1:254" ht="24" customHeight="1" x14ac:dyDescent="0.3">
      <c r="A11" s="17">
        <v>2</v>
      </c>
      <c r="B11" s="40" t="s">
        <v>56</v>
      </c>
      <c r="C11" s="41">
        <v>754.17439999999999</v>
      </c>
      <c r="D11" s="41">
        <v>223769.28570000001</v>
      </c>
      <c r="E11" s="19">
        <f>DJ11+EF11-EB11</f>
        <v>2657860.2999999998</v>
      </c>
      <c r="F11" s="20">
        <f>DK11+EG11-EC11</f>
        <v>442976.71666666656</v>
      </c>
      <c r="G11" s="20">
        <f>DL11+EH11-ED11</f>
        <v>439051.32309999992</v>
      </c>
      <c r="H11" s="20">
        <f t="shared" ref="H11:H17" si="31">+G11/F11*100</f>
        <v>99.113860070072164</v>
      </c>
      <c r="I11" s="20">
        <f>G11/E11*100</f>
        <v>16.518976678345357</v>
      </c>
      <c r="J11" s="19">
        <f>U11+Z11+AJ11+AO11+AT11+AY11+BN11+BV11+BY11+CB11+CE11+CH11+CN11+CQ11+CW11+CZ11+DF11+AE11</f>
        <v>823671.3</v>
      </c>
      <c r="K11" s="20">
        <f>V11+AA11+AK11+AP11+AU11+AZ11+BO11+BW11+BZ11+CC11+CF11+CI11+CO11+CR11+CX11+DA11+DG11+AF11</f>
        <v>137278.54999999999</v>
      </c>
      <c r="L11" s="20">
        <f>W11+AB11+AL11+AQ11+AV11+BA11+BP11+BX11+CA11+CD11+CG11+CJ11+CP11+CS11+CY11+DB11+DH11+AG11</f>
        <v>134220.90309999991</v>
      </c>
      <c r="M11" s="20">
        <f t="shared" ref="M11:M17" si="32">+L11-K11</f>
        <v>-3057.6469000000798</v>
      </c>
      <c r="N11" s="20">
        <f t="shared" ref="N11:N17" si="33">+L11/K11*100</f>
        <v>97.772669583121257</v>
      </c>
      <c r="O11" s="20">
        <f>L11/J11*100</f>
        <v>16.295444930520208</v>
      </c>
      <c r="P11" s="19">
        <f t="shared" si="0"/>
        <v>153870.40000000008</v>
      </c>
      <c r="Q11" s="20">
        <f>V11+AA11+AF11</f>
        <v>25645.06666666668</v>
      </c>
      <c r="R11" s="20">
        <f>W11+AB11+AG11</f>
        <v>19168.877599999927</v>
      </c>
      <c r="S11" s="20">
        <f t="shared" ref="S11:S17" si="34">+R11/Q11*100</f>
        <v>74.746842537615748</v>
      </c>
      <c r="T11" s="18">
        <f>R11/P11*100</f>
        <v>12.457807089602625</v>
      </c>
      <c r="U11" s="19">
        <v>15489.9</v>
      </c>
      <c r="V11" s="42">
        <f t="shared" ref="V11:V14" si="35">+U11/12*2</f>
        <v>2581.65</v>
      </c>
      <c r="W11" s="42">
        <v>1132.8326999999999</v>
      </c>
      <c r="X11" s="42">
        <f t="shared" ref="X11:X17" si="36">+W11/V11*100</f>
        <v>43.880181279414323</v>
      </c>
      <c r="Y11" s="42">
        <f t="shared" si="1"/>
        <v>7.3133635465690547</v>
      </c>
      <c r="Z11" s="19">
        <v>35169.9</v>
      </c>
      <c r="AA11" s="42">
        <f t="shared" si="2"/>
        <v>5861.6500000000005</v>
      </c>
      <c r="AB11" s="42">
        <v>6879.2064</v>
      </c>
      <c r="AC11" s="42">
        <f t="shared" si="3"/>
        <v>117.35955575648494</v>
      </c>
      <c r="AD11" s="42">
        <f t="shared" ref="AD11:AD17" si="37">+AB11/Z11*100</f>
        <v>19.559925959414155</v>
      </c>
      <c r="AE11" s="19">
        <v>103210.60000000009</v>
      </c>
      <c r="AF11" s="42">
        <f>+AE11/12*2</f>
        <v>17201.766666666681</v>
      </c>
      <c r="AG11" s="42">
        <v>11156.838499999925</v>
      </c>
      <c r="AH11" s="42">
        <f>+AG11/AF11*100</f>
        <v>64.858678275292931</v>
      </c>
      <c r="AI11" s="42">
        <f>AG11/AE11*100</f>
        <v>10.809779712548822</v>
      </c>
      <c r="AJ11" s="19">
        <v>391343.6</v>
      </c>
      <c r="AK11" s="42">
        <f t="shared" si="4"/>
        <v>65223.933333333327</v>
      </c>
      <c r="AL11" s="42">
        <v>70538.806299999997</v>
      </c>
      <c r="AM11" s="42">
        <f>+AL11/AK11*100</f>
        <v>108.14865448163711</v>
      </c>
      <c r="AN11" s="42">
        <f>AL11/AJ11*100</f>
        <v>18.024775746939518</v>
      </c>
      <c r="AO11" s="19">
        <v>8600</v>
      </c>
      <c r="AP11" s="42">
        <f t="shared" si="5"/>
        <v>1433.3333333333333</v>
      </c>
      <c r="AQ11" s="42">
        <v>1832.298</v>
      </c>
      <c r="AR11" s="42">
        <f t="shared" ref="AR11:AR17" si="38">+AQ11/AP11*100</f>
        <v>127.83474418604652</v>
      </c>
      <c r="AS11" s="42">
        <f>AQ11/AO11*100</f>
        <v>21.305790697674418</v>
      </c>
      <c r="AT11" s="19">
        <v>14000</v>
      </c>
      <c r="AU11" s="42">
        <f t="shared" si="6"/>
        <v>2333.3333333333335</v>
      </c>
      <c r="AV11" s="42">
        <v>2927.3</v>
      </c>
      <c r="AW11" s="42">
        <f>+AV11/AU11*100</f>
        <v>125.45571428571429</v>
      </c>
      <c r="AX11" s="42">
        <f>AV11/AT11*100</f>
        <v>20.909285714285716</v>
      </c>
      <c r="AY11" s="19">
        <v>0</v>
      </c>
      <c r="AZ11" s="42">
        <f t="shared" si="7"/>
        <v>0</v>
      </c>
      <c r="BA11" s="42">
        <v>0</v>
      </c>
      <c r="BB11" s="19">
        <v>0</v>
      </c>
      <c r="BC11" s="42">
        <f t="shared" si="8"/>
        <v>0</v>
      </c>
      <c r="BD11" s="42">
        <v>0</v>
      </c>
      <c r="BE11" s="19">
        <v>1819359.7</v>
      </c>
      <c r="BF11" s="42">
        <f t="shared" si="9"/>
        <v>303226.61666666664</v>
      </c>
      <c r="BG11" s="42">
        <v>303226.59999999998</v>
      </c>
      <c r="BH11" s="19">
        <v>10374.9</v>
      </c>
      <c r="BI11" s="42">
        <f t="shared" si="10"/>
        <v>1729.1499999999999</v>
      </c>
      <c r="BJ11" s="42">
        <v>1009.9</v>
      </c>
      <c r="BK11" s="19">
        <v>0</v>
      </c>
      <c r="BL11" s="42">
        <f t="shared" si="11"/>
        <v>0</v>
      </c>
      <c r="BM11" s="42">
        <v>0</v>
      </c>
      <c r="BN11" s="19">
        <v>0</v>
      </c>
      <c r="BO11" s="42">
        <f t="shared" ref="BO11:BO14" si="39">+BN11/12*2</f>
        <v>0</v>
      </c>
      <c r="BP11" s="42">
        <v>0</v>
      </c>
      <c r="BQ11" s="19">
        <f t="shared" si="12"/>
        <v>50009.4</v>
      </c>
      <c r="BR11" s="42">
        <f t="shared" si="12"/>
        <v>8334.9</v>
      </c>
      <c r="BS11" s="42">
        <f t="shared" ref="BS11:BS14" si="40">BX11+CA11+CD11+CG11</f>
        <v>5783.8320000000003</v>
      </c>
      <c r="BT11" s="42">
        <f t="shared" ref="BT11:BT17" si="41">+BS11/BR11*100</f>
        <v>69.392938127632007</v>
      </c>
      <c r="BU11" s="42">
        <f>BS11/BQ11*100</f>
        <v>11.565489687938669</v>
      </c>
      <c r="BV11" s="19">
        <v>36432.5</v>
      </c>
      <c r="BW11" s="42">
        <f t="shared" si="13"/>
        <v>6072.083333333333</v>
      </c>
      <c r="BX11" s="42">
        <v>2622.4920000000002</v>
      </c>
      <c r="BY11" s="19">
        <v>8818.1</v>
      </c>
      <c r="BZ11" s="42">
        <f t="shared" si="14"/>
        <v>1469.6833333333334</v>
      </c>
      <c r="CA11" s="42">
        <v>1226.5</v>
      </c>
      <c r="CB11" s="19">
        <v>2000</v>
      </c>
      <c r="CC11" s="42">
        <f t="shared" si="15"/>
        <v>333.33333333333331</v>
      </c>
      <c r="CD11" s="42">
        <v>603.64</v>
      </c>
      <c r="CE11" s="19">
        <v>2758.8</v>
      </c>
      <c r="CF11" s="42">
        <f t="shared" si="16"/>
        <v>459.8</v>
      </c>
      <c r="CG11" s="42">
        <v>1331.2</v>
      </c>
      <c r="CH11" s="19">
        <v>0</v>
      </c>
      <c r="CI11" s="42">
        <f t="shared" ref="CI11:CI14" si="42">+CH11/12*2</f>
        <v>0</v>
      </c>
      <c r="CJ11" s="42">
        <v>0</v>
      </c>
      <c r="CK11" s="19">
        <v>4454.3999999999996</v>
      </c>
      <c r="CL11" s="42">
        <f t="shared" si="17"/>
        <v>742.4</v>
      </c>
      <c r="CM11" s="42">
        <v>593.91999999999996</v>
      </c>
      <c r="CN11" s="19">
        <v>0</v>
      </c>
      <c r="CO11" s="42">
        <f t="shared" ref="CO11:CO14" si="43">+CN11/12*2</f>
        <v>0</v>
      </c>
      <c r="CP11" s="42">
        <v>0</v>
      </c>
      <c r="CQ11" s="19">
        <v>194247.9</v>
      </c>
      <c r="CR11" s="42">
        <f t="shared" si="18"/>
        <v>32374.649999999998</v>
      </c>
      <c r="CS11" s="42">
        <v>26635.769499999999</v>
      </c>
      <c r="CT11" s="19">
        <v>70137.899999999994</v>
      </c>
      <c r="CU11" s="42">
        <f t="shared" si="19"/>
        <v>11689.65</v>
      </c>
      <c r="CV11" s="42">
        <v>9963.1684999999998</v>
      </c>
      <c r="CW11" s="19">
        <v>8000</v>
      </c>
      <c r="CX11" s="42">
        <f t="shared" si="20"/>
        <v>1333.3333333333333</v>
      </c>
      <c r="CY11" s="42">
        <v>5713.3</v>
      </c>
      <c r="CZ11" s="19">
        <v>1100</v>
      </c>
      <c r="DA11" s="42">
        <f t="shared" si="21"/>
        <v>183.33333333333334</v>
      </c>
      <c r="DB11" s="42">
        <v>0</v>
      </c>
      <c r="DC11" s="19">
        <v>0</v>
      </c>
      <c r="DD11" s="42">
        <f t="shared" si="22"/>
        <v>0</v>
      </c>
      <c r="DE11" s="42">
        <v>0</v>
      </c>
      <c r="DF11" s="19">
        <v>2500</v>
      </c>
      <c r="DG11" s="42">
        <f t="shared" si="23"/>
        <v>416.66666666666669</v>
      </c>
      <c r="DH11" s="42">
        <v>1620.7197000000001</v>
      </c>
      <c r="DI11" s="42">
        <v>0</v>
      </c>
      <c r="DJ11" s="19">
        <f>U11+Z11+AJ11+AO11+AT11+AY11+BB11+BE11+BH11+BK11+BN11+BV11+BY11+CB11+CE11+CH11+CK11+CN11+CQ11+CW11+CZ11+DC11+DF11+AE11</f>
        <v>2657860.2999999998</v>
      </c>
      <c r="DK11" s="42">
        <f>V11+AA11+AK11+AP11+AU11+AZ11+BC11+BF11+BI11+BL11+BO11+BW11+BZ11+CC11+CF11+CI11+CL11+CO11+CR11+CX11+DA11+DD11+DG11+AF11</f>
        <v>442976.71666666662</v>
      </c>
      <c r="DL11" s="42">
        <f>W11+AB11+AL11+AQ11+AV11+BA11+BD11+BG11+BJ11+BM11+BP11+BX11+CA11+CD11+CG11+CJ11+CM11+CP11+CS11+CY11+DB11+DE11+DH11+AG11</f>
        <v>439051.32309999992</v>
      </c>
      <c r="DM11" s="19">
        <v>0</v>
      </c>
      <c r="DN11" s="42">
        <f t="shared" si="24"/>
        <v>0</v>
      </c>
      <c r="DO11" s="42">
        <v>0</v>
      </c>
      <c r="DP11" s="19">
        <v>0</v>
      </c>
      <c r="DQ11" s="42">
        <f t="shared" si="25"/>
        <v>0</v>
      </c>
      <c r="DR11" s="42">
        <v>0</v>
      </c>
      <c r="DS11" s="19">
        <v>0</v>
      </c>
      <c r="DT11" s="42">
        <f t="shared" si="26"/>
        <v>0</v>
      </c>
      <c r="DU11" s="42">
        <v>0</v>
      </c>
      <c r="DV11" s="19">
        <v>0</v>
      </c>
      <c r="DW11" s="42">
        <f t="shared" si="27"/>
        <v>0</v>
      </c>
      <c r="DX11" s="42">
        <v>0</v>
      </c>
      <c r="DY11" s="19">
        <v>0</v>
      </c>
      <c r="DZ11" s="42">
        <f t="shared" si="28"/>
        <v>0</v>
      </c>
      <c r="EA11" s="42">
        <v>0</v>
      </c>
      <c r="EB11" s="19">
        <v>792300</v>
      </c>
      <c r="EC11" s="42">
        <f t="shared" si="29"/>
        <v>132050</v>
      </c>
      <c r="ED11" s="42">
        <v>0</v>
      </c>
      <c r="EE11" s="42">
        <v>0</v>
      </c>
      <c r="EF11" s="19">
        <f t="shared" si="30"/>
        <v>792300</v>
      </c>
      <c r="EG11" s="42">
        <f t="shared" si="30"/>
        <v>132050</v>
      </c>
      <c r="EH11" s="42">
        <f>DO11+DR11+DU11+DX11+EA11+ED11+EE11</f>
        <v>0</v>
      </c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</row>
    <row r="12" spans="1:254" ht="24" customHeight="1" x14ac:dyDescent="0.3">
      <c r="A12" s="17">
        <v>3</v>
      </c>
      <c r="B12" s="40" t="s">
        <v>57</v>
      </c>
      <c r="C12" s="41">
        <v>8.3092000000000006</v>
      </c>
      <c r="D12" s="41">
        <v>13290.369699999999</v>
      </c>
      <c r="E12" s="19">
        <f>DJ12+EF12-EB12</f>
        <v>999189.10000000009</v>
      </c>
      <c r="F12" s="20">
        <f>DK12+EG12-EC12</f>
        <v>166531.51666666663</v>
      </c>
      <c r="G12" s="20">
        <f>DL12+EH12-ED12</f>
        <v>146449.09539999999</v>
      </c>
      <c r="H12" s="20">
        <f t="shared" si="31"/>
        <v>87.940768409102958</v>
      </c>
      <c r="I12" s="20">
        <f>G12/E12*100</f>
        <v>14.656794734850486</v>
      </c>
      <c r="J12" s="19">
        <f>U12+Z12+AJ12+AO12+AT12+AY12+BN12+BV12+BY12+CB12+CE12+CH12+CN12+CQ12+CW12+CZ12+DF12+AE12</f>
        <v>257065.4</v>
      </c>
      <c r="K12" s="20">
        <f>V12+AA12+AK12+AP12+AU12+AZ12+BO12+BW12+BZ12+CC12+CF12+CI12+CO12+CR12+CX12+DA12+DG12+AF12</f>
        <v>42844.233333333323</v>
      </c>
      <c r="L12" s="20">
        <f>W12+AB12+AL12+AQ12+AV12+BA12+BP12+BX12+CA12+CD12+CG12+CJ12+CP12+CS12+CY12+DB12+DH12+AG12</f>
        <v>27483.175400000029</v>
      </c>
      <c r="M12" s="20">
        <f t="shared" si="32"/>
        <v>-15361.057933333293</v>
      </c>
      <c r="N12" s="20">
        <f t="shared" si="33"/>
        <v>64.146731687734032</v>
      </c>
      <c r="O12" s="20">
        <f>L12/J12*100</f>
        <v>10.691121947955667</v>
      </c>
      <c r="P12" s="19">
        <f t="shared" si="0"/>
        <v>40877</v>
      </c>
      <c r="Q12" s="20">
        <f>V12+AA12+AF12</f>
        <v>6812.8333333333339</v>
      </c>
      <c r="R12" s="20">
        <f>W12+AB12+AG12</f>
        <v>4198.5840000000253</v>
      </c>
      <c r="S12" s="20">
        <f t="shared" si="34"/>
        <v>61.627575409154659</v>
      </c>
      <c r="T12" s="18">
        <f>R12/P12*100</f>
        <v>10.271262568192444</v>
      </c>
      <c r="U12" s="19">
        <v>107</v>
      </c>
      <c r="V12" s="42">
        <f t="shared" si="35"/>
        <v>17.833333333333332</v>
      </c>
      <c r="W12" s="42">
        <v>4.8959999999999999</v>
      </c>
      <c r="X12" s="42">
        <f t="shared" si="36"/>
        <v>27.454205607476638</v>
      </c>
      <c r="Y12" s="42">
        <f t="shared" si="1"/>
        <v>4.575700934579439</v>
      </c>
      <c r="Z12" s="19">
        <v>8660</v>
      </c>
      <c r="AA12" s="42">
        <f t="shared" si="2"/>
        <v>1443.3333333333333</v>
      </c>
      <c r="AB12" s="42">
        <v>1642.348</v>
      </c>
      <c r="AC12" s="42">
        <f t="shared" si="3"/>
        <v>113.78854503464204</v>
      </c>
      <c r="AD12" s="42">
        <f t="shared" si="37"/>
        <v>18.964757505773672</v>
      </c>
      <c r="AE12" s="19">
        <v>32110</v>
      </c>
      <c r="AF12" s="42">
        <f>+AE12/12*2</f>
        <v>5351.666666666667</v>
      </c>
      <c r="AG12" s="42">
        <v>2551.3400000000256</v>
      </c>
      <c r="AH12" s="42">
        <f>+AG12/AF12*100</f>
        <v>47.673746496419042</v>
      </c>
      <c r="AI12" s="42">
        <f>AG12/AE12*100</f>
        <v>7.9456244160698395</v>
      </c>
      <c r="AJ12" s="19">
        <v>60182</v>
      </c>
      <c r="AK12" s="42">
        <f t="shared" si="4"/>
        <v>10030.333333333334</v>
      </c>
      <c r="AL12" s="42">
        <v>11763.536400000001</v>
      </c>
      <c r="AM12" s="42">
        <f>+AL12/AK12*100</f>
        <v>117.27961583197634</v>
      </c>
      <c r="AN12" s="42">
        <f>AL12/AJ12*100</f>
        <v>19.546602638662726</v>
      </c>
      <c r="AO12" s="19">
        <v>4898.3999999999996</v>
      </c>
      <c r="AP12" s="42">
        <f t="shared" si="5"/>
        <v>816.4</v>
      </c>
      <c r="AQ12" s="42">
        <v>831.31</v>
      </c>
      <c r="AR12" s="42">
        <f t="shared" si="38"/>
        <v>101.8263106320431</v>
      </c>
      <c r="AS12" s="42">
        <f>AQ12/AO12*100</f>
        <v>16.971051772007186</v>
      </c>
      <c r="AT12" s="19">
        <v>600</v>
      </c>
      <c r="AU12" s="42">
        <f t="shared" si="6"/>
        <v>100</v>
      </c>
      <c r="AV12" s="42">
        <v>435.4</v>
      </c>
      <c r="AW12" s="42">
        <f>+AV12/AU12*100</f>
        <v>435.40000000000003</v>
      </c>
      <c r="AX12" s="42">
        <f>AV12/AT12*100</f>
        <v>72.566666666666663</v>
      </c>
      <c r="AY12" s="19">
        <v>0</v>
      </c>
      <c r="AZ12" s="42">
        <f t="shared" si="7"/>
        <v>0</v>
      </c>
      <c r="BA12" s="42">
        <v>0</v>
      </c>
      <c r="BB12" s="19">
        <v>0</v>
      </c>
      <c r="BC12" s="42">
        <f t="shared" si="8"/>
        <v>0</v>
      </c>
      <c r="BD12" s="42">
        <v>0</v>
      </c>
      <c r="BE12" s="19">
        <v>711523.4</v>
      </c>
      <c r="BF12" s="42">
        <f t="shared" si="9"/>
        <v>118587.23333333334</v>
      </c>
      <c r="BG12" s="42">
        <v>118587.2</v>
      </c>
      <c r="BH12" s="19">
        <v>1089</v>
      </c>
      <c r="BI12" s="42">
        <f t="shared" si="10"/>
        <v>181.5</v>
      </c>
      <c r="BJ12" s="42">
        <v>112.2</v>
      </c>
      <c r="BK12" s="19">
        <v>0</v>
      </c>
      <c r="BL12" s="42">
        <f t="shared" si="11"/>
        <v>0</v>
      </c>
      <c r="BM12" s="42">
        <v>0</v>
      </c>
      <c r="BN12" s="19">
        <v>0</v>
      </c>
      <c r="BO12" s="42">
        <f t="shared" si="39"/>
        <v>0</v>
      </c>
      <c r="BP12" s="42">
        <v>0</v>
      </c>
      <c r="BQ12" s="19">
        <f t="shared" si="12"/>
        <v>74748</v>
      </c>
      <c r="BR12" s="42">
        <f t="shared" si="12"/>
        <v>12458</v>
      </c>
      <c r="BS12" s="42">
        <f t="shared" si="40"/>
        <v>5227.5150000000003</v>
      </c>
      <c r="BT12" s="42">
        <f t="shared" si="41"/>
        <v>41.961109327339862</v>
      </c>
      <c r="BU12" s="42">
        <f>BS12/BQ12*100</f>
        <v>6.9935182212233107</v>
      </c>
      <c r="BV12" s="19">
        <v>69748</v>
      </c>
      <c r="BW12" s="42">
        <f t="shared" si="13"/>
        <v>11624.666666666666</v>
      </c>
      <c r="BX12" s="42">
        <v>4605.835</v>
      </c>
      <c r="BY12" s="19">
        <v>0</v>
      </c>
      <c r="BZ12" s="42">
        <f t="shared" si="14"/>
        <v>0</v>
      </c>
      <c r="CA12" s="42">
        <v>0</v>
      </c>
      <c r="CB12" s="19">
        <v>0</v>
      </c>
      <c r="CC12" s="42">
        <f t="shared" si="15"/>
        <v>0</v>
      </c>
      <c r="CD12" s="42">
        <v>0</v>
      </c>
      <c r="CE12" s="19">
        <v>5000</v>
      </c>
      <c r="CF12" s="42">
        <f t="shared" si="16"/>
        <v>833.33333333333337</v>
      </c>
      <c r="CG12" s="42">
        <v>621.67999999999995</v>
      </c>
      <c r="CH12" s="19">
        <v>0</v>
      </c>
      <c r="CI12" s="42">
        <f t="shared" si="42"/>
        <v>0</v>
      </c>
      <c r="CJ12" s="42">
        <v>0</v>
      </c>
      <c r="CK12" s="19">
        <v>1999</v>
      </c>
      <c r="CL12" s="42">
        <f t="shared" si="17"/>
        <v>333.16666666666669</v>
      </c>
      <c r="CM12" s="42">
        <v>266.52</v>
      </c>
      <c r="CN12" s="19">
        <v>0</v>
      </c>
      <c r="CO12" s="42">
        <f t="shared" si="43"/>
        <v>0</v>
      </c>
      <c r="CP12" s="42">
        <v>0</v>
      </c>
      <c r="CQ12" s="19">
        <v>47751</v>
      </c>
      <c r="CR12" s="42">
        <f t="shared" si="18"/>
        <v>7958.5</v>
      </c>
      <c r="CS12" s="42">
        <v>4936.83</v>
      </c>
      <c r="CT12" s="19">
        <v>19000</v>
      </c>
      <c r="CU12" s="42">
        <f t="shared" si="19"/>
        <v>3166.6666666666665</v>
      </c>
      <c r="CV12" s="42">
        <v>1440.23</v>
      </c>
      <c r="CW12" s="19">
        <v>0</v>
      </c>
      <c r="CX12" s="42">
        <f t="shared" si="20"/>
        <v>0</v>
      </c>
      <c r="CY12" s="42">
        <v>90</v>
      </c>
      <c r="CZ12" s="19">
        <v>3000</v>
      </c>
      <c r="DA12" s="42">
        <f t="shared" si="21"/>
        <v>500</v>
      </c>
      <c r="DB12" s="42">
        <v>0</v>
      </c>
      <c r="DC12" s="19">
        <v>20000</v>
      </c>
      <c r="DD12" s="42">
        <f t="shared" si="22"/>
        <v>3333.3333333333335</v>
      </c>
      <c r="DE12" s="42">
        <v>0</v>
      </c>
      <c r="DF12" s="19">
        <v>25009</v>
      </c>
      <c r="DG12" s="42">
        <f t="shared" si="23"/>
        <v>4168.166666666667</v>
      </c>
      <c r="DH12" s="42">
        <v>0</v>
      </c>
      <c r="DI12" s="42">
        <v>0</v>
      </c>
      <c r="DJ12" s="19">
        <f>U12+Z12+AJ12+AO12+AT12+AY12+BB12+BE12+BH12+BK12+BN12+BV12+BY12+CB12+CE12+CH12+CK12+CN12+CQ12+CW12+CZ12+DC12+DF12+AE12</f>
        <v>991676.8</v>
      </c>
      <c r="DK12" s="42">
        <f>V12+AA12+AK12+AP12+AU12+AZ12+BC12+BF12+BI12+BL12+BO12+BW12+BZ12+CC12+CF12+CI12+CL12+CO12+CR12+CX12+DA12+DD12+DG12+AF12</f>
        <v>165279.46666666665</v>
      </c>
      <c r="DL12" s="42">
        <f>W12+AB12+AL12+AQ12+AV12+BA12+BD12+BG12+BJ12+BM12+BP12+BX12+CA12+CD12+CG12+CJ12+CM12+CP12+CS12+CY12+DB12+DE12+DH12+AG12</f>
        <v>146449.09539999999</v>
      </c>
      <c r="DM12" s="19">
        <v>0</v>
      </c>
      <c r="DN12" s="42">
        <f t="shared" si="24"/>
        <v>0</v>
      </c>
      <c r="DO12" s="42">
        <v>0</v>
      </c>
      <c r="DP12" s="19">
        <v>7512.3</v>
      </c>
      <c r="DQ12" s="42">
        <f t="shared" si="25"/>
        <v>1252.05</v>
      </c>
      <c r="DR12" s="42">
        <v>0</v>
      </c>
      <c r="DS12" s="19">
        <v>0</v>
      </c>
      <c r="DT12" s="42">
        <f t="shared" si="26"/>
        <v>0</v>
      </c>
      <c r="DU12" s="42">
        <v>0</v>
      </c>
      <c r="DV12" s="19">
        <v>0</v>
      </c>
      <c r="DW12" s="42">
        <f t="shared" si="27"/>
        <v>0</v>
      </c>
      <c r="DX12" s="42">
        <v>0</v>
      </c>
      <c r="DY12" s="19">
        <v>0</v>
      </c>
      <c r="DZ12" s="42">
        <f t="shared" si="28"/>
        <v>0</v>
      </c>
      <c r="EA12" s="42">
        <v>0</v>
      </c>
      <c r="EB12" s="19">
        <v>133781.95809999999</v>
      </c>
      <c r="EC12" s="42">
        <f t="shared" si="29"/>
        <v>22296.993016666664</v>
      </c>
      <c r="ED12" s="42">
        <v>26000</v>
      </c>
      <c r="EE12" s="42">
        <v>0</v>
      </c>
      <c r="EF12" s="19">
        <f t="shared" si="30"/>
        <v>141294.25809999998</v>
      </c>
      <c r="EG12" s="42">
        <f t="shared" si="30"/>
        <v>23549.043016666663</v>
      </c>
      <c r="EH12" s="42">
        <f>DO12+DR12+DU12+DX12+EA12+ED12+EE12</f>
        <v>26000</v>
      </c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</row>
    <row r="13" spans="1:254" ht="24" customHeight="1" x14ac:dyDescent="0.3">
      <c r="A13" s="17">
        <v>4</v>
      </c>
      <c r="B13" s="40" t="s">
        <v>58</v>
      </c>
      <c r="C13" s="41">
        <v>9182.2497000000003</v>
      </c>
      <c r="D13" s="41">
        <v>1255725.0197000001</v>
      </c>
      <c r="E13" s="19">
        <f>DJ13+EF13-EB13</f>
        <v>4275278.1859999998</v>
      </c>
      <c r="F13" s="20">
        <f>DK13+EG13-EC13</f>
        <v>712546.36433333345</v>
      </c>
      <c r="G13" s="20">
        <f>DL13+EH13-ED13</f>
        <v>730567.22799999989</v>
      </c>
      <c r="H13" s="20">
        <f t="shared" si="31"/>
        <v>102.52907944924074</v>
      </c>
      <c r="I13" s="20">
        <f>G13/E13*100</f>
        <v>17.088179908206794</v>
      </c>
      <c r="J13" s="19">
        <f>U13+Z13+AJ13+AO13+AT13+AY13+BN13+BV13+BY13+CB13+CE13+CH13+CN13+CQ13+CW13+CZ13+DF13+AE13</f>
        <v>912286.10000000009</v>
      </c>
      <c r="K13" s="20">
        <f>V13+AA13+AK13+AP13+AU13+AZ13+BO13+BW13+BZ13+CC13+CF13+CI13+CO13+CR13+CX13+DA13+DG13+AF13</f>
        <v>152047.68333333335</v>
      </c>
      <c r="L13" s="20">
        <f>W13+AB13+AL13+AQ13+AV13+BA13+BP13+BX13+CA13+CD13+CG13+CJ13+CP13+CS13+CY13+DB13+DH13+AG13</f>
        <v>191689.03099999996</v>
      </c>
      <c r="M13" s="20">
        <f t="shared" si="32"/>
        <v>39641.34766666661</v>
      </c>
      <c r="N13" s="20">
        <f t="shared" si="33"/>
        <v>126.07165515291744</v>
      </c>
      <c r="O13" s="20">
        <f>L13/J13*100</f>
        <v>21.011942525486241</v>
      </c>
      <c r="P13" s="19">
        <f t="shared" si="0"/>
        <v>162743.60000000009</v>
      </c>
      <c r="Q13" s="20">
        <f>V13+AA13+AF13</f>
        <v>27123.933333333349</v>
      </c>
      <c r="R13" s="20">
        <f>W13+AB13+AG13</f>
        <v>22164.252999999968</v>
      </c>
      <c r="S13" s="20">
        <f t="shared" si="34"/>
        <v>81.714745157413091</v>
      </c>
      <c r="T13" s="18">
        <f>R13/P13*100</f>
        <v>13.619124192902182</v>
      </c>
      <c r="U13" s="19">
        <v>0</v>
      </c>
      <c r="V13" s="42">
        <f t="shared" si="35"/>
        <v>0</v>
      </c>
      <c r="W13" s="42">
        <v>405.91800000000001</v>
      </c>
      <c r="X13" s="42" t="e">
        <f t="shared" si="36"/>
        <v>#DIV/0!</v>
      </c>
      <c r="Y13" s="42" t="e">
        <f t="shared" si="1"/>
        <v>#DIV/0!</v>
      </c>
      <c r="Z13" s="19">
        <v>16400</v>
      </c>
      <c r="AA13" s="42">
        <f t="shared" si="2"/>
        <v>2733.3333333333335</v>
      </c>
      <c r="AB13" s="42">
        <v>3808.9569999999999</v>
      </c>
      <c r="AC13" s="42">
        <f t="shared" si="3"/>
        <v>139.35208536585364</v>
      </c>
      <c r="AD13" s="42">
        <f t="shared" si="37"/>
        <v>23.22534756097561</v>
      </c>
      <c r="AE13" s="19">
        <v>146343.60000000009</v>
      </c>
      <c r="AF13" s="42">
        <f>+AE13/12*2</f>
        <v>24390.600000000017</v>
      </c>
      <c r="AG13" s="42">
        <v>17949.377999999968</v>
      </c>
      <c r="AH13" s="42">
        <f>+AG13/AF13*100</f>
        <v>73.591375365919475</v>
      </c>
      <c r="AI13" s="42">
        <f>AG13/AE13*100</f>
        <v>12.265229227653245</v>
      </c>
      <c r="AJ13" s="19">
        <v>486100</v>
      </c>
      <c r="AK13" s="42">
        <f t="shared" si="4"/>
        <v>81016.666666666672</v>
      </c>
      <c r="AL13" s="42">
        <v>116225.37699999999</v>
      </c>
      <c r="AM13" s="42">
        <f>+AL13/AK13*100</f>
        <v>143.45860152232049</v>
      </c>
      <c r="AN13" s="42">
        <f>AL13/AJ13*100</f>
        <v>23.909766920386748</v>
      </c>
      <c r="AO13" s="19">
        <v>18250</v>
      </c>
      <c r="AP13" s="42">
        <f t="shared" si="5"/>
        <v>3041.6666666666665</v>
      </c>
      <c r="AQ13" s="42">
        <v>5541.85</v>
      </c>
      <c r="AR13" s="42">
        <f t="shared" si="38"/>
        <v>182.19780821917811</v>
      </c>
      <c r="AS13" s="42">
        <f>AQ13/AO13*100</f>
        <v>30.366301369863013</v>
      </c>
      <c r="AT13" s="19">
        <v>15200</v>
      </c>
      <c r="AU13" s="42">
        <f t="shared" si="6"/>
        <v>2533.3333333333335</v>
      </c>
      <c r="AV13" s="42">
        <v>3713.7</v>
      </c>
      <c r="AW13" s="42">
        <f>+AV13/AU13*100</f>
        <v>146.59342105263156</v>
      </c>
      <c r="AX13" s="42">
        <f>AV13/AT13*100</f>
        <v>24.432236842105262</v>
      </c>
      <c r="AY13" s="19">
        <v>0</v>
      </c>
      <c r="AZ13" s="42">
        <f t="shared" si="7"/>
        <v>0</v>
      </c>
      <c r="BA13" s="42">
        <v>0</v>
      </c>
      <c r="BB13" s="19">
        <v>0</v>
      </c>
      <c r="BC13" s="42">
        <f t="shared" si="8"/>
        <v>0</v>
      </c>
      <c r="BD13" s="42">
        <v>0</v>
      </c>
      <c r="BE13" s="19">
        <v>3223773.4</v>
      </c>
      <c r="BF13" s="42">
        <f t="shared" si="9"/>
        <v>537295.56666666665</v>
      </c>
      <c r="BG13" s="42">
        <v>537925.17700000003</v>
      </c>
      <c r="BH13" s="19">
        <v>3486.1</v>
      </c>
      <c r="BI13" s="42">
        <f t="shared" si="10"/>
        <v>581.01666666666665</v>
      </c>
      <c r="BJ13" s="42">
        <v>359.1</v>
      </c>
      <c r="BK13" s="19">
        <v>0</v>
      </c>
      <c r="BL13" s="42">
        <f t="shared" si="11"/>
        <v>0</v>
      </c>
      <c r="BM13" s="42">
        <v>0</v>
      </c>
      <c r="BN13" s="19">
        <v>0</v>
      </c>
      <c r="BO13" s="42">
        <f t="shared" si="39"/>
        <v>0</v>
      </c>
      <c r="BP13" s="42">
        <v>0</v>
      </c>
      <c r="BQ13" s="19">
        <f t="shared" si="12"/>
        <v>47842</v>
      </c>
      <c r="BR13" s="42">
        <f t="shared" si="12"/>
        <v>7973.666666666667</v>
      </c>
      <c r="BS13" s="42">
        <f t="shared" si="40"/>
        <v>5038.366</v>
      </c>
      <c r="BT13" s="42">
        <f t="shared" si="41"/>
        <v>63.187567409389231</v>
      </c>
      <c r="BU13" s="42">
        <f>BS13/BQ13*100</f>
        <v>10.531261234898206</v>
      </c>
      <c r="BV13" s="19">
        <v>34912</v>
      </c>
      <c r="BW13" s="42">
        <f t="shared" si="13"/>
        <v>5818.666666666667</v>
      </c>
      <c r="BX13" s="42">
        <v>2997.8960000000002</v>
      </c>
      <c r="BY13" s="19">
        <v>5190</v>
      </c>
      <c r="BZ13" s="42">
        <f t="shared" si="14"/>
        <v>865</v>
      </c>
      <c r="CA13" s="42">
        <v>122</v>
      </c>
      <c r="CB13" s="19">
        <v>0</v>
      </c>
      <c r="CC13" s="42">
        <f t="shared" si="15"/>
        <v>0</v>
      </c>
      <c r="CD13" s="42">
        <v>0</v>
      </c>
      <c r="CE13" s="19">
        <v>7740</v>
      </c>
      <c r="CF13" s="42">
        <f t="shared" si="16"/>
        <v>1290</v>
      </c>
      <c r="CG13" s="42">
        <v>1918.47</v>
      </c>
      <c r="CH13" s="19">
        <v>0</v>
      </c>
      <c r="CI13" s="42">
        <f t="shared" si="42"/>
        <v>0</v>
      </c>
      <c r="CJ13" s="42">
        <v>0</v>
      </c>
      <c r="CK13" s="19">
        <v>4454.3999999999996</v>
      </c>
      <c r="CL13" s="42">
        <f t="shared" si="17"/>
        <v>742.4</v>
      </c>
      <c r="CM13" s="42">
        <v>593.91999999999996</v>
      </c>
      <c r="CN13" s="19">
        <v>0</v>
      </c>
      <c r="CO13" s="42">
        <f t="shared" si="43"/>
        <v>0</v>
      </c>
      <c r="CP13" s="42">
        <v>516.13699999999994</v>
      </c>
      <c r="CQ13" s="19">
        <v>172650.5</v>
      </c>
      <c r="CR13" s="42">
        <f t="shared" si="18"/>
        <v>28775.083333333332</v>
      </c>
      <c r="CS13" s="42">
        <v>20913.870999999999</v>
      </c>
      <c r="CT13" s="19">
        <v>98600</v>
      </c>
      <c r="CU13" s="42">
        <f t="shared" si="19"/>
        <v>16433.333333333332</v>
      </c>
      <c r="CV13" s="42">
        <v>10403.799999999999</v>
      </c>
      <c r="CW13" s="19">
        <v>8000</v>
      </c>
      <c r="CX13" s="42">
        <f t="shared" si="20"/>
        <v>1333.3333333333333</v>
      </c>
      <c r="CY13" s="42">
        <v>13919.05</v>
      </c>
      <c r="CZ13" s="19">
        <v>1500</v>
      </c>
      <c r="DA13" s="42">
        <f t="shared" si="21"/>
        <v>250</v>
      </c>
      <c r="DB13" s="42">
        <v>1128.624</v>
      </c>
      <c r="DC13" s="19">
        <v>0</v>
      </c>
      <c r="DD13" s="42">
        <f t="shared" si="22"/>
        <v>0</v>
      </c>
      <c r="DE13" s="42">
        <v>0</v>
      </c>
      <c r="DF13" s="19">
        <v>0</v>
      </c>
      <c r="DG13" s="42">
        <f t="shared" si="23"/>
        <v>0</v>
      </c>
      <c r="DH13" s="42">
        <v>2527.8029999999999</v>
      </c>
      <c r="DI13" s="42">
        <v>0</v>
      </c>
      <c r="DJ13" s="19">
        <f>U13+Z13+AJ13+AO13+AT13+AY13+BB13+BE13+BH13+BK13+BN13+BV13+BY13+CB13+CE13+CH13+CK13+CN13+CQ13+CW13+CZ13+DC13+DF13+AE13</f>
        <v>4144000</v>
      </c>
      <c r="DK13" s="42">
        <f>V13+AA13+AK13+AP13+AU13+AZ13+BC13+BF13+BI13+BL13+BO13+BW13+BZ13+CC13+CF13+CI13+CL13+CO13+CR13+CX13+DA13+DD13+DG13+AF13</f>
        <v>690666.66666666674</v>
      </c>
      <c r="DL13" s="42">
        <f>W13+AB13+AL13+AQ13+AV13+BA13+BD13+BG13+BJ13+BM13+BP13+BX13+CA13+CD13+CG13+CJ13+CM13+CP13+CS13+CY13+DB13+DE13+DH13+AG13</f>
        <v>730567.22799999989</v>
      </c>
      <c r="DM13" s="19">
        <v>0</v>
      </c>
      <c r="DN13" s="42">
        <f t="shared" si="24"/>
        <v>0</v>
      </c>
      <c r="DO13" s="42">
        <v>0</v>
      </c>
      <c r="DP13" s="19">
        <v>131278.18599999999</v>
      </c>
      <c r="DQ13" s="42">
        <f t="shared" si="25"/>
        <v>21879.697666666663</v>
      </c>
      <c r="DR13" s="42">
        <v>0</v>
      </c>
      <c r="DS13" s="19">
        <v>0</v>
      </c>
      <c r="DT13" s="42">
        <f t="shared" si="26"/>
        <v>0</v>
      </c>
      <c r="DU13" s="42">
        <v>0</v>
      </c>
      <c r="DV13" s="19">
        <v>0</v>
      </c>
      <c r="DW13" s="42">
        <f t="shared" si="27"/>
        <v>0</v>
      </c>
      <c r="DX13" s="42">
        <v>0</v>
      </c>
      <c r="DY13" s="19">
        <v>0</v>
      </c>
      <c r="DZ13" s="42">
        <f t="shared" si="28"/>
        <v>0</v>
      </c>
      <c r="EA13" s="42">
        <v>0</v>
      </c>
      <c r="EB13" s="19">
        <v>0</v>
      </c>
      <c r="EC13" s="42">
        <f t="shared" si="29"/>
        <v>0</v>
      </c>
      <c r="ED13" s="42">
        <v>0</v>
      </c>
      <c r="EE13" s="42">
        <v>0</v>
      </c>
      <c r="EF13" s="19">
        <f t="shared" si="30"/>
        <v>131278.18599999999</v>
      </c>
      <c r="EG13" s="42">
        <f t="shared" si="30"/>
        <v>21879.697666666663</v>
      </c>
      <c r="EH13" s="42">
        <f>DO13+DR13+DU13+DX13+EA13+ED13+EE13</f>
        <v>0</v>
      </c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</row>
    <row r="14" spans="1:254" ht="24" customHeight="1" x14ac:dyDescent="0.3">
      <c r="A14" s="17">
        <v>5</v>
      </c>
      <c r="B14" s="40" t="s">
        <v>59</v>
      </c>
      <c r="C14" s="41">
        <v>20600.002</v>
      </c>
      <c r="D14" s="41">
        <v>53037.111900000004</v>
      </c>
      <c r="E14" s="19">
        <f>DJ14+EF14-EB14</f>
        <v>2710000.1</v>
      </c>
      <c r="F14" s="20">
        <f>DK14+EG14-EC14</f>
        <v>451666.68333333341</v>
      </c>
      <c r="G14" s="20">
        <f>DL14+EH14-ED14</f>
        <v>453083.62780000002</v>
      </c>
      <c r="H14" s="20">
        <f t="shared" si="31"/>
        <v>100.31371463049021</v>
      </c>
      <c r="I14" s="20">
        <f>G14/E14*100</f>
        <v>16.718952438415037</v>
      </c>
      <c r="J14" s="19">
        <f>U14+Z14+AJ14+AO14+AT14+AY14+BN14+BV14+BY14+CB14+CE14+CH14+CN14+CQ14+CW14+CZ14+DF14+AE14</f>
        <v>535286.1</v>
      </c>
      <c r="K14" s="20">
        <f>V14+AA14+AK14+AP14+AU14+AZ14+BO14+BW14+BZ14+CC14+CF14+CI14+CO14+CR14+CX14+DA14+DG14+AF14</f>
        <v>89214.349999999991</v>
      </c>
      <c r="L14" s="20">
        <f>W14+AB14+AL14+AQ14+AV14+BA14+BP14+BX14+CA14+CD14+CG14+CJ14+CP14+CS14+CY14+DB14+DH14+AG14</f>
        <v>96765.635800000033</v>
      </c>
      <c r="M14" s="20">
        <f t="shared" si="32"/>
        <v>7551.2858000000415</v>
      </c>
      <c r="N14" s="20">
        <f t="shared" si="33"/>
        <v>108.46420536606503</v>
      </c>
      <c r="O14" s="20">
        <f>L14/J14*100</f>
        <v>18.077367561010838</v>
      </c>
      <c r="P14" s="19">
        <f t="shared" si="0"/>
        <v>133100</v>
      </c>
      <c r="Q14" s="20">
        <f>V14+AA14+AF14</f>
        <v>22183.333333333332</v>
      </c>
      <c r="R14" s="20">
        <f>W14+AB14+AG14</f>
        <v>13785.583000000013</v>
      </c>
      <c r="S14" s="20">
        <f t="shared" si="34"/>
        <v>62.143875281743114</v>
      </c>
      <c r="T14" s="18">
        <f>R14/P14*100</f>
        <v>10.357312546957186</v>
      </c>
      <c r="U14" s="19">
        <v>10600</v>
      </c>
      <c r="V14" s="42">
        <f t="shared" si="35"/>
        <v>1766.6666666666667</v>
      </c>
      <c r="W14" s="42">
        <v>4318.9219999999996</v>
      </c>
      <c r="X14" s="42">
        <f t="shared" si="36"/>
        <v>244.46728301886787</v>
      </c>
      <c r="Y14" s="42">
        <f t="shared" si="1"/>
        <v>40.74454716981132</v>
      </c>
      <c r="Z14" s="19">
        <v>10000</v>
      </c>
      <c r="AA14" s="42">
        <f t="shared" si="2"/>
        <v>1666.6666666666667</v>
      </c>
      <c r="AB14" s="42">
        <v>620.94899999999996</v>
      </c>
      <c r="AC14" s="42">
        <f t="shared" si="3"/>
        <v>37.256939999999993</v>
      </c>
      <c r="AD14" s="42">
        <f t="shared" si="37"/>
        <v>6.2094899999999997</v>
      </c>
      <c r="AE14" s="19">
        <v>112500</v>
      </c>
      <c r="AF14" s="42">
        <f>+AE14/12*2</f>
        <v>18750</v>
      </c>
      <c r="AG14" s="42">
        <v>8845.7120000000141</v>
      </c>
      <c r="AH14" s="42">
        <f>+AG14/AF14*100</f>
        <v>47.177130666666741</v>
      </c>
      <c r="AI14" s="42">
        <f>AG14/AE14*100</f>
        <v>7.8628551111111236</v>
      </c>
      <c r="AJ14" s="19">
        <v>308688.09999999998</v>
      </c>
      <c r="AK14" s="42">
        <f t="shared" si="4"/>
        <v>51448.016666666663</v>
      </c>
      <c r="AL14" s="42">
        <v>52679.266000000003</v>
      </c>
      <c r="AM14" s="42">
        <f>+AL14/AK14*100</f>
        <v>102.39319105595585</v>
      </c>
      <c r="AN14" s="42">
        <f>AL14/AJ14*100</f>
        <v>17.065531842659308</v>
      </c>
      <c r="AO14" s="19">
        <v>9700</v>
      </c>
      <c r="AP14" s="42">
        <f t="shared" si="5"/>
        <v>1616.6666666666667</v>
      </c>
      <c r="AQ14" s="42">
        <v>2521.14</v>
      </c>
      <c r="AR14" s="42">
        <f t="shared" si="38"/>
        <v>155.94680412371133</v>
      </c>
      <c r="AS14" s="42">
        <f>AQ14/AO14*100</f>
        <v>25.991134020618556</v>
      </c>
      <c r="AT14" s="19">
        <v>13000</v>
      </c>
      <c r="AU14" s="42">
        <f t="shared" si="6"/>
        <v>2166.6666666666665</v>
      </c>
      <c r="AV14" s="42">
        <v>3254.5</v>
      </c>
      <c r="AW14" s="42">
        <f>+AV14/AU14*100</f>
        <v>150.2076923076923</v>
      </c>
      <c r="AX14" s="42">
        <f>AV14/AT14*100</f>
        <v>25.034615384615382</v>
      </c>
      <c r="AY14" s="19">
        <v>0</v>
      </c>
      <c r="AZ14" s="42">
        <f t="shared" si="7"/>
        <v>0</v>
      </c>
      <c r="BA14" s="42">
        <v>0</v>
      </c>
      <c r="BB14" s="19">
        <v>0</v>
      </c>
      <c r="BC14" s="42">
        <f t="shared" si="8"/>
        <v>0</v>
      </c>
      <c r="BD14" s="42">
        <v>0</v>
      </c>
      <c r="BE14" s="19">
        <v>1355089.9</v>
      </c>
      <c r="BF14" s="42">
        <f t="shared" si="9"/>
        <v>225848.31666666665</v>
      </c>
      <c r="BG14" s="42">
        <v>225848.33199999999</v>
      </c>
      <c r="BH14" s="19">
        <v>2396.8000000000002</v>
      </c>
      <c r="BI14" s="42">
        <f t="shared" si="10"/>
        <v>399.4666666666667</v>
      </c>
      <c r="BJ14" s="42">
        <v>246.9</v>
      </c>
      <c r="BK14" s="19">
        <v>0</v>
      </c>
      <c r="BL14" s="42">
        <f t="shared" si="11"/>
        <v>0</v>
      </c>
      <c r="BM14" s="42">
        <v>0</v>
      </c>
      <c r="BN14" s="19">
        <v>0</v>
      </c>
      <c r="BO14" s="42">
        <f t="shared" si="39"/>
        <v>0</v>
      </c>
      <c r="BP14" s="42">
        <v>0</v>
      </c>
      <c r="BQ14" s="19">
        <f t="shared" si="12"/>
        <v>24758</v>
      </c>
      <c r="BR14" s="42">
        <f t="shared" si="12"/>
        <v>4126.3333333333339</v>
      </c>
      <c r="BS14" s="42">
        <f t="shared" si="40"/>
        <v>6449.5489999999991</v>
      </c>
      <c r="BT14" s="42">
        <f t="shared" si="41"/>
        <v>156.30218111317549</v>
      </c>
      <c r="BU14" s="42">
        <f>BS14/BQ14*100</f>
        <v>26.050363518862586</v>
      </c>
      <c r="BV14" s="19">
        <v>11305</v>
      </c>
      <c r="BW14" s="42">
        <f t="shared" si="13"/>
        <v>1884.1666666666667</v>
      </c>
      <c r="BX14" s="42">
        <v>936.95299999999997</v>
      </c>
      <c r="BY14" s="19">
        <v>5653</v>
      </c>
      <c r="BZ14" s="42">
        <f t="shared" si="14"/>
        <v>942.16666666666663</v>
      </c>
      <c r="CA14" s="42">
        <v>4000</v>
      </c>
      <c r="CB14" s="19">
        <v>3200</v>
      </c>
      <c r="CC14" s="42">
        <f t="shared" si="15"/>
        <v>533.33333333333337</v>
      </c>
      <c r="CD14" s="42">
        <v>1006.596</v>
      </c>
      <c r="CE14" s="19">
        <v>4600</v>
      </c>
      <c r="CF14" s="42">
        <f t="shared" si="16"/>
        <v>766.66666666666663</v>
      </c>
      <c r="CG14" s="42">
        <v>506</v>
      </c>
      <c r="CH14" s="19">
        <v>0</v>
      </c>
      <c r="CI14" s="42">
        <f t="shared" si="42"/>
        <v>0</v>
      </c>
      <c r="CJ14" s="42">
        <v>0</v>
      </c>
      <c r="CK14" s="19">
        <v>2227.3000000000002</v>
      </c>
      <c r="CL14" s="42">
        <f t="shared" si="17"/>
        <v>371.2166666666667</v>
      </c>
      <c r="CM14" s="42">
        <v>296.95999999999998</v>
      </c>
      <c r="CN14" s="19">
        <v>0</v>
      </c>
      <c r="CO14" s="42">
        <f t="shared" si="43"/>
        <v>0</v>
      </c>
      <c r="CP14" s="42">
        <v>0</v>
      </c>
      <c r="CQ14" s="19">
        <v>42800</v>
      </c>
      <c r="CR14" s="42">
        <f t="shared" si="18"/>
        <v>7133.333333333333</v>
      </c>
      <c r="CS14" s="42">
        <v>5146.7776000000003</v>
      </c>
      <c r="CT14" s="19">
        <v>35000</v>
      </c>
      <c r="CU14" s="42">
        <f t="shared" si="19"/>
        <v>5833.333333333333</v>
      </c>
      <c r="CV14" s="42">
        <v>5053.7776000000003</v>
      </c>
      <c r="CW14" s="19">
        <v>3000</v>
      </c>
      <c r="CX14" s="42">
        <f t="shared" si="20"/>
        <v>500</v>
      </c>
      <c r="CY14" s="42">
        <v>11948.620199999999</v>
      </c>
      <c r="CZ14" s="19">
        <v>0</v>
      </c>
      <c r="DA14" s="42">
        <f t="shared" si="21"/>
        <v>0</v>
      </c>
      <c r="DB14" s="42">
        <v>35</v>
      </c>
      <c r="DC14" s="19">
        <v>0</v>
      </c>
      <c r="DD14" s="42">
        <f t="shared" si="22"/>
        <v>0</v>
      </c>
      <c r="DE14" s="42">
        <v>0</v>
      </c>
      <c r="DF14" s="19">
        <v>240</v>
      </c>
      <c r="DG14" s="42">
        <f t="shared" si="23"/>
        <v>40</v>
      </c>
      <c r="DH14" s="42">
        <v>945.2</v>
      </c>
      <c r="DI14" s="42">
        <v>0</v>
      </c>
      <c r="DJ14" s="19">
        <f>U14+Z14+AJ14+AO14+AT14+AY14+BB14+BE14+BH14+BK14+BN14+BV14+BY14+CB14+CE14+CH14+CK14+CN14+CQ14+CW14+CZ14+DC14+DF14+AE14</f>
        <v>1895000.1</v>
      </c>
      <c r="DK14" s="42">
        <f>V14+AA14+AK14+AP14+AU14+AZ14+BC14+BF14+BI14+BL14+BO14+BW14+BZ14+CC14+CF14+CI14+CL14+CO14+CR14+CX14+DA14+DD14+DG14+AF14</f>
        <v>315833.35000000003</v>
      </c>
      <c r="DL14" s="42">
        <f>W14+AB14+AL14+AQ14+AV14+BA14+BD14+BG14+BJ14+BM14+BP14+BX14+CA14+CD14+CG14+CJ14+CM14+CP14+CS14+CY14+DB14+DE14+DH14+AG14</f>
        <v>323157.82780000003</v>
      </c>
      <c r="DM14" s="19">
        <v>0</v>
      </c>
      <c r="DN14" s="42">
        <f t="shared" si="24"/>
        <v>0</v>
      </c>
      <c r="DO14" s="42">
        <v>2000</v>
      </c>
      <c r="DP14" s="19">
        <v>815000</v>
      </c>
      <c r="DQ14" s="42">
        <f t="shared" si="25"/>
        <v>135833.33333333334</v>
      </c>
      <c r="DR14" s="42">
        <v>127925.8</v>
      </c>
      <c r="DS14" s="19">
        <v>0</v>
      </c>
      <c r="DT14" s="42">
        <f t="shared" si="26"/>
        <v>0</v>
      </c>
      <c r="DU14" s="42">
        <v>0</v>
      </c>
      <c r="DV14" s="19">
        <v>0</v>
      </c>
      <c r="DW14" s="42">
        <f t="shared" si="27"/>
        <v>0</v>
      </c>
      <c r="DX14" s="42">
        <v>0</v>
      </c>
      <c r="DY14" s="19">
        <v>0</v>
      </c>
      <c r="DZ14" s="42">
        <f t="shared" si="28"/>
        <v>0</v>
      </c>
      <c r="EA14" s="42">
        <v>0</v>
      </c>
      <c r="EB14" s="19">
        <v>545000</v>
      </c>
      <c r="EC14" s="42">
        <f t="shared" si="29"/>
        <v>90833.333333333328</v>
      </c>
      <c r="ED14" s="42">
        <v>15000</v>
      </c>
      <c r="EE14" s="42">
        <v>0</v>
      </c>
      <c r="EF14" s="19">
        <f t="shared" si="30"/>
        <v>1360000</v>
      </c>
      <c r="EG14" s="42">
        <f t="shared" si="30"/>
        <v>226666.66666666669</v>
      </c>
      <c r="EH14" s="42">
        <f>DO14+DR14+DU14+DX14+EA14+ED14+EE14</f>
        <v>144925.79999999999</v>
      </c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</row>
    <row r="15" spans="1:254" x14ac:dyDescent="0.3">
      <c r="A15" s="17"/>
      <c r="B15" s="50"/>
      <c r="C15" s="35"/>
      <c r="D15" s="26"/>
      <c r="E15" s="42"/>
      <c r="F15" s="42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18"/>
      <c r="U15" s="21"/>
      <c r="V15" s="21"/>
      <c r="W15" s="37"/>
      <c r="X15" s="42"/>
      <c r="Y15" s="42"/>
      <c r="Z15" s="27"/>
      <c r="AA15" s="20"/>
      <c r="AB15" s="37"/>
      <c r="AC15" s="42"/>
      <c r="AD15" s="42"/>
      <c r="AE15" s="18"/>
      <c r="AF15" s="20"/>
      <c r="AG15" s="37"/>
      <c r="AH15" s="42"/>
      <c r="AI15" s="18"/>
      <c r="AJ15" s="21"/>
      <c r="AK15" s="20"/>
      <c r="AL15" s="37"/>
      <c r="AM15" s="42"/>
      <c r="AN15" s="18"/>
      <c r="AO15" s="21"/>
      <c r="AP15" s="20"/>
      <c r="AQ15" s="37"/>
      <c r="AR15" s="42"/>
      <c r="AS15" s="18"/>
      <c r="AT15" s="23"/>
      <c r="AU15" s="20"/>
      <c r="AV15" s="20"/>
      <c r="AW15" s="42"/>
      <c r="AX15" s="18"/>
      <c r="AY15" s="22"/>
      <c r="AZ15" s="20"/>
      <c r="BA15" s="18"/>
      <c r="BB15" s="18"/>
      <c r="BC15" s="20"/>
      <c r="BD15" s="18"/>
      <c r="BE15" s="18"/>
      <c r="BF15" s="20"/>
      <c r="BG15" s="37"/>
      <c r="BH15" s="21"/>
      <c r="BI15" s="20"/>
      <c r="BJ15" s="18"/>
      <c r="BK15" s="18"/>
      <c r="BL15" s="20"/>
      <c r="BM15" s="18"/>
      <c r="BN15" s="18"/>
      <c r="BO15" s="20"/>
      <c r="BP15" s="18"/>
      <c r="BQ15" s="20"/>
      <c r="BR15" s="20"/>
      <c r="BS15" s="20"/>
      <c r="BT15" s="42"/>
      <c r="BU15" s="18"/>
      <c r="BV15" s="21"/>
      <c r="BW15" s="20"/>
      <c r="BX15" s="37"/>
      <c r="BY15" s="18"/>
      <c r="BZ15" s="20"/>
      <c r="CA15" s="20"/>
      <c r="CB15" s="18"/>
      <c r="CC15" s="20"/>
      <c r="CD15" s="18"/>
      <c r="CE15" s="21"/>
      <c r="CF15" s="20"/>
      <c r="CG15" s="37"/>
      <c r="CH15" s="18"/>
      <c r="CI15" s="20"/>
      <c r="CJ15" s="18"/>
      <c r="CK15" s="18"/>
      <c r="CL15" s="20"/>
      <c r="CM15" s="18"/>
      <c r="CN15" s="21"/>
      <c r="CO15" s="20"/>
      <c r="CP15" s="37"/>
      <c r="CQ15" s="21"/>
      <c r="CR15" s="20"/>
      <c r="CS15" s="37"/>
      <c r="CT15" s="38"/>
      <c r="CU15" s="20"/>
      <c r="CV15" s="37"/>
      <c r="CW15" s="21"/>
      <c r="CX15" s="20"/>
      <c r="CY15" s="37"/>
      <c r="CZ15" s="18"/>
      <c r="DA15" s="20"/>
      <c r="DB15" s="18"/>
      <c r="DC15" s="18"/>
      <c r="DD15" s="20"/>
      <c r="DE15" s="18"/>
      <c r="DF15" s="18"/>
      <c r="DG15" s="20"/>
      <c r="DH15" s="38"/>
      <c r="DI15" s="20"/>
      <c r="DJ15" s="20"/>
      <c r="DK15" s="20"/>
      <c r="DL15" s="20"/>
      <c r="DM15" s="18"/>
      <c r="DN15" s="20"/>
      <c r="DO15" s="18"/>
      <c r="DP15" s="18"/>
      <c r="DQ15" s="20"/>
      <c r="DR15" s="18"/>
      <c r="DS15" s="18"/>
      <c r="DT15" s="20"/>
      <c r="DU15" s="18"/>
      <c r="DV15" s="18"/>
      <c r="DW15" s="20"/>
      <c r="DX15" s="18"/>
      <c r="DY15" s="18"/>
      <c r="DZ15" s="20"/>
      <c r="EA15" s="18"/>
      <c r="EB15" s="39"/>
      <c r="EC15" s="20"/>
      <c r="ED15" s="20"/>
      <c r="EE15" s="20"/>
      <c r="EF15" s="20"/>
      <c r="EG15" s="20"/>
      <c r="EH15" s="20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</row>
    <row r="16" spans="1:254" x14ac:dyDescent="0.3">
      <c r="A16" s="17"/>
      <c r="B16" s="50"/>
      <c r="C16" s="35"/>
      <c r="D16" s="26"/>
      <c r="E16" s="42"/>
      <c r="F16" s="42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18"/>
      <c r="U16" s="21"/>
      <c r="V16" s="21"/>
      <c r="W16" s="20"/>
      <c r="X16" s="42"/>
      <c r="Y16" s="42"/>
      <c r="Z16" s="27"/>
      <c r="AA16" s="20"/>
      <c r="AB16" s="20"/>
      <c r="AC16" s="42"/>
      <c r="AD16" s="42"/>
      <c r="AE16" s="18"/>
      <c r="AF16" s="20"/>
      <c r="AG16" s="18"/>
      <c r="AH16" s="42"/>
      <c r="AI16" s="18"/>
      <c r="AJ16" s="21"/>
      <c r="AK16" s="20"/>
      <c r="AL16" s="20"/>
      <c r="AM16" s="42"/>
      <c r="AN16" s="18"/>
      <c r="AO16" s="21"/>
      <c r="AP16" s="20"/>
      <c r="AQ16" s="20"/>
      <c r="AR16" s="42"/>
      <c r="AS16" s="18"/>
      <c r="AT16" s="23"/>
      <c r="AU16" s="20"/>
      <c r="AV16" s="20"/>
      <c r="AW16" s="42"/>
      <c r="AX16" s="18"/>
      <c r="AY16" s="22"/>
      <c r="AZ16" s="20"/>
      <c r="BA16" s="18"/>
      <c r="BB16" s="18"/>
      <c r="BC16" s="20"/>
      <c r="BD16" s="18"/>
      <c r="BE16" s="18"/>
      <c r="BF16" s="20"/>
      <c r="BG16" s="18"/>
      <c r="BH16" s="21"/>
      <c r="BI16" s="20"/>
      <c r="BJ16" s="18"/>
      <c r="BK16" s="18"/>
      <c r="BL16" s="20"/>
      <c r="BM16" s="18"/>
      <c r="BN16" s="18"/>
      <c r="BO16" s="20"/>
      <c r="BP16" s="18"/>
      <c r="BQ16" s="20"/>
      <c r="BR16" s="20"/>
      <c r="BS16" s="20"/>
      <c r="BT16" s="42"/>
      <c r="BU16" s="18"/>
      <c r="BV16" s="21"/>
      <c r="BW16" s="20"/>
      <c r="BX16" s="20"/>
      <c r="BY16" s="18"/>
      <c r="BZ16" s="20"/>
      <c r="CA16" s="20"/>
      <c r="CB16" s="18"/>
      <c r="CC16" s="20"/>
      <c r="CD16" s="18"/>
      <c r="CE16" s="21"/>
      <c r="CF16" s="20"/>
      <c r="CG16" s="18"/>
      <c r="CH16" s="18"/>
      <c r="CI16" s="20"/>
      <c r="CJ16" s="18"/>
      <c r="CK16" s="18"/>
      <c r="CL16" s="20"/>
      <c r="CM16" s="18"/>
      <c r="CN16" s="21"/>
      <c r="CO16" s="20"/>
      <c r="CP16" s="18"/>
      <c r="CQ16" s="21"/>
      <c r="CR16" s="20"/>
      <c r="CS16" s="18"/>
      <c r="CT16" s="35"/>
      <c r="CU16" s="20"/>
      <c r="CV16" s="18"/>
      <c r="CW16" s="21"/>
      <c r="CX16" s="20"/>
      <c r="CY16" s="18"/>
      <c r="CZ16" s="18"/>
      <c r="DA16" s="20"/>
      <c r="DB16" s="18"/>
      <c r="DC16" s="18"/>
      <c r="DD16" s="20"/>
      <c r="DE16" s="18"/>
      <c r="DF16" s="18"/>
      <c r="DG16" s="20"/>
      <c r="DH16" s="20"/>
      <c r="DI16" s="20"/>
      <c r="DJ16" s="20"/>
      <c r="DK16" s="20"/>
      <c r="DL16" s="20"/>
      <c r="DM16" s="18"/>
      <c r="DN16" s="20"/>
      <c r="DO16" s="18"/>
      <c r="DP16" s="18"/>
      <c r="DQ16" s="20"/>
      <c r="DR16" s="18"/>
      <c r="DS16" s="18"/>
      <c r="DT16" s="20"/>
      <c r="DU16" s="18"/>
      <c r="DV16" s="18"/>
      <c r="DW16" s="20"/>
      <c r="DX16" s="18"/>
      <c r="DY16" s="18"/>
      <c r="DZ16" s="20"/>
      <c r="EA16" s="18"/>
      <c r="EB16" s="39"/>
      <c r="EC16" s="20"/>
      <c r="ED16" s="20"/>
      <c r="EE16" s="20"/>
      <c r="EF16" s="20"/>
      <c r="EG16" s="20"/>
      <c r="EH16" s="20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</row>
    <row r="17" spans="1:254" x14ac:dyDescent="0.3">
      <c r="A17" s="17"/>
      <c r="B17" s="36" t="s">
        <v>50</v>
      </c>
      <c r="C17" s="28">
        <f>SUM(C10:C16)</f>
        <v>37152.007599999997</v>
      </c>
      <c r="D17" s="28">
        <f>SUM(D10:D16)</f>
        <v>1681415.3676999998</v>
      </c>
      <c r="E17" s="28">
        <f>SUM(E10:E16)</f>
        <v>16359754.885999998</v>
      </c>
      <c r="F17" s="28">
        <f>SUM(F10:F16)</f>
        <v>2726625.8143333336</v>
      </c>
      <c r="G17" s="28">
        <f>SUM(G10:G16)</f>
        <v>2333220.3522000001</v>
      </c>
      <c r="H17" s="28">
        <f t="shared" si="31"/>
        <v>85.57171064451606</v>
      </c>
      <c r="I17" s="28">
        <f>G17/E17*100</f>
        <v>14.261951774086015</v>
      </c>
      <c r="J17" s="28">
        <f>SUM(J10:J16)</f>
        <v>3048281.1999999997</v>
      </c>
      <c r="K17" s="28">
        <f>SUM(K10:K16)</f>
        <v>508046.86666666658</v>
      </c>
      <c r="L17" s="28">
        <f>SUM(L10:L16)</f>
        <v>506162.12319999991</v>
      </c>
      <c r="M17" s="28">
        <f t="shared" si="32"/>
        <v>-1884.7434666666668</v>
      </c>
      <c r="N17" s="28">
        <f t="shared" si="33"/>
        <v>99.629021731984565</v>
      </c>
      <c r="O17" s="28">
        <f>L17/J17*100</f>
        <v>16.604836955330761</v>
      </c>
      <c r="P17" s="28">
        <f>SUM(P10:P16)</f>
        <v>582025.6</v>
      </c>
      <c r="Q17" s="28">
        <f>SUM(Q10:Q16)</f>
        <v>97004.266666666663</v>
      </c>
      <c r="R17" s="28">
        <f>SUM(R10:R16)</f>
        <v>66097.114599999884</v>
      </c>
      <c r="S17" s="28">
        <f t="shared" si="34"/>
        <v>68.138358106584889</v>
      </c>
      <c r="T17" s="28">
        <f>R17/P17*100</f>
        <v>11.356393017764148</v>
      </c>
      <c r="U17" s="28">
        <f>SUM(U10:U16)</f>
        <v>43235.7</v>
      </c>
      <c r="V17" s="28">
        <f>SUM(V10:V16)</f>
        <v>7205.95</v>
      </c>
      <c r="W17" s="28">
        <f>SUM(W10:W16)</f>
        <v>6062.1996999999992</v>
      </c>
      <c r="X17" s="28">
        <f t="shared" si="36"/>
        <v>84.127695862446998</v>
      </c>
      <c r="Y17" s="28">
        <f t="shared" si="1"/>
        <v>14.021282643741168</v>
      </c>
      <c r="Z17" s="28">
        <f>SUM(Z10:Z16)</f>
        <v>73013.399999999994</v>
      </c>
      <c r="AA17" s="28">
        <f>SUM(AA10:AA16)</f>
        <v>12168.9</v>
      </c>
      <c r="AB17" s="28">
        <f>SUM(AB10:AB16)</f>
        <v>15706.217400000001</v>
      </c>
      <c r="AC17" s="28">
        <f t="shared" si="3"/>
        <v>129.0685057811306</v>
      </c>
      <c r="AD17" s="42">
        <f t="shared" si="37"/>
        <v>21.511417630188433</v>
      </c>
      <c r="AE17" s="28">
        <f>SUM(AE10:AE16)</f>
        <v>465776.5</v>
      </c>
      <c r="AF17" s="28">
        <f>SUM(AF10:AF16)</f>
        <v>77629.416666666672</v>
      </c>
      <c r="AG17" s="28">
        <f>SUM(AG10:AG16)</f>
        <v>44328.697499999878</v>
      </c>
      <c r="AH17" s="28">
        <f>+AG17/AF17*100</f>
        <v>57.102963545820643</v>
      </c>
      <c r="AI17" s="28">
        <f>AG17/AE17*100</f>
        <v>9.5171605909701071</v>
      </c>
      <c r="AJ17" s="28">
        <f>SUM(AJ10:AJ16)</f>
        <v>1436595.1</v>
      </c>
      <c r="AK17" s="28">
        <f>SUM(AK10:AK16)</f>
        <v>239432.51666666666</v>
      </c>
      <c r="AL17" s="28">
        <f>SUM(AL10:AL16)</f>
        <v>283929.46769999998</v>
      </c>
      <c r="AM17" s="28">
        <f>+AL17/AK17*100</f>
        <v>118.58433919202425</v>
      </c>
      <c r="AN17" s="28">
        <f>AL17/AJ17*100</f>
        <v>19.764056532004041</v>
      </c>
      <c r="AO17" s="28">
        <f>SUM(AO10:AO16)</f>
        <v>47922.400000000001</v>
      </c>
      <c r="AP17" s="28">
        <f>SUM(AP10:AP16)</f>
        <v>7987.0666666666666</v>
      </c>
      <c r="AQ17" s="28">
        <f>SUM(AQ10:AQ16)</f>
        <v>11592.498</v>
      </c>
      <c r="AR17" s="28">
        <f t="shared" si="38"/>
        <v>145.14086940553895</v>
      </c>
      <c r="AS17" s="28">
        <f>AQ17/AO17*100</f>
        <v>24.190144900923158</v>
      </c>
      <c r="AT17" s="28">
        <f>SUM(AT10:AT16)</f>
        <v>50400</v>
      </c>
      <c r="AU17" s="28">
        <f>SUM(AU10:AU16)</f>
        <v>8400</v>
      </c>
      <c r="AV17" s="28">
        <f>SUM(AV10:AV16)</f>
        <v>12038.9</v>
      </c>
      <c r="AW17" s="28">
        <f>+AV17/AU17*100</f>
        <v>143.3202380952381</v>
      </c>
      <c r="AX17" s="28">
        <f>AV17/AT17*100</f>
        <v>23.886706349206349</v>
      </c>
      <c r="AY17" s="28">
        <f t="shared" ref="AY17:BS17" si="44">SUM(AY10:AY16)</f>
        <v>0</v>
      </c>
      <c r="AZ17" s="28">
        <f t="shared" si="44"/>
        <v>0</v>
      </c>
      <c r="BA17" s="28">
        <f t="shared" si="44"/>
        <v>0</v>
      </c>
      <c r="BB17" s="28">
        <f t="shared" si="44"/>
        <v>0</v>
      </c>
      <c r="BC17" s="28">
        <f t="shared" si="44"/>
        <v>0</v>
      </c>
      <c r="BD17" s="28">
        <f t="shared" si="44"/>
        <v>0</v>
      </c>
      <c r="BE17" s="28">
        <f t="shared" si="44"/>
        <v>9159127</v>
      </c>
      <c r="BF17" s="28">
        <f t="shared" si="44"/>
        <v>1526521.1666666667</v>
      </c>
      <c r="BG17" s="28">
        <f t="shared" si="44"/>
        <v>1527150.7749999999</v>
      </c>
      <c r="BH17" s="28">
        <f t="shared" si="44"/>
        <v>21050.699999999997</v>
      </c>
      <c r="BI17" s="28">
        <f t="shared" si="44"/>
        <v>3508.4500000000003</v>
      </c>
      <c r="BJ17" s="28">
        <f t="shared" si="44"/>
        <v>2109.6000000000004</v>
      </c>
      <c r="BK17" s="28">
        <f t="shared" si="44"/>
        <v>0</v>
      </c>
      <c r="BL17" s="28">
        <f t="shared" si="44"/>
        <v>0</v>
      </c>
      <c r="BM17" s="28">
        <f t="shared" si="44"/>
        <v>0</v>
      </c>
      <c r="BN17" s="28">
        <f t="shared" si="44"/>
        <v>0</v>
      </c>
      <c r="BO17" s="28">
        <f t="shared" si="44"/>
        <v>0</v>
      </c>
      <c r="BP17" s="28">
        <f t="shared" si="44"/>
        <v>0</v>
      </c>
      <c r="BQ17" s="28">
        <f t="shared" si="44"/>
        <v>367524.3</v>
      </c>
      <c r="BR17" s="28">
        <f t="shared" si="44"/>
        <v>61254.049999999996</v>
      </c>
      <c r="BS17" s="28">
        <f t="shared" si="44"/>
        <v>28469.337</v>
      </c>
      <c r="BT17" s="28">
        <f t="shared" si="41"/>
        <v>46.477476999480039</v>
      </c>
      <c r="BU17" s="28">
        <f>BS17/BQ17*100</f>
        <v>7.746246166580006</v>
      </c>
      <c r="BV17" s="28">
        <f t="shared" ref="BV17:DA17" si="45">SUM(BV10:BV16)</f>
        <v>260554</v>
      </c>
      <c r="BW17" s="28">
        <f t="shared" si="45"/>
        <v>43425.666666666657</v>
      </c>
      <c r="BX17" s="28">
        <f t="shared" si="45"/>
        <v>14452.001</v>
      </c>
      <c r="BY17" s="28">
        <f t="shared" si="45"/>
        <v>56147.5</v>
      </c>
      <c r="BZ17" s="28">
        <f t="shared" si="45"/>
        <v>9357.9166666666661</v>
      </c>
      <c r="CA17" s="28">
        <f t="shared" si="45"/>
        <v>5534.3</v>
      </c>
      <c r="CB17" s="28">
        <f t="shared" si="45"/>
        <v>5200</v>
      </c>
      <c r="CC17" s="28">
        <f t="shared" si="45"/>
        <v>866.66666666666674</v>
      </c>
      <c r="CD17" s="28">
        <f t="shared" si="45"/>
        <v>1610.2359999999999</v>
      </c>
      <c r="CE17" s="28">
        <f t="shared" si="45"/>
        <v>45622.8</v>
      </c>
      <c r="CF17" s="28">
        <f t="shared" si="45"/>
        <v>7603.8</v>
      </c>
      <c r="CG17" s="28">
        <f t="shared" si="45"/>
        <v>6872.8</v>
      </c>
      <c r="CH17" s="28">
        <f t="shared" si="45"/>
        <v>0</v>
      </c>
      <c r="CI17" s="28">
        <f t="shared" si="45"/>
        <v>0</v>
      </c>
      <c r="CJ17" s="28">
        <f t="shared" si="45"/>
        <v>0</v>
      </c>
      <c r="CK17" s="28">
        <f t="shared" si="45"/>
        <v>15362.3</v>
      </c>
      <c r="CL17" s="28">
        <f t="shared" si="45"/>
        <v>2560.3833333333332</v>
      </c>
      <c r="CM17" s="28">
        <f t="shared" si="45"/>
        <v>2048.2799999999997</v>
      </c>
      <c r="CN17" s="28">
        <f t="shared" si="45"/>
        <v>0</v>
      </c>
      <c r="CO17" s="28">
        <f t="shared" si="45"/>
        <v>0</v>
      </c>
      <c r="CP17" s="28">
        <f t="shared" si="45"/>
        <v>516.13699999999994</v>
      </c>
      <c r="CQ17" s="28">
        <f t="shared" si="45"/>
        <v>501464.8</v>
      </c>
      <c r="CR17" s="28">
        <f t="shared" si="45"/>
        <v>83577.46666666666</v>
      </c>
      <c r="CS17" s="28">
        <f t="shared" si="45"/>
        <v>61621.9421</v>
      </c>
      <c r="CT17" s="28">
        <f t="shared" si="45"/>
        <v>244903.3</v>
      </c>
      <c r="CU17" s="28">
        <f t="shared" si="45"/>
        <v>40817.216666666667</v>
      </c>
      <c r="CV17" s="28">
        <f t="shared" si="45"/>
        <v>27740.650099999999</v>
      </c>
      <c r="CW17" s="28">
        <f t="shared" si="45"/>
        <v>19000</v>
      </c>
      <c r="CX17" s="28">
        <f t="shared" si="45"/>
        <v>3166.6666666666665</v>
      </c>
      <c r="CY17" s="28">
        <f t="shared" si="45"/>
        <v>32259.070200000002</v>
      </c>
      <c r="CZ17" s="28">
        <f t="shared" si="45"/>
        <v>5600</v>
      </c>
      <c r="DA17" s="28">
        <f t="shared" si="45"/>
        <v>933.33333333333337</v>
      </c>
      <c r="DB17" s="28">
        <f t="shared" ref="DB17:EF17" si="46">SUM(DB10:DB16)</f>
        <v>1163.624</v>
      </c>
      <c r="DC17" s="28">
        <f t="shared" si="46"/>
        <v>20000</v>
      </c>
      <c r="DD17" s="28">
        <f>SUM(DD10:DD16)</f>
        <v>3333.3333333333335</v>
      </c>
      <c r="DE17" s="28">
        <f t="shared" si="46"/>
        <v>0</v>
      </c>
      <c r="DF17" s="28">
        <f t="shared" si="46"/>
        <v>37749</v>
      </c>
      <c r="DG17" s="28">
        <f>SUM(DG10:DG16)</f>
        <v>6291.5</v>
      </c>
      <c r="DH17" s="28">
        <f t="shared" si="46"/>
        <v>8474.0326000000005</v>
      </c>
      <c r="DI17" s="28">
        <f t="shared" si="46"/>
        <v>0</v>
      </c>
      <c r="DJ17" s="28">
        <f t="shared" si="46"/>
        <v>12263821.199999999</v>
      </c>
      <c r="DK17" s="28">
        <f>SUM(DK10:DK16)</f>
        <v>2043970.2000000002</v>
      </c>
      <c r="DL17" s="28">
        <f t="shared" si="46"/>
        <v>2037470.7781999998</v>
      </c>
      <c r="DM17" s="28">
        <f t="shared" si="46"/>
        <v>50000</v>
      </c>
      <c r="DN17" s="28">
        <f>SUM(DN10:DN16)</f>
        <v>8333.3333333333339</v>
      </c>
      <c r="DO17" s="28">
        <f t="shared" si="46"/>
        <v>2000</v>
      </c>
      <c r="DP17" s="28">
        <f t="shared" si="46"/>
        <v>4045933.6859999998</v>
      </c>
      <c r="DQ17" s="28">
        <f>SUM(DQ10:DQ16)</f>
        <v>674322.28100000008</v>
      </c>
      <c r="DR17" s="28">
        <f t="shared" si="46"/>
        <v>293749.57400000002</v>
      </c>
      <c r="DS17" s="28">
        <f t="shared" si="46"/>
        <v>0</v>
      </c>
      <c r="DT17" s="28">
        <f>SUM(DT10:DT16)</f>
        <v>0</v>
      </c>
      <c r="DU17" s="28">
        <f t="shared" si="46"/>
        <v>0</v>
      </c>
      <c r="DV17" s="28">
        <f t="shared" si="46"/>
        <v>0</v>
      </c>
      <c r="DW17" s="28">
        <f>SUM(DW10:DW16)</f>
        <v>0</v>
      </c>
      <c r="DX17" s="28">
        <f t="shared" si="46"/>
        <v>0</v>
      </c>
      <c r="DY17" s="28">
        <f t="shared" si="46"/>
        <v>0</v>
      </c>
      <c r="DZ17" s="28">
        <f>SUM(DZ10:DZ16)</f>
        <v>0</v>
      </c>
      <c r="EA17" s="28">
        <f t="shared" si="46"/>
        <v>0</v>
      </c>
      <c r="EB17" s="28">
        <f t="shared" si="46"/>
        <v>2223667.1580999997</v>
      </c>
      <c r="EC17" s="28">
        <f>SUM(EC10:EC16)</f>
        <v>370611.19301666663</v>
      </c>
      <c r="ED17" s="28">
        <f t="shared" si="46"/>
        <v>41000</v>
      </c>
      <c r="EE17" s="28">
        <f t="shared" si="46"/>
        <v>0</v>
      </c>
      <c r="EF17" s="28">
        <f t="shared" si="46"/>
        <v>6319600.8441000003</v>
      </c>
      <c r="EG17" s="28">
        <f>SUM(EG10:EG16)</f>
        <v>1053266.8073500001</v>
      </c>
      <c r="EH17" s="28">
        <f>SUM(EH10:EH16)</f>
        <v>336749.57400000002</v>
      </c>
      <c r="EI17" s="29"/>
      <c r="EJ17" s="24"/>
      <c r="EK17" s="24"/>
      <c r="EL17" s="24"/>
      <c r="EM17" s="24"/>
      <c r="EN17" s="24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</row>
    <row r="18" spans="1:254" s="45" customFormat="1" x14ac:dyDescent="0.3">
      <c r="A18" s="46"/>
      <c r="B18" s="47"/>
      <c r="C18" s="29"/>
      <c r="D18" s="29"/>
      <c r="E18" s="29"/>
      <c r="F18" s="29"/>
      <c r="G18" s="29"/>
      <c r="H18" s="29"/>
      <c r="I18" s="48"/>
      <c r="J18" s="29"/>
      <c r="K18" s="29"/>
      <c r="L18" s="29"/>
      <c r="M18" s="29"/>
      <c r="N18" s="29"/>
      <c r="O18" s="48"/>
      <c r="P18" s="29"/>
      <c r="Q18" s="29"/>
      <c r="R18" s="29"/>
      <c r="S18" s="29"/>
      <c r="T18" s="49"/>
      <c r="U18" s="29"/>
      <c r="V18" s="29"/>
      <c r="W18" s="29"/>
      <c r="X18" s="29"/>
      <c r="Y18" s="49"/>
      <c r="Z18" s="29"/>
      <c r="AA18" s="29"/>
      <c r="AB18" s="29"/>
      <c r="AC18" s="29"/>
      <c r="AD18" s="49"/>
      <c r="AE18" s="29"/>
      <c r="AF18" s="29"/>
      <c r="AG18" s="29"/>
      <c r="AH18" s="48"/>
      <c r="AI18" s="49"/>
      <c r="AJ18" s="29"/>
      <c r="AK18" s="29"/>
      <c r="AL18" s="29"/>
      <c r="AM18" s="29"/>
      <c r="AN18" s="49"/>
      <c r="AO18" s="29"/>
      <c r="AP18" s="29"/>
      <c r="AQ18" s="29"/>
      <c r="AR18" s="29"/>
      <c r="AS18" s="49"/>
      <c r="AT18" s="29"/>
      <c r="AU18" s="29"/>
      <c r="AV18" s="29"/>
      <c r="AW18" s="29"/>
      <c r="AX18" s="4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4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43"/>
      <c r="EK18" s="43"/>
      <c r="EL18" s="43"/>
      <c r="EM18" s="43"/>
      <c r="EN18" s="43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  <c r="IP18" s="44"/>
      <c r="IQ18" s="44"/>
      <c r="IR18" s="44"/>
      <c r="IS18" s="44"/>
      <c r="IT18" s="44"/>
    </row>
    <row r="19" spans="1:254" s="45" customFormat="1" x14ac:dyDescent="0.3"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</row>
    <row r="20" spans="1:254" s="45" customFormat="1" x14ac:dyDescent="0.3">
      <c r="J20" s="173">
        <v>3048281.2</v>
      </c>
      <c r="K20" s="173">
        <v>0</v>
      </c>
      <c r="L20" s="173">
        <v>506162.12319999997</v>
      </c>
      <c r="P20" s="173">
        <v>1479830.8</v>
      </c>
      <c r="Q20" s="173">
        <v>0</v>
      </c>
      <c r="R20" s="173">
        <v>289991.66739999998</v>
      </c>
      <c r="U20" s="45">
        <v>43235.7</v>
      </c>
      <c r="V20" s="45">
        <v>0</v>
      </c>
      <c r="W20" s="45">
        <v>6062.1997000000001</v>
      </c>
      <c r="Z20" s="45">
        <v>73013.399999999994</v>
      </c>
      <c r="AA20" s="45">
        <v>0</v>
      </c>
      <c r="AB20" s="45">
        <v>15706.2174</v>
      </c>
      <c r="AJ20" s="45">
        <v>1436595.1</v>
      </c>
      <c r="AK20" s="45">
        <v>0</v>
      </c>
      <c r="AL20" s="45">
        <v>283929.46769999998</v>
      </c>
      <c r="AO20" s="45">
        <v>47922.400000000001</v>
      </c>
      <c r="AP20" s="45">
        <v>0</v>
      </c>
      <c r="AQ20" s="45">
        <v>11592.498</v>
      </c>
      <c r="AT20" s="45">
        <v>50400</v>
      </c>
      <c r="AU20" s="45">
        <v>0</v>
      </c>
      <c r="AV20" s="45">
        <v>12038.9</v>
      </c>
      <c r="BE20" s="45">
        <v>9159127</v>
      </c>
      <c r="BF20" s="45">
        <v>0</v>
      </c>
      <c r="BG20" s="45">
        <v>1527150.7749999999</v>
      </c>
      <c r="BH20" s="45">
        <v>21050.7</v>
      </c>
      <c r="BJ20" s="45">
        <v>2109.6</v>
      </c>
      <c r="BQ20" s="45">
        <v>367524.3</v>
      </c>
      <c r="BR20" s="45">
        <v>0</v>
      </c>
      <c r="BS20" s="45">
        <v>28469.337</v>
      </c>
      <c r="BT20" s="45">
        <v>0</v>
      </c>
      <c r="BV20" s="45">
        <v>260554</v>
      </c>
      <c r="BW20" s="45">
        <v>0</v>
      </c>
      <c r="BX20" s="45">
        <v>14452.001</v>
      </c>
      <c r="BY20" s="45">
        <v>56147.5</v>
      </c>
      <c r="BZ20" s="45">
        <v>0</v>
      </c>
      <c r="CA20" s="45">
        <v>5534.3</v>
      </c>
      <c r="CB20" s="45">
        <v>5200</v>
      </c>
      <c r="CC20" s="45">
        <v>0</v>
      </c>
      <c r="CD20" s="45">
        <v>1610.2360000000001</v>
      </c>
      <c r="CE20" s="45">
        <v>45622.8</v>
      </c>
      <c r="CF20" s="45">
        <v>0</v>
      </c>
      <c r="CG20" s="45">
        <v>6872.8</v>
      </c>
      <c r="CH20" s="45">
        <v>0</v>
      </c>
      <c r="CI20" s="45">
        <v>0</v>
      </c>
      <c r="CJ20" s="45">
        <v>0</v>
      </c>
      <c r="CK20" s="45">
        <v>15362.3</v>
      </c>
      <c r="CL20" s="45">
        <v>0</v>
      </c>
      <c r="CM20" s="45">
        <v>2048.2800000000002</v>
      </c>
      <c r="CN20" s="45">
        <v>0</v>
      </c>
      <c r="CO20" s="45">
        <v>0</v>
      </c>
      <c r="CP20" s="45">
        <v>516.13699999999994</v>
      </c>
      <c r="CQ20" s="45">
        <v>501464.8</v>
      </c>
      <c r="CR20" s="45">
        <v>0</v>
      </c>
      <c r="CS20" s="45">
        <v>61621.9421</v>
      </c>
      <c r="CT20" s="45">
        <v>244903.3</v>
      </c>
      <c r="CU20" s="45">
        <v>0</v>
      </c>
      <c r="CV20" s="45">
        <v>27740.650099999999</v>
      </c>
      <c r="CW20" s="45">
        <v>19000</v>
      </c>
      <c r="CX20" s="45">
        <v>0</v>
      </c>
      <c r="CY20" s="45">
        <v>32259.070199999998</v>
      </c>
      <c r="CZ20" s="45">
        <v>5600</v>
      </c>
      <c r="DA20" s="45">
        <v>0</v>
      </c>
      <c r="DB20" s="45">
        <v>1163.624</v>
      </c>
      <c r="DC20" s="45">
        <v>20000</v>
      </c>
      <c r="DD20" s="45">
        <v>0</v>
      </c>
      <c r="DE20" s="45">
        <v>0</v>
      </c>
      <c r="DF20" s="45">
        <v>37749</v>
      </c>
      <c r="DG20" s="45">
        <v>0</v>
      </c>
      <c r="DH20" s="45">
        <v>8474.0326000000005</v>
      </c>
      <c r="DI20" s="45">
        <v>0</v>
      </c>
      <c r="DJ20" s="45">
        <v>12263821.199999999</v>
      </c>
      <c r="DK20" s="45">
        <v>0</v>
      </c>
      <c r="DL20" s="45">
        <v>2037470.7782000001</v>
      </c>
      <c r="DM20" s="45">
        <v>50000</v>
      </c>
      <c r="DN20" s="45">
        <v>0</v>
      </c>
      <c r="DO20" s="45">
        <v>2000</v>
      </c>
      <c r="DP20" s="45">
        <v>4045933.6860000002</v>
      </c>
      <c r="DQ20" s="45">
        <v>0</v>
      </c>
      <c r="DR20" s="45">
        <v>293749.57400000002</v>
      </c>
      <c r="DS20" s="45">
        <v>0</v>
      </c>
      <c r="DT20" s="45">
        <v>0</v>
      </c>
      <c r="DU20" s="45">
        <v>0</v>
      </c>
      <c r="DV20" s="45">
        <v>0</v>
      </c>
      <c r="DW20" s="45">
        <v>0</v>
      </c>
      <c r="DX20" s="45">
        <v>0</v>
      </c>
      <c r="DY20" s="45">
        <v>0</v>
      </c>
      <c r="EB20" s="45">
        <v>2223667.1581000001</v>
      </c>
      <c r="EC20" s="45">
        <v>0</v>
      </c>
      <c r="ED20" s="45">
        <v>41000</v>
      </c>
      <c r="EF20" s="45">
        <v>6319600.8441000003</v>
      </c>
      <c r="EG20" s="45">
        <v>0</v>
      </c>
      <c r="EH20" s="45">
        <v>336749.57400000002</v>
      </c>
    </row>
    <row r="21" spans="1:254" s="45" customFormat="1" x14ac:dyDescent="0.3"/>
    <row r="22" spans="1:254" s="45" customFormat="1" x14ac:dyDescent="0.3"/>
    <row r="23" spans="1:254" s="45" customFormat="1" x14ac:dyDescent="0.3">
      <c r="J23" s="56">
        <f>+J20-J17</f>
        <v>0</v>
      </c>
      <c r="K23" s="56">
        <f t="shared" ref="K23:BV23" si="47">+K20-K17</f>
        <v>-508046.86666666658</v>
      </c>
      <c r="L23" s="56">
        <f t="shared" si="47"/>
        <v>0</v>
      </c>
      <c r="M23" s="56">
        <f t="shared" si="47"/>
        <v>1884.7434666666668</v>
      </c>
      <c r="N23" s="56">
        <f t="shared" si="47"/>
        <v>-99.629021731984565</v>
      </c>
      <c r="O23" s="56">
        <f t="shared" si="47"/>
        <v>-16.604836955330761</v>
      </c>
      <c r="P23" s="56">
        <f t="shared" si="47"/>
        <v>897805.20000000007</v>
      </c>
      <c r="Q23" s="56">
        <f t="shared" si="47"/>
        <v>-97004.266666666663</v>
      </c>
      <c r="R23" s="56">
        <f t="shared" si="47"/>
        <v>223894.55280000009</v>
      </c>
      <c r="S23" s="56">
        <f t="shared" si="47"/>
        <v>-68.138358106584889</v>
      </c>
      <c r="T23" s="56">
        <f t="shared" si="47"/>
        <v>-11.356393017764148</v>
      </c>
      <c r="U23" s="56">
        <f t="shared" si="47"/>
        <v>0</v>
      </c>
      <c r="V23" s="56">
        <f t="shared" si="47"/>
        <v>-7205.95</v>
      </c>
      <c r="W23" s="56">
        <f t="shared" si="47"/>
        <v>0</v>
      </c>
      <c r="X23" s="56">
        <f t="shared" si="47"/>
        <v>-84.127695862446998</v>
      </c>
      <c r="Y23" s="56">
        <f t="shared" si="47"/>
        <v>-14.021282643741168</v>
      </c>
      <c r="Z23" s="56">
        <f t="shared" si="47"/>
        <v>0</v>
      </c>
      <c r="AA23" s="56">
        <f t="shared" si="47"/>
        <v>-12168.9</v>
      </c>
      <c r="AB23" s="56">
        <f t="shared" si="47"/>
        <v>0</v>
      </c>
      <c r="AC23" s="56">
        <f t="shared" si="47"/>
        <v>-129.0685057811306</v>
      </c>
      <c r="AD23" s="56">
        <f t="shared" si="47"/>
        <v>-21.511417630188433</v>
      </c>
      <c r="AE23" s="56">
        <f t="shared" si="47"/>
        <v>-465776.5</v>
      </c>
      <c r="AF23" s="56">
        <f t="shared" si="47"/>
        <v>-77629.416666666672</v>
      </c>
      <c r="AG23" s="56">
        <f t="shared" si="47"/>
        <v>-44328.697499999878</v>
      </c>
      <c r="AH23" s="56">
        <f t="shared" si="47"/>
        <v>-57.102963545820643</v>
      </c>
      <c r="AI23" s="56">
        <f t="shared" si="47"/>
        <v>-9.5171605909701071</v>
      </c>
      <c r="AJ23" s="56">
        <f t="shared" si="47"/>
        <v>0</v>
      </c>
      <c r="AK23" s="56">
        <f t="shared" si="47"/>
        <v>-239432.51666666666</v>
      </c>
      <c r="AL23" s="56">
        <f t="shared" si="47"/>
        <v>0</v>
      </c>
      <c r="AM23" s="56">
        <f t="shared" si="47"/>
        <v>-118.58433919202425</v>
      </c>
      <c r="AN23" s="56">
        <f t="shared" si="47"/>
        <v>-19.764056532004041</v>
      </c>
      <c r="AO23" s="56">
        <f t="shared" si="47"/>
        <v>0</v>
      </c>
      <c r="AP23" s="56">
        <f t="shared" si="47"/>
        <v>-7987.0666666666666</v>
      </c>
      <c r="AQ23" s="56">
        <f t="shared" si="47"/>
        <v>0</v>
      </c>
      <c r="AR23" s="56">
        <f t="shared" si="47"/>
        <v>-145.14086940553895</v>
      </c>
      <c r="AS23" s="56">
        <f t="shared" si="47"/>
        <v>-24.190144900923158</v>
      </c>
      <c r="AT23" s="56">
        <f t="shared" si="47"/>
        <v>0</v>
      </c>
      <c r="AU23" s="56">
        <f t="shared" si="47"/>
        <v>-8400</v>
      </c>
      <c r="AV23" s="56">
        <f t="shared" si="47"/>
        <v>0</v>
      </c>
      <c r="AW23" s="56">
        <f t="shared" si="47"/>
        <v>-143.3202380952381</v>
      </c>
      <c r="AX23" s="56">
        <f t="shared" si="47"/>
        <v>-23.886706349206349</v>
      </c>
      <c r="AY23" s="56">
        <f t="shared" si="47"/>
        <v>0</v>
      </c>
      <c r="AZ23" s="56">
        <f t="shared" si="47"/>
        <v>0</v>
      </c>
      <c r="BA23" s="56">
        <f t="shared" si="47"/>
        <v>0</v>
      </c>
      <c r="BB23" s="56">
        <f t="shared" si="47"/>
        <v>0</v>
      </c>
      <c r="BC23" s="56">
        <f t="shared" si="47"/>
        <v>0</v>
      </c>
      <c r="BD23" s="56">
        <f t="shared" si="47"/>
        <v>0</v>
      </c>
      <c r="BE23" s="56">
        <f t="shared" si="47"/>
        <v>0</v>
      </c>
      <c r="BF23" s="56">
        <f t="shared" si="47"/>
        <v>-1526521.1666666667</v>
      </c>
      <c r="BG23" s="56">
        <f t="shared" si="47"/>
        <v>0</v>
      </c>
      <c r="BH23" s="56">
        <f t="shared" si="47"/>
        <v>0</v>
      </c>
      <c r="BI23" s="56">
        <f t="shared" si="47"/>
        <v>-3508.4500000000003</v>
      </c>
      <c r="BJ23" s="56">
        <f t="shared" si="47"/>
        <v>0</v>
      </c>
      <c r="BK23" s="56">
        <f t="shared" si="47"/>
        <v>0</v>
      </c>
      <c r="BL23" s="56">
        <f t="shared" si="47"/>
        <v>0</v>
      </c>
      <c r="BM23" s="56">
        <f t="shared" si="47"/>
        <v>0</v>
      </c>
      <c r="BN23" s="56">
        <f t="shared" si="47"/>
        <v>0</v>
      </c>
      <c r="BO23" s="56">
        <f t="shared" si="47"/>
        <v>0</v>
      </c>
      <c r="BP23" s="56">
        <f t="shared" si="47"/>
        <v>0</v>
      </c>
      <c r="BQ23" s="56">
        <f t="shared" si="47"/>
        <v>0</v>
      </c>
      <c r="BR23" s="56">
        <f t="shared" si="47"/>
        <v>-61254.049999999996</v>
      </c>
      <c r="BS23" s="56">
        <f t="shared" si="47"/>
        <v>0</v>
      </c>
      <c r="BT23" s="56">
        <f t="shared" si="47"/>
        <v>-46.477476999480039</v>
      </c>
      <c r="BU23" s="56">
        <f t="shared" si="47"/>
        <v>-7.746246166580006</v>
      </c>
      <c r="BV23" s="56">
        <f t="shared" si="47"/>
        <v>0</v>
      </c>
      <c r="BW23" s="56">
        <f t="shared" ref="BW23:DL23" si="48">+BW20-BW17</f>
        <v>-43425.666666666657</v>
      </c>
      <c r="BX23" s="56">
        <f t="shared" si="48"/>
        <v>0</v>
      </c>
      <c r="BY23" s="56">
        <f t="shared" si="48"/>
        <v>0</v>
      </c>
      <c r="BZ23" s="56">
        <f t="shared" si="48"/>
        <v>-9357.9166666666661</v>
      </c>
      <c r="CA23" s="56">
        <f t="shared" si="48"/>
        <v>0</v>
      </c>
      <c r="CB23" s="56">
        <f t="shared" si="48"/>
        <v>0</v>
      </c>
      <c r="CC23" s="56">
        <f t="shared" si="48"/>
        <v>-866.66666666666674</v>
      </c>
      <c r="CD23" s="56">
        <f t="shared" si="48"/>
        <v>0</v>
      </c>
      <c r="CE23" s="56">
        <f t="shared" si="48"/>
        <v>0</v>
      </c>
      <c r="CF23" s="56">
        <f t="shared" si="48"/>
        <v>-7603.8</v>
      </c>
      <c r="CG23" s="56">
        <f t="shared" si="48"/>
        <v>0</v>
      </c>
      <c r="CH23" s="56">
        <f t="shared" si="48"/>
        <v>0</v>
      </c>
      <c r="CI23" s="56">
        <f t="shared" si="48"/>
        <v>0</v>
      </c>
      <c r="CJ23" s="56">
        <f t="shared" si="48"/>
        <v>0</v>
      </c>
      <c r="CK23" s="56">
        <f t="shared" si="48"/>
        <v>0</v>
      </c>
      <c r="CL23" s="56">
        <f t="shared" si="48"/>
        <v>-2560.3833333333332</v>
      </c>
      <c r="CM23" s="56">
        <f t="shared" si="48"/>
        <v>0</v>
      </c>
      <c r="CN23" s="56">
        <f t="shared" si="48"/>
        <v>0</v>
      </c>
      <c r="CO23" s="56">
        <f t="shared" si="48"/>
        <v>0</v>
      </c>
      <c r="CP23" s="56">
        <f t="shared" si="48"/>
        <v>0</v>
      </c>
      <c r="CQ23" s="56">
        <f t="shared" si="48"/>
        <v>0</v>
      </c>
      <c r="CR23" s="56">
        <f t="shared" si="48"/>
        <v>-83577.46666666666</v>
      </c>
      <c r="CS23" s="56">
        <f t="shared" si="48"/>
        <v>0</v>
      </c>
      <c r="CT23" s="56">
        <f t="shared" si="48"/>
        <v>0</v>
      </c>
      <c r="CU23" s="56">
        <f t="shared" si="48"/>
        <v>-40817.216666666667</v>
      </c>
      <c r="CV23" s="56">
        <f t="shared" si="48"/>
        <v>0</v>
      </c>
      <c r="CW23" s="56">
        <f t="shared" si="48"/>
        <v>0</v>
      </c>
      <c r="CX23" s="56">
        <f t="shared" si="48"/>
        <v>-3166.6666666666665</v>
      </c>
      <c r="CY23" s="56">
        <f t="shared" si="48"/>
        <v>0</v>
      </c>
      <c r="CZ23" s="56">
        <f t="shared" si="48"/>
        <v>0</v>
      </c>
      <c r="DA23" s="56">
        <f t="shared" si="48"/>
        <v>-933.33333333333337</v>
      </c>
      <c r="DB23" s="56">
        <f t="shared" si="48"/>
        <v>0</v>
      </c>
      <c r="DC23" s="56">
        <f t="shared" si="48"/>
        <v>0</v>
      </c>
      <c r="DD23" s="56">
        <f t="shared" si="48"/>
        <v>-3333.3333333333335</v>
      </c>
      <c r="DE23" s="56">
        <f t="shared" si="48"/>
        <v>0</v>
      </c>
      <c r="DF23" s="56">
        <f t="shared" si="48"/>
        <v>0</v>
      </c>
      <c r="DG23" s="56">
        <f t="shared" si="48"/>
        <v>-6291.5</v>
      </c>
      <c r="DH23" s="56">
        <f t="shared" si="48"/>
        <v>0</v>
      </c>
      <c r="DI23" s="56">
        <f t="shared" si="48"/>
        <v>0</v>
      </c>
      <c r="DJ23" s="56">
        <f t="shared" si="48"/>
        <v>0</v>
      </c>
      <c r="DK23" s="56">
        <f t="shared" si="48"/>
        <v>-2043970.2000000002</v>
      </c>
      <c r="DL23" s="56">
        <f t="shared" si="48"/>
        <v>0</v>
      </c>
      <c r="DM23" s="56">
        <f>+DM20-DM17</f>
        <v>0</v>
      </c>
      <c r="DN23" s="56">
        <f t="shared" ref="DN23:EH23" si="49">+DN20-DN17</f>
        <v>-8333.3333333333339</v>
      </c>
      <c r="DO23" s="56">
        <f t="shared" si="49"/>
        <v>0</v>
      </c>
      <c r="DP23" s="56">
        <f t="shared" si="49"/>
        <v>0</v>
      </c>
      <c r="DQ23" s="56">
        <f t="shared" si="49"/>
        <v>-674322.28100000008</v>
      </c>
      <c r="DR23" s="56">
        <f t="shared" si="49"/>
        <v>0</v>
      </c>
      <c r="DS23" s="56">
        <f t="shared" si="49"/>
        <v>0</v>
      </c>
      <c r="DT23" s="56">
        <f t="shared" si="49"/>
        <v>0</v>
      </c>
      <c r="DU23" s="56">
        <f t="shared" si="49"/>
        <v>0</v>
      </c>
      <c r="DV23" s="56">
        <f t="shared" si="49"/>
        <v>0</v>
      </c>
      <c r="DW23" s="56">
        <f t="shared" si="49"/>
        <v>0</v>
      </c>
      <c r="DX23" s="56">
        <f t="shared" si="49"/>
        <v>0</v>
      </c>
      <c r="DY23" s="56">
        <f t="shared" si="49"/>
        <v>0</v>
      </c>
      <c r="DZ23" s="56">
        <f t="shared" si="49"/>
        <v>0</v>
      </c>
      <c r="EA23" s="56">
        <f t="shared" si="49"/>
        <v>0</v>
      </c>
      <c r="EB23" s="56">
        <f t="shared" si="49"/>
        <v>0</v>
      </c>
      <c r="EC23" s="56">
        <f t="shared" si="49"/>
        <v>-370611.19301666663</v>
      </c>
      <c r="ED23" s="56">
        <f t="shared" si="49"/>
        <v>0</v>
      </c>
      <c r="EE23" s="56">
        <f t="shared" si="49"/>
        <v>0</v>
      </c>
      <c r="EF23" s="56">
        <f t="shared" si="49"/>
        <v>0</v>
      </c>
      <c r="EG23" s="56">
        <f t="shared" si="49"/>
        <v>-1053266.8073500001</v>
      </c>
      <c r="EH23" s="56">
        <f t="shared" si="49"/>
        <v>0</v>
      </c>
    </row>
    <row r="24" spans="1:254" s="45" customFormat="1" x14ac:dyDescent="0.3"/>
    <row r="25" spans="1:254" s="45" customFormat="1" x14ac:dyDescent="0.3"/>
    <row r="26" spans="1:254" s="45" customFormat="1" x14ac:dyDescent="0.3"/>
    <row r="27" spans="1:254" s="45" customFormat="1" x14ac:dyDescent="0.3"/>
    <row r="28" spans="1:254" s="45" customFormat="1" x14ac:dyDescent="0.3"/>
    <row r="29" spans="1:254" s="45" customFormat="1" x14ac:dyDescent="0.3"/>
    <row r="30" spans="1:254" s="45" customFormat="1" x14ac:dyDescent="0.3"/>
    <row r="31" spans="1:254" s="45" customFormat="1" x14ac:dyDescent="0.3"/>
    <row r="32" spans="1:254" s="45" customFormat="1" x14ac:dyDescent="0.3"/>
    <row r="33" s="45" customFormat="1" x14ac:dyDescent="0.3"/>
    <row r="34" s="45" customFormat="1" x14ac:dyDescent="0.3"/>
    <row r="35" s="45" customFormat="1" x14ac:dyDescent="0.3"/>
    <row r="36" s="45" customFormat="1" x14ac:dyDescent="0.3"/>
    <row r="37" s="45" customFormat="1" x14ac:dyDescent="0.3"/>
    <row r="38" s="45" customFormat="1" x14ac:dyDescent="0.3"/>
    <row r="39" s="45" customFormat="1" x14ac:dyDescent="0.3"/>
    <row r="40" s="45" customFormat="1" x14ac:dyDescent="0.3"/>
    <row r="41" s="45" customFormat="1" x14ac:dyDescent="0.3"/>
    <row r="42" s="45" customFormat="1" x14ac:dyDescent="0.3"/>
    <row r="43" s="45" customFormat="1" x14ac:dyDescent="0.3"/>
    <row r="44" s="45" customFormat="1" x14ac:dyDescent="0.3"/>
    <row r="45" s="45" customFormat="1" x14ac:dyDescent="0.3"/>
    <row r="46" s="45" customFormat="1" x14ac:dyDescent="0.3"/>
    <row r="47" s="45" customFormat="1" x14ac:dyDescent="0.3"/>
    <row r="48" s="45" customFormat="1" x14ac:dyDescent="0.3"/>
    <row r="49" s="45" customFormat="1" x14ac:dyDescent="0.3"/>
    <row r="50" s="45" customFormat="1" x14ac:dyDescent="0.3"/>
    <row r="51" s="45" customFormat="1" x14ac:dyDescent="0.3"/>
    <row r="52" s="45" customFormat="1" x14ac:dyDescent="0.3"/>
    <row r="53" s="45" customFormat="1" x14ac:dyDescent="0.3"/>
    <row r="54" s="45" customFormat="1" x14ac:dyDescent="0.3"/>
    <row r="55" s="45" customFormat="1" x14ac:dyDescent="0.3"/>
    <row r="56" s="45" customFormat="1" x14ac:dyDescent="0.3"/>
    <row r="57" s="45" customFormat="1" x14ac:dyDescent="0.3"/>
    <row r="58" s="45" customFormat="1" x14ac:dyDescent="0.3"/>
    <row r="59" s="45" customFormat="1" x14ac:dyDescent="0.3"/>
    <row r="60" s="45" customFormat="1" x14ac:dyDescent="0.3"/>
    <row r="61" s="45" customFormat="1" x14ac:dyDescent="0.3"/>
    <row r="62" s="45" customFormat="1" x14ac:dyDescent="0.3"/>
    <row r="63" s="45" customFormat="1" x14ac:dyDescent="0.3"/>
    <row r="64" s="45" customFormat="1" x14ac:dyDescent="0.3"/>
    <row r="65" s="45" customFormat="1" x14ac:dyDescent="0.3"/>
    <row r="66" s="45" customFormat="1" x14ac:dyDescent="0.3"/>
    <row r="67" s="45" customFormat="1" x14ac:dyDescent="0.3"/>
    <row r="68" s="45" customFormat="1" x14ac:dyDescent="0.3"/>
    <row r="69" s="45" customFormat="1" x14ac:dyDescent="0.3"/>
    <row r="70" s="45" customFormat="1" x14ac:dyDescent="0.3"/>
    <row r="71" s="45" customFormat="1" x14ac:dyDescent="0.3"/>
    <row r="72" s="45" customFormat="1" x14ac:dyDescent="0.3"/>
    <row r="73" s="45" customFormat="1" x14ac:dyDescent="0.3"/>
    <row r="74" s="45" customFormat="1" x14ac:dyDescent="0.3"/>
    <row r="75" s="45" customFormat="1" x14ac:dyDescent="0.3"/>
    <row r="76" s="45" customFormat="1" x14ac:dyDescent="0.3"/>
    <row r="77" s="45" customFormat="1" x14ac:dyDescent="0.3"/>
    <row r="78" s="45" customFormat="1" x14ac:dyDescent="0.3"/>
    <row r="79" s="45" customFormat="1" x14ac:dyDescent="0.3"/>
    <row r="80" s="45" customFormat="1" x14ac:dyDescent="0.3"/>
    <row r="81" s="45" customFormat="1" x14ac:dyDescent="0.3"/>
    <row r="82" s="45" customFormat="1" x14ac:dyDescent="0.3"/>
    <row r="83" s="45" customFormat="1" x14ac:dyDescent="0.3"/>
    <row r="84" s="45" customFormat="1" x14ac:dyDescent="0.3"/>
    <row r="85" s="45" customFormat="1" x14ac:dyDescent="0.3"/>
    <row r="86" s="45" customFormat="1" x14ac:dyDescent="0.3"/>
    <row r="87" s="45" customFormat="1" x14ac:dyDescent="0.3"/>
    <row r="88" s="45" customFormat="1" x14ac:dyDescent="0.3"/>
    <row r="89" s="45" customFormat="1" x14ac:dyDescent="0.3"/>
    <row r="90" s="45" customFormat="1" x14ac:dyDescent="0.3"/>
    <row r="91" s="45" customFormat="1" x14ac:dyDescent="0.3"/>
    <row r="92" s="45" customFormat="1" x14ac:dyDescent="0.3"/>
    <row r="93" s="45" customFormat="1" x14ac:dyDescent="0.3"/>
    <row r="94" s="45" customFormat="1" x14ac:dyDescent="0.3"/>
    <row r="95" s="45" customFormat="1" x14ac:dyDescent="0.3"/>
    <row r="96" s="45" customFormat="1" x14ac:dyDescent="0.3"/>
    <row r="97" s="45" customFormat="1" x14ac:dyDescent="0.3"/>
    <row r="98" s="45" customFormat="1" x14ac:dyDescent="0.3"/>
    <row r="99" s="45" customFormat="1" x14ac:dyDescent="0.3"/>
    <row r="100" s="45" customFormat="1" x14ac:dyDescent="0.3"/>
    <row r="101" s="45" customFormat="1" x14ac:dyDescent="0.3"/>
    <row r="102" s="45" customFormat="1" x14ac:dyDescent="0.3"/>
    <row r="103" s="45" customFormat="1" x14ac:dyDescent="0.3"/>
    <row r="104" s="45" customFormat="1" x14ac:dyDescent="0.3"/>
    <row r="105" s="45" customFormat="1" x14ac:dyDescent="0.3"/>
    <row r="106" s="45" customFormat="1" x14ac:dyDescent="0.3"/>
    <row r="107" s="45" customFormat="1" x14ac:dyDescent="0.3"/>
    <row r="108" s="45" customFormat="1" x14ac:dyDescent="0.3"/>
    <row r="109" s="45" customFormat="1" x14ac:dyDescent="0.3"/>
    <row r="110" s="45" customFormat="1" x14ac:dyDescent="0.3"/>
    <row r="111" s="45" customFormat="1" x14ac:dyDescent="0.3"/>
    <row r="112" s="45" customFormat="1" x14ac:dyDescent="0.3"/>
    <row r="113" s="45" customFormat="1" x14ac:dyDescent="0.3"/>
    <row r="114" s="45" customFormat="1" x14ac:dyDescent="0.3"/>
    <row r="115" s="45" customFormat="1" x14ac:dyDescent="0.3"/>
    <row r="116" s="45" customFormat="1" x14ac:dyDescent="0.3"/>
    <row r="117" s="45" customFormat="1" x14ac:dyDescent="0.3"/>
    <row r="118" s="45" customFormat="1" x14ac:dyDescent="0.3"/>
    <row r="119" s="45" customFormat="1" x14ac:dyDescent="0.3"/>
    <row r="120" s="45" customFormat="1" x14ac:dyDescent="0.3"/>
    <row r="121" s="45" customFormat="1" x14ac:dyDescent="0.3"/>
    <row r="122" s="45" customFormat="1" x14ac:dyDescent="0.3"/>
    <row r="123" s="45" customFormat="1" x14ac:dyDescent="0.3"/>
    <row r="124" s="45" customFormat="1" x14ac:dyDescent="0.3"/>
    <row r="125" s="45" customFormat="1" x14ac:dyDescent="0.3"/>
    <row r="126" s="45" customFormat="1" x14ac:dyDescent="0.3"/>
    <row r="127" s="45" customFormat="1" x14ac:dyDescent="0.3"/>
    <row r="128" s="45" customFormat="1" x14ac:dyDescent="0.3"/>
    <row r="129" s="45" customFormat="1" x14ac:dyDescent="0.3"/>
    <row r="130" s="45" customFormat="1" x14ac:dyDescent="0.3"/>
    <row r="131" s="45" customFormat="1" x14ac:dyDescent="0.3"/>
    <row r="132" s="45" customFormat="1" x14ac:dyDescent="0.3"/>
    <row r="133" s="45" customFormat="1" x14ac:dyDescent="0.3"/>
    <row r="134" s="45" customFormat="1" x14ac:dyDescent="0.3"/>
    <row r="135" s="45" customFormat="1" x14ac:dyDescent="0.3"/>
    <row r="136" s="45" customFormat="1" x14ac:dyDescent="0.3"/>
    <row r="137" s="45" customFormat="1" x14ac:dyDescent="0.3"/>
    <row r="138" s="45" customFormat="1" x14ac:dyDescent="0.3"/>
    <row r="139" s="45" customFormat="1" x14ac:dyDescent="0.3"/>
    <row r="140" s="45" customFormat="1" x14ac:dyDescent="0.3"/>
    <row r="141" s="45" customFormat="1" x14ac:dyDescent="0.3"/>
    <row r="142" s="45" customFormat="1" x14ac:dyDescent="0.3"/>
    <row r="143" s="45" customFormat="1" x14ac:dyDescent="0.3"/>
    <row r="144" s="45" customFormat="1" x14ac:dyDescent="0.3"/>
    <row r="145" s="45" customFormat="1" x14ac:dyDescent="0.3"/>
    <row r="146" s="45" customFormat="1" x14ac:dyDescent="0.3"/>
    <row r="147" s="45" customFormat="1" x14ac:dyDescent="0.3"/>
    <row r="148" s="45" customFormat="1" x14ac:dyDescent="0.3"/>
    <row r="149" s="45" customFormat="1" x14ac:dyDescent="0.3"/>
    <row r="150" s="45" customFormat="1" x14ac:dyDescent="0.3"/>
    <row r="151" s="45" customFormat="1" x14ac:dyDescent="0.3"/>
    <row r="152" s="45" customFormat="1" x14ac:dyDescent="0.3"/>
    <row r="153" s="45" customFormat="1" x14ac:dyDescent="0.3"/>
  </sheetData>
  <protectedRanges>
    <protectedRange sqref="AB12:AB14" name="Range4_1_1_1_2_1_1_2_1_1_1_1_1_1_1_1_1_1_1_1_1_1_1_1_1_1_1_1"/>
    <protectedRange sqref="AL12:AL14" name="Range4_2_1_1_2_1_1_2_1_1_1_1_1_1_1_1_1_1_1_1_1_1_1_1_1_1_1_1"/>
    <protectedRange sqref="AV12:AV15" name="Range4_4_1_1_2_1_1_2_1_1_1_1_1_1_1_1_1_1_1_1_1_1_1_1_1_1_1_1"/>
    <protectedRange sqref="BX13" name="Range5_1_1_1_2_1_1_2_1_1_1_1_1_1_1_1_1_1_1_1_1_1_1_1_1_1_1_1_1"/>
    <protectedRange sqref="BX14 CA13:CA15" name="Range5_2_1_1_2_1_1_2_1_1_1_1_1_1_1_1_1_1_1_1_1_1_1_1_1_1_1_1"/>
    <protectedRange sqref="BX10" name="Range5_1_1_1_2_1_1_1_1_1_1_1_1_1_1_1_1_1_1_1_1_1_1_1_1_1_1"/>
    <protectedRange sqref="CA10" name="Range5_2_1_1_2_1_1_1_1_1_1_1_1_1_1_1_1_1_1_1_1_1_1_1_1_1_1"/>
    <protectedRange sqref="DI10" name="Range5_3_1_1_1_1_1_1_1_1_1_1"/>
    <protectedRange sqref="DI12" name="Range5_8_1_1_1_1_1_1_1_1_1_1_1"/>
    <protectedRange sqref="DI13" name="Range5_11_1_1_1_1_1_1_1_1_1_1"/>
    <protectedRange sqref="DI14" name="Range5_12_1_1_1_1_1_1_1_1_1_1_1"/>
    <protectedRange sqref="DI15" name="Range5_14_1_1_1_1_1_1_1_1_1_1"/>
    <protectedRange sqref="AL10" name="Range4_2_1_1_2_1_1_1_1_1_1_1_1_1_1"/>
    <protectedRange sqref="C10:D14" name="Range1_1"/>
    <protectedRange sqref="B10:B14" name="Range1_1_1_1"/>
    <protectedRange sqref="AJ10:AJ14" name="Range4_1_1"/>
    <protectedRange sqref="AO10:AO14" name="Range4_1_2"/>
    <protectedRange sqref="AQ10:AQ14" name="Range4_1_3"/>
    <protectedRange sqref="BA10:BA14" name="Range4_1_4"/>
    <protectedRange sqref="BE10:BE14" name="Range4_1_5"/>
    <protectedRange sqref="BM10:BM14 BJ10:BK14" name="Range4_1_6"/>
    <protectedRange sqref="BN10:BN14" name="Range4_1_7"/>
    <protectedRange sqref="BP10:BP14" name="Range4_1_8"/>
    <protectedRange sqref="CD10:CD14" name="Range5_1"/>
    <protectedRange sqref="CE10:CE14" name="Range5_1_1"/>
    <protectedRange sqref="CG10:CG14" name="Range5_1_2"/>
    <protectedRange sqref="CH10:CH14" name="Range5_1_3"/>
    <protectedRange sqref="CJ10:CJ14" name="Range5_1_4"/>
    <protectedRange sqref="CK10:CK14" name="Range5_1_5"/>
    <protectedRange sqref="CM10:CM14" name="Range5_1_6"/>
    <protectedRange sqref="CN10:CN14" name="Range5_1_7"/>
    <protectedRange sqref="CP10:CP14" name="Range5_1_8"/>
    <protectedRange sqref="CQ10:CQ14" name="Range5_1_9"/>
    <protectedRange sqref="CS10:CS14" name="Range5_1_10"/>
    <protectedRange sqref="CT10:CT14" name="Range5_1_11"/>
    <protectedRange sqref="CV10:CV14" name="Range5_1_12"/>
    <protectedRange sqref="CY10:CY14" name="Range5_1_13"/>
    <protectedRange sqref="CZ10:CZ14" name="Range5_1_14"/>
    <protectedRange sqref="DB10:DB14" name="Range5_1_15"/>
    <protectedRange sqref="DC10:DC14" name="Range5_1_16"/>
    <protectedRange sqref="DE10:DE14" name="Range5_1_17"/>
    <protectedRange sqref="DF10:DF14" name="Range5_1_18"/>
    <protectedRange sqref="DH10:DH14" name="Range5_1_19"/>
    <protectedRange sqref="DM11:DM14" name="Range5_1_20"/>
    <protectedRange sqref="DO10:DO14 DR10:DR14" name="Range6_1"/>
    <protectedRange sqref="DP10:DP14" name="Range6_1_1"/>
    <protectedRange sqref="DV10:DV14" name="Range5_1_23"/>
    <protectedRange sqref="DX10:DX14" name="Range5_1_24"/>
    <protectedRange sqref="EB10:EB14" name="Range6_1_3"/>
    <protectedRange sqref="ED10:ED14" name="Range6_1_4"/>
  </protectedRanges>
  <mergeCells count="160">
    <mergeCell ref="A1:EH1"/>
    <mergeCell ref="A2:EH2"/>
    <mergeCell ref="L3:P3"/>
    <mergeCell ref="CU3:CV3"/>
    <mergeCell ref="A4:A8"/>
    <mergeCell ref="B4:B8"/>
    <mergeCell ref="C4:C8"/>
    <mergeCell ref="D4:D8"/>
    <mergeCell ref="E4:I6"/>
    <mergeCell ref="J4:O6"/>
    <mergeCell ref="P4:DH4"/>
    <mergeCell ref="DI4:DI6"/>
    <mergeCell ref="DJ4:DL6"/>
    <mergeCell ref="DM4:ED4"/>
    <mergeCell ref="EE4:EE6"/>
    <mergeCell ref="EF4:EH6"/>
    <mergeCell ref="P5:BA5"/>
    <mergeCell ref="BB5:BM5"/>
    <mergeCell ref="BN5:BP6"/>
    <mergeCell ref="BQ5:CG5"/>
    <mergeCell ref="CQ5:CY5"/>
    <mergeCell ref="CZ5:DB6"/>
    <mergeCell ref="DC5:DE6"/>
    <mergeCell ref="DF5:DH6"/>
    <mergeCell ref="DM5:DR5"/>
    <mergeCell ref="CQ6:CS6"/>
    <mergeCell ref="CT6:CV6"/>
    <mergeCell ref="CW6:CY6"/>
    <mergeCell ref="DM6:DO6"/>
    <mergeCell ref="P6:T6"/>
    <mergeCell ref="U6:Y6"/>
    <mergeCell ref="Z6:AD6"/>
    <mergeCell ref="AE6:AI6"/>
    <mergeCell ref="AJ6:AN6"/>
    <mergeCell ref="AO6:AS6"/>
    <mergeCell ref="AT6:AX6"/>
    <mergeCell ref="AY6:BA6"/>
    <mergeCell ref="CH5:CP5"/>
    <mergeCell ref="DP6:DR6"/>
    <mergeCell ref="DV6:DX6"/>
    <mergeCell ref="DY6:EA6"/>
    <mergeCell ref="EB6:ED6"/>
    <mergeCell ref="E7:E8"/>
    <mergeCell ref="F7:F8"/>
    <mergeCell ref="G7:G8"/>
    <mergeCell ref="H7:H8"/>
    <mergeCell ref="I7:I8"/>
    <mergeCell ref="J7:J8"/>
    <mergeCell ref="BY6:CA6"/>
    <mergeCell ref="CB6:CD6"/>
    <mergeCell ref="CE6:CG6"/>
    <mergeCell ref="CH6:CJ6"/>
    <mergeCell ref="CK6:CM6"/>
    <mergeCell ref="CN6:CP6"/>
    <mergeCell ref="BB6:BD6"/>
    <mergeCell ref="BE6:BG6"/>
    <mergeCell ref="BH6:BJ6"/>
    <mergeCell ref="BK6:BM6"/>
    <mergeCell ref="BQ6:BU6"/>
    <mergeCell ref="BV6:BX6"/>
    <mergeCell ref="DS5:DU6"/>
    <mergeCell ref="DV5:ED5"/>
    <mergeCell ref="Q7:Q8"/>
    <mergeCell ref="R7:R8"/>
    <mergeCell ref="S7:S8"/>
    <mergeCell ref="T7:T8"/>
    <mergeCell ref="U7:U8"/>
    <mergeCell ref="V7:V8"/>
    <mergeCell ref="K7:K8"/>
    <mergeCell ref="L7:L8"/>
    <mergeCell ref="M7:M8"/>
    <mergeCell ref="N7:N8"/>
    <mergeCell ref="O7:O8"/>
    <mergeCell ref="P7:P8"/>
    <mergeCell ref="AC7:AC8"/>
    <mergeCell ref="AD7:AD8"/>
    <mergeCell ref="AE7:AE8"/>
    <mergeCell ref="AF7:AF8"/>
    <mergeCell ref="AG7:AG8"/>
    <mergeCell ref="AH7:AH8"/>
    <mergeCell ref="W7:W8"/>
    <mergeCell ref="X7:X8"/>
    <mergeCell ref="Y7:Y8"/>
    <mergeCell ref="Z7:Z8"/>
    <mergeCell ref="AA7:AA8"/>
    <mergeCell ref="AB7:AB8"/>
    <mergeCell ref="AP7:AP8"/>
    <mergeCell ref="AQ7:AQ8"/>
    <mergeCell ref="AR7:AR8"/>
    <mergeCell ref="AT7:AT8"/>
    <mergeCell ref="AU7:AU8"/>
    <mergeCell ref="AV7:AX7"/>
    <mergeCell ref="AI7:AI8"/>
    <mergeCell ref="AJ7:AJ8"/>
    <mergeCell ref="AK7:AK8"/>
    <mergeCell ref="AL7:AL8"/>
    <mergeCell ref="AM7:AM8"/>
    <mergeCell ref="AO7:AO8"/>
    <mergeCell ref="BH7:BH8"/>
    <mergeCell ref="BI7:BI8"/>
    <mergeCell ref="BK7:BK8"/>
    <mergeCell ref="BL7:BL8"/>
    <mergeCell ref="BN7:BN8"/>
    <mergeCell ref="BO7:BO8"/>
    <mergeCell ref="AY7:AY8"/>
    <mergeCell ref="AZ7:AZ8"/>
    <mergeCell ref="BB7:BB8"/>
    <mergeCell ref="BC7:BC8"/>
    <mergeCell ref="BE7:BE8"/>
    <mergeCell ref="BF7:BF8"/>
    <mergeCell ref="BY7:BY8"/>
    <mergeCell ref="BZ7:BZ8"/>
    <mergeCell ref="CB7:CB8"/>
    <mergeCell ref="CC7:CC8"/>
    <mergeCell ref="CE7:CE8"/>
    <mergeCell ref="CF7:CF8"/>
    <mergeCell ref="BQ7:BQ8"/>
    <mergeCell ref="BR7:BR8"/>
    <mergeCell ref="BS7:BS8"/>
    <mergeCell ref="BT7:BT8"/>
    <mergeCell ref="BV7:BV8"/>
    <mergeCell ref="BW7:BW8"/>
    <mergeCell ref="CQ7:CQ8"/>
    <mergeCell ref="CR7:CR8"/>
    <mergeCell ref="CS7:CS8"/>
    <mergeCell ref="CT7:CT8"/>
    <mergeCell ref="CU7:CU8"/>
    <mergeCell ref="CV7:CV8"/>
    <mergeCell ref="CH7:CH8"/>
    <mergeCell ref="CI7:CI8"/>
    <mergeCell ref="CK7:CK8"/>
    <mergeCell ref="CL7:CL8"/>
    <mergeCell ref="CN7:CN8"/>
    <mergeCell ref="CO7:CO8"/>
    <mergeCell ref="DF7:DF8"/>
    <mergeCell ref="DG7:DG8"/>
    <mergeCell ref="DI7:DI8"/>
    <mergeCell ref="DJ7:DJ8"/>
    <mergeCell ref="DK7:DK8"/>
    <mergeCell ref="DM7:DM8"/>
    <mergeCell ref="CW7:CW8"/>
    <mergeCell ref="CX7:CX8"/>
    <mergeCell ref="CZ7:CZ8"/>
    <mergeCell ref="DA7:DA8"/>
    <mergeCell ref="DC7:DC8"/>
    <mergeCell ref="DD7:DD8"/>
    <mergeCell ref="EF7:EF8"/>
    <mergeCell ref="EG7:EG8"/>
    <mergeCell ref="DW7:DW8"/>
    <mergeCell ref="DY7:DY8"/>
    <mergeCell ref="DZ7:DZ8"/>
    <mergeCell ref="EB7:EB8"/>
    <mergeCell ref="EC7:EC8"/>
    <mergeCell ref="EE7:EE8"/>
    <mergeCell ref="DN7:DN8"/>
    <mergeCell ref="DP7:DP8"/>
    <mergeCell ref="DQ7:DQ8"/>
    <mergeCell ref="DS7:DS8"/>
    <mergeCell ref="DT7:DT8"/>
    <mergeCell ref="DV7:DV8"/>
  </mergeCells>
  <pageMargins left="0" right="0" top="0.15748031496062992" bottom="0.35433070866141736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146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A19" sqref="A19:XFD25"/>
    </sheetView>
  </sheetViews>
  <sheetFormatPr defaultColWidth="17.28515625" defaultRowHeight="17.25" x14ac:dyDescent="0.3"/>
  <cols>
    <col min="1" max="1" width="5.28515625" style="1" customWidth="1"/>
    <col min="2" max="2" width="15.42578125" style="33" customWidth="1"/>
    <col min="3" max="3" width="13.140625" style="1" hidden="1" customWidth="1"/>
    <col min="4" max="4" width="14.7109375" style="1" hidden="1" customWidth="1"/>
    <col min="5" max="5" width="15.7109375" style="1" hidden="1" customWidth="1"/>
    <col min="6" max="7" width="14.85546875" style="1" hidden="1" customWidth="1"/>
    <col min="8" max="8" width="11.5703125" style="1" hidden="1" customWidth="1"/>
    <col min="9" max="9" width="11.85546875" style="1" hidden="1" customWidth="1"/>
    <col min="10" max="10" width="16.7109375" style="1" customWidth="1"/>
    <col min="11" max="12" width="14.85546875" style="1" customWidth="1"/>
    <col min="13" max="13" width="13.140625" style="1" customWidth="1"/>
    <col min="14" max="14" width="9.7109375" style="1" customWidth="1"/>
    <col min="15" max="15" width="11" style="1" customWidth="1"/>
    <col min="16" max="17" width="14.85546875" style="1" customWidth="1"/>
    <col min="18" max="18" width="12.85546875" style="1" customWidth="1"/>
    <col min="19" max="19" width="10.5703125" style="1" customWidth="1"/>
    <col min="20" max="20" width="11.85546875" style="1" customWidth="1"/>
    <col min="21" max="30" width="14.85546875" style="1" hidden="1" customWidth="1"/>
    <col min="31" max="33" width="14.85546875" style="1" customWidth="1"/>
    <col min="34" max="34" width="13.5703125" style="1" customWidth="1"/>
    <col min="35" max="37" width="14.85546875" style="1" customWidth="1"/>
    <col min="38" max="38" width="13.42578125" style="1" customWidth="1"/>
    <col min="39" max="39" width="10.140625" style="1" customWidth="1"/>
    <col min="40" max="40" width="14.85546875" style="1" customWidth="1"/>
    <col min="41" max="41" width="12" style="1" customWidth="1"/>
    <col min="42" max="42" width="11.42578125" style="1" customWidth="1"/>
    <col min="43" max="43" width="11.85546875" style="1" customWidth="1"/>
    <col min="44" max="44" width="10.42578125" style="1" customWidth="1"/>
    <col min="45" max="45" width="14.85546875" style="1" customWidth="1"/>
    <col min="46" max="68" width="14.85546875" style="1" hidden="1" customWidth="1"/>
    <col min="69" max="70" width="14.85546875" style="1" customWidth="1"/>
    <col min="71" max="71" width="12.5703125" style="1" customWidth="1"/>
    <col min="72" max="72" width="8.28515625" style="1" customWidth="1"/>
    <col min="73" max="73" width="14.85546875" style="1" customWidth="1"/>
    <col min="74" max="94" width="14.85546875" style="1" hidden="1" customWidth="1"/>
    <col min="95" max="95" width="12.140625" style="1" hidden="1" customWidth="1"/>
    <col min="96" max="96" width="12.5703125" style="1" hidden="1" customWidth="1"/>
    <col min="97" max="99" width="13" style="1" hidden="1" customWidth="1"/>
    <col min="100" max="100" width="14.85546875" style="1" customWidth="1"/>
    <col min="101" max="101" width="14" style="1" customWidth="1"/>
    <col min="102" max="104" width="12.42578125" style="1" customWidth="1"/>
    <col min="105" max="138" width="14.85546875" style="1" hidden="1" customWidth="1"/>
    <col min="139" max="139" width="10.5703125" style="1" hidden="1" customWidth="1"/>
    <col min="140" max="142" width="14.85546875" style="1" hidden="1" customWidth="1"/>
    <col min="143" max="232" width="17.28515625" style="2"/>
    <col min="233" max="16384" width="17.28515625" style="1"/>
  </cols>
  <sheetData>
    <row r="1" spans="1:258" s="176" customFormat="1" ht="20.25" x14ac:dyDescent="0.35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74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74"/>
      <c r="CL1" s="174"/>
      <c r="CM1" s="174"/>
      <c r="CN1" s="174"/>
      <c r="CO1" s="174"/>
      <c r="CP1" s="174"/>
      <c r="CQ1" s="174"/>
      <c r="CR1" s="174"/>
      <c r="CS1" s="174"/>
      <c r="CT1" s="174"/>
      <c r="CU1" s="174"/>
      <c r="CV1" s="174"/>
      <c r="CW1" s="174"/>
      <c r="CX1" s="174"/>
      <c r="CY1" s="174"/>
      <c r="CZ1" s="174"/>
      <c r="DA1" s="174"/>
      <c r="DB1" s="174"/>
      <c r="DC1" s="174"/>
      <c r="DD1" s="174"/>
      <c r="DE1" s="174"/>
      <c r="DF1" s="174"/>
      <c r="DG1" s="174"/>
      <c r="DH1" s="174"/>
      <c r="DI1" s="174"/>
      <c r="DJ1" s="174"/>
      <c r="DK1" s="174"/>
      <c r="DL1" s="174"/>
      <c r="DM1" s="174"/>
      <c r="DN1" s="174"/>
      <c r="DO1" s="174"/>
      <c r="DP1" s="174"/>
      <c r="DQ1" s="174"/>
      <c r="DR1" s="174"/>
      <c r="DS1" s="174"/>
      <c r="DT1" s="174"/>
      <c r="DU1" s="174"/>
      <c r="DV1" s="174"/>
      <c r="DW1" s="174"/>
      <c r="DX1" s="174"/>
      <c r="DY1" s="174"/>
      <c r="DZ1" s="174"/>
      <c r="EA1" s="174"/>
      <c r="EB1" s="174"/>
      <c r="EC1" s="174"/>
      <c r="ED1" s="174"/>
      <c r="EE1" s="174"/>
      <c r="EF1" s="174"/>
      <c r="EG1" s="174"/>
      <c r="EH1" s="174"/>
      <c r="EI1" s="174"/>
      <c r="EJ1" s="174"/>
      <c r="EK1" s="174"/>
      <c r="EL1" s="174"/>
      <c r="EM1" s="175"/>
      <c r="EN1" s="175"/>
      <c r="EO1" s="175"/>
      <c r="EP1" s="175"/>
      <c r="EQ1" s="175"/>
      <c r="ER1" s="175"/>
      <c r="ES1" s="175"/>
      <c r="ET1" s="175"/>
      <c r="EU1" s="175"/>
      <c r="EV1" s="175"/>
      <c r="EW1" s="175"/>
      <c r="EX1" s="175"/>
      <c r="EY1" s="175"/>
      <c r="EZ1" s="175"/>
      <c r="FA1" s="175"/>
      <c r="FB1" s="175"/>
      <c r="FC1" s="175"/>
      <c r="FD1" s="175"/>
      <c r="FE1" s="175"/>
      <c r="FF1" s="175"/>
      <c r="FG1" s="175"/>
      <c r="FH1" s="175"/>
      <c r="FI1" s="175"/>
      <c r="FJ1" s="175"/>
      <c r="FK1" s="175"/>
      <c r="FL1" s="175"/>
      <c r="FM1" s="175"/>
      <c r="FN1" s="175"/>
      <c r="FO1" s="175"/>
      <c r="FP1" s="175"/>
      <c r="FQ1" s="175"/>
      <c r="FR1" s="175"/>
      <c r="FS1" s="175"/>
      <c r="FT1" s="175"/>
      <c r="FU1" s="175"/>
      <c r="FV1" s="175"/>
      <c r="FW1" s="175"/>
      <c r="FX1" s="175"/>
      <c r="FY1" s="175"/>
      <c r="FZ1" s="175"/>
      <c r="GA1" s="175"/>
      <c r="GB1" s="175"/>
      <c r="GC1" s="175"/>
      <c r="GD1" s="175"/>
      <c r="GE1" s="175"/>
      <c r="GF1" s="175"/>
      <c r="GG1" s="175"/>
      <c r="GH1" s="175"/>
      <c r="GI1" s="175"/>
      <c r="GJ1" s="175"/>
      <c r="GK1" s="175"/>
      <c r="GL1" s="175"/>
      <c r="GM1" s="175"/>
      <c r="GN1" s="175"/>
      <c r="GO1" s="175"/>
      <c r="GP1" s="175"/>
      <c r="GQ1" s="175"/>
      <c r="GR1" s="175"/>
      <c r="GS1" s="175"/>
      <c r="GT1" s="175"/>
      <c r="GU1" s="175"/>
      <c r="GV1" s="175"/>
      <c r="GW1" s="175"/>
      <c r="GX1" s="175"/>
      <c r="GY1" s="175"/>
      <c r="GZ1" s="175"/>
      <c r="HA1" s="175"/>
      <c r="HB1" s="175"/>
      <c r="HC1" s="175"/>
      <c r="HD1" s="175"/>
      <c r="HE1" s="175"/>
      <c r="HF1" s="175"/>
      <c r="HG1" s="175"/>
      <c r="HH1" s="175"/>
      <c r="HI1" s="175"/>
      <c r="HJ1" s="175"/>
      <c r="HK1" s="175"/>
      <c r="HL1" s="175"/>
      <c r="HM1" s="175"/>
      <c r="HN1" s="175"/>
      <c r="HO1" s="175"/>
      <c r="HP1" s="175"/>
      <c r="HQ1" s="175"/>
      <c r="HR1" s="175"/>
      <c r="HS1" s="175"/>
      <c r="HT1" s="175"/>
      <c r="HU1" s="175"/>
      <c r="HV1" s="175"/>
      <c r="HW1" s="175"/>
      <c r="HX1" s="175"/>
    </row>
    <row r="2" spans="1:258" s="176" customFormat="1" ht="17.45" customHeight="1" x14ac:dyDescent="0.35">
      <c r="A2" s="177" t="s">
        <v>64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F2" s="177"/>
      <c r="BG2" s="177"/>
      <c r="BH2" s="177"/>
      <c r="BI2" s="177"/>
      <c r="BJ2" s="177"/>
      <c r="BK2" s="177"/>
      <c r="BL2" s="177"/>
      <c r="BM2" s="177"/>
      <c r="BN2" s="177"/>
      <c r="BO2" s="177"/>
      <c r="BP2" s="177"/>
      <c r="BQ2" s="177"/>
      <c r="BR2" s="177"/>
      <c r="BS2" s="177"/>
      <c r="BT2" s="177"/>
      <c r="BU2" s="177"/>
      <c r="BV2" s="177"/>
      <c r="BW2" s="177"/>
      <c r="BX2" s="177"/>
      <c r="BY2" s="177"/>
      <c r="BZ2" s="177"/>
      <c r="CA2" s="177"/>
      <c r="CB2" s="177"/>
      <c r="CC2" s="177"/>
      <c r="CD2" s="177"/>
      <c r="CE2" s="177"/>
      <c r="CF2" s="177"/>
      <c r="CG2" s="177"/>
      <c r="CH2" s="177"/>
      <c r="CI2" s="177"/>
      <c r="CJ2" s="177"/>
      <c r="CK2" s="177"/>
      <c r="CL2" s="177"/>
      <c r="CM2" s="177"/>
      <c r="CN2" s="177"/>
      <c r="CO2" s="177"/>
      <c r="CP2" s="177"/>
      <c r="CQ2" s="177"/>
      <c r="CR2" s="177"/>
      <c r="CS2" s="177"/>
      <c r="CT2" s="177"/>
      <c r="CU2" s="177"/>
      <c r="CV2" s="177"/>
      <c r="CW2" s="177"/>
      <c r="CX2" s="177"/>
      <c r="CY2" s="177"/>
      <c r="CZ2" s="177"/>
      <c r="DA2" s="177"/>
      <c r="DB2" s="177"/>
      <c r="DC2" s="177"/>
      <c r="DD2" s="177"/>
      <c r="DE2" s="177"/>
      <c r="DF2" s="177"/>
      <c r="DG2" s="177"/>
      <c r="DH2" s="177"/>
      <c r="DI2" s="177"/>
      <c r="DJ2" s="177"/>
      <c r="DK2" s="177"/>
      <c r="DL2" s="177"/>
      <c r="DM2" s="177"/>
      <c r="DN2" s="177"/>
      <c r="DO2" s="177"/>
      <c r="DP2" s="177"/>
      <c r="DQ2" s="177"/>
      <c r="DR2" s="177"/>
      <c r="DS2" s="177"/>
      <c r="DT2" s="177"/>
      <c r="DU2" s="177"/>
      <c r="DV2" s="177"/>
      <c r="DW2" s="177"/>
      <c r="DX2" s="177"/>
      <c r="DY2" s="177"/>
      <c r="DZ2" s="177"/>
      <c r="EA2" s="177"/>
      <c r="EB2" s="177"/>
      <c r="EC2" s="177"/>
      <c r="ED2" s="177"/>
      <c r="EE2" s="177"/>
      <c r="EF2" s="177"/>
      <c r="EG2" s="177"/>
      <c r="EH2" s="177"/>
      <c r="EI2" s="177"/>
      <c r="EJ2" s="177"/>
      <c r="EK2" s="177"/>
      <c r="EL2" s="177"/>
      <c r="EM2" s="175"/>
      <c r="EN2" s="175"/>
      <c r="EO2" s="175"/>
      <c r="EP2" s="175"/>
      <c r="EQ2" s="175"/>
      <c r="ER2" s="175"/>
      <c r="ES2" s="175"/>
      <c r="ET2" s="175"/>
      <c r="EU2" s="175"/>
      <c r="EV2" s="175"/>
      <c r="EW2" s="175"/>
      <c r="EX2" s="175"/>
      <c r="EY2" s="175"/>
      <c r="EZ2" s="175"/>
      <c r="FA2" s="175"/>
      <c r="FB2" s="175"/>
      <c r="FC2" s="175"/>
      <c r="FD2" s="175"/>
      <c r="FE2" s="175"/>
      <c r="FF2" s="175"/>
      <c r="FG2" s="175"/>
      <c r="FH2" s="175"/>
      <c r="FI2" s="175"/>
      <c r="FJ2" s="175"/>
      <c r="FK2" s="175"/>
      <c r="FL2" s="175"/>
      <c r="FM2" s="175"/>
      <c r="FN2" s="175"/>
      <c r="FO2" s="175"/>
      <c r="FP2" s="175"/>
      <c r="FQ2" s="175"/>
      <c r="FR2" s="175"/>
      <c r="FS2" s="175"/>
      <c r="FT2" s="175"/>
      <c r="FU2" s="175"/>
      <c r="FV2" s="175"/>
      <c r="FW2" s="175"/>
      <c r="FX2" s="175"/>
      <c r="FY2" s="175"/>
      <c r="FZ2" s="175"/>
      <c r="GA2" s="175"/>
      <c r="GB2" s="175"/>
      <c r="GC2" s="175"/>
      <c r="GD2" s="175"/>
      <c r="GE2" s="175"/>
      <c r="GF2" s="175"/>
      <c r="GG2" s="175"/>
      <c r="GH2" s="175"/>
      <c r="GI2" s="175"/>
      <c r="GJ2" s="175"/>
      <c r="GK2" s="175"/>
      <c r="GL2" s="175"/>
      <c r="GM2" s="175"/>
      <c r="GN2" s="175"/>
      <c r="GO2" s="175"/>
      <c r="GP2" s="175"/>
      <c r="GQ2" s="175"/>
      <c r="GR2" s="175"/>
      <c r="GS2" s="175"/>
      <c r="GT2" s="175"/>
      <c r="GU2" s="175"/>
      <c r="GV2" s="175"/>
      <c r="GW2" s="175"/>
      <c r="GX2" s="175"/>
      <c r="GY2" s="175"/>
      <c r="GZ2" s="175"/>
      <c r="HA2" s="175"/>
      <c r="HB2" s="175"/>
      <c r="HC2" s="175"/>
      <c r="HD2" s="175"/>
      <c r="HE2" s="175"/>
      <c r="HF2" s="175"/>
      <c r="HG2" s="175"/>
      <c r="HH2" s="175"/>
      <c r="HI2" s="175"/>
      <c r="HJ2" s="175"/>
      <c r="HK2" s="175"/>
      <c r="HL2" s="175"/>
      <c r="HM2" s="175"/>
      <c r="HN2" s="175"/>
      <c r="HO2" s="175"/>
      <c r="HP2" s="175"/>
      <c r="HQ2" s="175"/>
      <c r="HR2" s="175"/>
      <c r="HS2" s="175"/>
      <c r="HT2" s="175"/>
      <c r="HU2" s="175"/>
      <c r="HV2" s="175"/>
      <c r="HW2" s="175"/>
      <c r="HX2" s="175"/>
    </row>
    <row r="3" spans="1:258" s="176" customFormat="1" ht="20.25" x14ac:dyDescent="0.35">
      <c r="B3" s="178"/>
      <c r="C3" s="179"/>
      <c r="D3" s="179"/>
      <c r="E3" s="179"/>
      <c r="F3" s="179"/>
      <c r="G3" s="179"/>
      <c r="H3" s="179"/>
      <c r="I3" s="179"/>
      <c r="J3" s="179"/>
      <c r="K3" s="179"/>
      <c r="L3" s="180"/>
      <c r="M3" s="180"/>
      <c r="N3" s="180"/>
      <c r="O3" s="180"/>
      <c r="P3" s="180"/>
      <c r="Q3" s="179"/>
      <c r="R3" s="181"/>
      <c r="S3" s="181"/>
      <c r="U3" s="182"/>
      <c r="V3" s="182"/>
      <c r="W3" s="182"/>
      <c r="X3" s="182"/>
      <c r="Y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CT3" s="183" t="s">
        <v>61</v>
      </c>
      <c r="CU3" s="183"/>
      <c r="CW3" s="183" t="s">
        <v>61</v>
      </c>
      <c r="CX3" s="183"/>
      <c r="CY3" s="182"/>
      <c r="CZ3" s="182"/>
      <c r="EM3" s="175"/>
      <c r="EN3" s="175"/>
      <c r="EO3" s="175"/>
      <c r="EP3" s="175"/>
      <c r="EQ3" s="175"/>
      <c r="ER3" s="175"/>
      <c r="ES3" s="175"/>
      <c r="ET3" s="175"/>
      <c r="EU3" s="175"/>
      <c r="EV3" s="175"/>
      <c r="EW3" s="175"/>
      <c r="EX3" s="175"/>
      <c r="EY3" s="175"/>
      <c r="EZ3" s="175"/>
      <c r="FA3" s="175"/>
      <c r="FB3" s="175"/>
      <c r="FC3" s="175"/>
      <c r="FD3" s="175"/>
      <c r="FE3" s="175"/>
      <c r="FF3" s="175"/>
      <c r="FG3" s="175"/>
      <c r="FH3" s="175"/>
      <c r="FI3" s="175"/>
      <c r="FJ3" s="175"/>
      <c r="FK3" s="175"/>
      <c r="FL3" s="175"/>
      <c r="FM3" s="175"/>
      <c r="FN3" s="175"/>
      <c r="FO3" s="175"/>
      <c r="FP3" s="175"/>
      <c r="FQ3" s="175"/>
      <c r="FR3" s="175"/>
      <c r="FS3" s="175"/>
      <c r="FT3" s="175"/>
      <c r="FU3" s="175"/>
      <c r="FV3" s="175"/>
      <c r="FW3" s="175"/>
      <c r="FX3" s="175"/>
      <c r="FY3" s="175"/>
      <c r="FZ3" s="175"/>
      <c r="GA3" s="175"/>
      <c r="GB3" s="175"/>
      <c r="GC3" s="175"/>
      <c r="GD3" s="175"/>
      <c r="GE3" s="175"/>
      <c r="GF3" s="175"/>
      <c r="GG3" s="175"/>
      <c r="GH3" s="175"/>
      <c r="GI3" s="175"/>
      <c r="GJ3" s="175"/>
      <c r="GK3" s="175"/>
      <c r="GL3" s="175"/>
      <c r="GM3" s="175"/>
      <c r="GN3" s="175"/>
      <c r="GO3" s="175"/>
      <c r="GP3" s="175"/>
      <c r="GQ3" s="175"/>
      <c r="GR3" s="175"/>
      <c r="GS3" s="175"/>
      <c r="GT3" s="175"/>
      <c r="GU3" s="175"/>
      <c r="GV3" s="175"/>
      <c r="GW3" s="175"/>
      <c r="GX3" s="175"/>
      <c r="GY3" s="175"/>
      <c r="GZ3" s="175"/>
      <c r="HA3" s="175"/>
      <c r="HB3" s="175"/>
      <c r="HC3" s="175"/>
      <c r="HD3" s="175"/>
      <c r="HE3" s="175"/>
      <c r="HF3" s="175"/>
      <c r="HG3" s="175"/>
      <c r="HH3" s="175"/>
      <c r="HI3" s="175"/>
      <c r="HJ3" s="175"/>
      <c r="HK3" s="175"/>
      <c r="HL3" s="175"/>
      <c r="HM3" s="175"/>
      <c r="HN3" s="175"/>
      <c r="HO3" s="175"/>
      <c r="HP3" s="175"/>
      <c r="HQ3" s="175"/>
      <c r="HR3" s="175"/>
      <c r="HS3" s="175"/>
      <c r="HT3" s="175"/>
      <c r="HU3" s="175"/>
      <c r="HV3" s="175"/>
      <c r="HW3" s="175"/>
      <c r="HX3" s="175"/>
    </row>
    <row r="4" spans="1:258" ht="17.45" customHeight="1" x14ac:dyDescent="0.3">
      <c r="A4" s="117" t="s">
        <v>1</v>
      </c>
      <c r="B4" s="120" t="s">
        <v>2</v>
      </c>
      <c r="C4" s="123" t="s">
        <v>3</v>
      </c>
      <c r="D4" s="123" t="s">
        <v>4</v>
      </c>
      <c r="E4" s="126" t="s">
        <v>5</v>
      </c>
      <c r="F4" s="127"/>
      <c r="G4" s="127"/>
      <c r="H4" s="127"/>
      <c r="I4" s="128"/>
      <c r="J4" s="135" t="s">
        <v>6</v>
      </c>
      <c r="K4" s="136"/>
      <c r="L4" s="136"/>
      <c r="M4" s="136"/>
      <c r="N4" s="136"/>
      <c r="O4" s="137"/>
      <c r="P4" s="144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/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/>
      <c r="DE4" s="145"/>
      <c r="DF4" s="145"/>
      <c r="DG4" s="145"/>
      <c r="DH4" s="145"/>
      <c r="DI4" s="145"/>
      <c r="DJ4" s="145"/>
      <c r="DK4" s="145"/>
      <c r="DL4" s="146"/>
      <c r="DM4" s="65" t="s">
        <v>7</v>
      </c>
      <c r="DN4" s="147" t="s">
        <v>8</v>
      </c>
      <c r="DO4" s="148"/>
      <c r="DP4" s="149"/>
      <c r="DQ4" s="156" t="s">
        <v>9</v>
      </c>
      <c r="DR4" s="156"/>
      <c r="DS4" s="156"/>
      <c r="DT4" s="156"/>
      <c r="DU4" s="156"/>
      <c r="DV4" s="156"/>
      <c r="DW4" s="156"/>
      <c r="DX4" s="156"/>
      <c r="DY4" s="156"/>
      <c r="DZ4" s="156"/>
      <c r="EA4" s="156"/>
      <c r="EB4" s="156"/>
      <c r="EC4" s="156"/>
      <c r="ED4" s="156"/>
      <c r="EE4" s="156"/>
      <c r="EF4" s="156"/>
      <c r="EG4" s="156"/>
      <c r="EH4" s="156"/>
      <c r="EI4" s="65" t="s">
        <v>10</v>
      </c>
      <c r="EJ4" s="157" t="s">
        <v>11</v>
      </c>
      <c r="EK4" s="158"/>
      <c r="EL4" s="159"/>
      <c r="EM4" s="51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</row>
    <row r="5" spans="1:258" ht="18" customHeight="1" x14ac:dyDescent="0.3">
      <c r="A5" s="118"/>
      <c r="B5" s="121"/>
      <c r="C5" s="124"/>
      <c r="D5" s="124"/>
      <c r="E5" s="129"/>
      <c r="F5" s="130"/>
      <c r="G5" s="130"/>
      <c r="H5" s="130"/>
      <c r="I5" s="131"/>
      <c r="J5" s="138"/>
      <c r="K5" s="139"/>
      <c r="L5" s="139"/>
      <c r="M5" s="139"/>
      <c r="N5" s="139"/>
      <c r="O5" s="140"/>
      <c r="P5" s="166" t="s">
        <v>12</v>
      </c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8"/>
      <c r="BB5" s="169" t="s">
        <v>13</v>
      </c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78" t="s">
        <v>14</v>
      </c>
      <c r="BO5" s="79"/>
      <c r="BP5" s="79"/>
      <c r="BQ5" s="170" t="s">
        <v>15</v>
      </c>
      <c r="BR5" s="171"/>
      <c r="BS5" s="171"/>
      <c r="BT5" s="171"/>
      <c r="BU5" s="171"/>
      <c r="BV5" s="171"/>
      <c r="BW5" s="171"/>
      <c r="BX5" s="171"/>
      <c r="BY5" s="171"/>
      <c r="BZ5" s="171"/>
      <c r="CA5" s="171"/>
      <c r="CB5" s="171"/>
      <c r="CC5" s="171"/>
      <c r="CD5" s="171"/>
      <c r="CE5" s="171"/>
      <c r="CF5" s="171"/>
      <c r="CG5" s="172"/>
      <c r="CH5" s="84" t="s">
        <v>16</v>
      </c>
      <c r="CI5" s="85"/>
      <c r="CJ5" s="85"/>
      <c r="CK5" s="85"/>
      <c r="CL5" s="85"/>
      <c r="CM5" s="85"/>
      <c r="CN5" s="85"/>
      <c r="CO5" s="85"/>
      <c r="CP5" s="112"/>
      <c r="CQ5" s="170" t="s">
        <v>17</v>
      </c>
      <c r="CR5" s="171"/>
      <c r="CS5" s="171"/>
      <c r="CT5" s="171"/>
      <c r="CU5" s="171"/>
      <c r="CV5" s="171"/>
      <c r="CW5" s="171"/>
      <c r="CX5" s="171"/>
      <c r="CY5" s="171"/>
      <c r="CZ5" s="171"/>
      <c r="DA5" s="171"/>
      <c r="DB5" s="171"/>
      <c r="DC5" s="171"/>
      <c r="DD5" s="169" t="s">
        <v>18</v>
      </c>
      <c r="DE5" s="169"/>
      <c r="DF5" s="169"/>
      <c r="DG5" s="78" t="s">
        <v>19</v>
      </c>
      <c r="DH5" s="79"/>
      <c r="DI5" s="80"/>
      <c r="DJ5" s="78" t="s">
        <v>20</v>
      </c>
      <c r="DK5" s="79"/>
      <c r="DL5" s="80"/>
      <c r="DM5" s="65"/>
      <c r="DN5" s="150"/>
      <c r="DO5" s="151"/>
      <c r="DP5" s="152"/>
      <c r="DQ5" s="101"/>
      <c r="DR5" s="101"/>
      <c r="DS5" s="102"/>
      <c r="DT5" s="102"/>
      <c r="DU5" s="102"/>
      <c r="DV5" s="102"/>
      <c r="DW5" s="78" t="s">
        <v>21</v>
      </c>
      <c r="DX5" s="79"/>
      <c r="DY5" s="80"/>
      <c r="DZ5" s="99"/>
      <c r="EA5" s="100"/>
      <c r="EB5" s="100"/>
      <c r="EC5" s="100"/>
      <c r="ED5" s="100"/>
      <c r="EE5" s="100"/>
      <c r="EF5" s="100"/>
      <c r="EG5" s="100"/>
      <c r="EH5" s="100"/>
      <c r="EI5" s="65"/>
      <c r="EJ5" s="160"/>
      <c r="EK5" s="161"/>
      <c r="EL5" s="162"/>
      <c r="EM5" s="51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</row>
    <row r="6" spans="1:258" ht="84" customHeight="1" x14ac:dyDescent="0.3">
      <c r="A6" s="118"/>
      <c r="B6" s="121"/>
      <c r="C6" s="124"/>
      <c r="D6" s="124"/>
      <c r="E6" s="132"/>
      <c r="F6" s="133"/>
      <c r="G6" s="133"/>
      <c r="H6" s="133"/>
      <c r="I6" s="134"/>
      <c r="J6" s="141"/>
      <c r="K6" s="142"/>
      <c r="L6" s="142"/>
      <c r="M6" s="142"/>
      <c r="N6" s="142"/>
      <c r="O6" s="143"/>
      <c r="P6" s="105" t="s">
        <v>54</v>
      </c>
      <c r="Q6" s="106"/>
      <c r="R6" s="106"/>
      <c r="S6" s="106"/>
      <c r="T6" s="107"/>
      <c r="U6" s="108" t="s">
        <v>22</v>
      </c>
      <c r="V6" s="109"/>
      <c r="W6" s="109"/>
      <c r="X6" s="109"/>
      <c r="Y6" s="110"/>
      <c r="Z6" s="108" t="s">
        <v>23</v>
      </c>
      <c r="AA6" s="109"/>
      <c r="AB6" s="109"/>
      <c r="AC6" s="109"/>
      <c r="AD6" s="110"/>
      <c r="AE6" s="108" t="s">
        <v>51</v>
      </c>
      <c r="AF6" s="109"/>
      <c r="AG6" s="109"/>
      <c r="AH6" s="109"/>
      <c r="AI6" s="110"/>
      <c r="AJ6" s="108" t="s">
        <v>52</v>
      </c>
      <c r="AK6" s="109"/>
      <c r="AL6" s="109"/>
      <c r="AM6" s="109"/>
      <c r="AN6" s="110"/>
      <c r="AO6" s="108" t="s">
        <v>24</v>
      </c>
      <c r="AP6" s="109"/>
      <c r="AQ6" s="109"/>
      <c r="AR6" s="109"/>
      <c r="AS6" s="110"/>
      <c r="AT6" s="108" t="s">
        <v>25</v>
      </c>
      <c r="AU6" s="109"/>
      <c r="AV6" s="109"/>
      <c r="AW6" s="109"/>
      <c r="AX6" s="110"/>
      <c r="AY6" s="111" t="s">
        <v>26</v>
      </c>
      <c r="AZ6" s="111"/>
      <c r="BA6" s="111"/>
      <c r="BB6" s="86" t="s">
        <v>27</v>
      </c>
      <c r="BC6" s="87"/>
      <c r="BD6" s="87"/>
      <c r="BE6" s="86" t="s">
        <v>28</v>
      </c>
      <c r="BF6" s="87"/>
      <c r="BG6" s="88"/>
      <c r="BH6" s="89" t="s">
        <v>29</v>
      </c>
      <c r="BI6" s="90"/>
      <c r="BJ6" s="90"/>
      <c r="BK6" s="91" t="s">
        <v>30</v>
      </c>
      <c r="BL6" s="92"/>
      <c r="BM6" s="92"/>
      <c r="BN6" s="96"/>
      <c r="BO6" s="97"/>
      <c r="BP6" s="97"/>
      <c r="BQ6" s="93" t="s">
        <v>31</v>
      </c>
      <c r="BR6" s="94"/>
      <c r="BS6" s="94"/>
      <c r="BT6" s="94"/>
      <c r="BU6" s="95"/>
      <c r="BV6" s="83" t="s">
        <v>32</v>
      </c>
      <c r="BW6" s="83"/>
      <c r="BX6" s="83"/>
      <c r="BY6" s="83" t="s">
        <v>33</v>
      </c>
      <c r="BZ6" s="83"/>
      <c r="CA6" s="83"/>
      <c r="CB6" s="83" t="s">
        <v>34</v>
      </c>
      <c r="CC6" s="83"/>
      <c r="CD6" s="83"/>
      <c r="CE6" s="83" t="s">
        <v>35</v>
      </c>
      <c r="CF6" s="83"/>
      <c r="CG6" s="83"/>
      <c r="CH6" s="83" t="s">
        <v>36</v>
      </c>
      <c r="CI6" s="83"/>
      <c r="CJ6" s="83"/>
      <c r="CK6" s="84" t="s">
        <v>37</v>
      </c>
      <c r="CL6" s="85"/>
      <c r="CM6" s="85"/>
      <c r="CN6" s="83" t="s">
        <v>38</v>
      </c>
      <c r="CO6" s="83"/>
      <c r="CP6" s="83"/>
      <c r="CQ6" s="103" t="s">
        <v>39</v>
      </c>
      <c r="CR6" s="104"/>
      <c r="CS6" s="85"/>
      <c r="CT6" s="59"/>
      <c r="CU6" s="59"/>
      <c r="CV6" s="84" t="s">
        <v>40</v>
      </c>
      <c r="CW6" s="85"/>
      <c r="CX6" s="85"/>
      <c r="CY6" s="85"/>
      <c r="CZ6" s="112"/>
      <c r="DA6" s="84" t="s">
        <v>41</v>
      </c>
      <c r="DB6" s="85"/>
      <c r="DC6" s="85"/>
      <c r="DD6" s="169"/>
      <c r="DE6" s="169"/>
      <c r="DF6" s="169"/>
      <c r="DG6" s="96"/>
      <c r="DH6" s="97"/>
      <c r="DI6" s="98"/>
      <c r="DJ6" s="96"/>
      <c r="DK6" s="97"/>
      <c r="DL6" s="98"/>
      <c r="DM6" s="65"/>
      <c r="DN6" s="153"/>
      <c r="DO6" s="154"/>
      <c r="DP6" s="155"/>
      <c r="DQ6" s="78" t="s">
        <v>42</v>
      </c>
      <c r="DR6" s="79"/>
      <c r="DS6" s="80"/>
      <c r="DT6" s="78" t="s">
        <v>43</v>
      </c>
      <c r="DU6" s="79"/>
      <c r="DV6" s="80"/>
      <c r="DW6" s="96"/>
      <c r="DX6" s="97"/>
      <c r="DY6" s="98"/>
      <c r="DZ6" s="78" t="s">
        <v>44</v>
      </c>
      <c r="EA6" s="79"/>
      <c r="EB6" s="80"/>
      <c r="EC6" s="78" t="s">
        <v>45</v>
      </c>
      <c r="ED6" s="79"/>
      <c r="EE6" s="80"/>
      <c r="EF6" s="81" t="s">
        <v>46</v>
      </c>
      <c r="EG6" s="82"/>
      <c r="EH6" s="82"/>
      <c r="EI6" s="65"/>
      <c r="EJ6" s="163"/>
      <c r="EK6" s="164"/>
      <c r="EL6" s="165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</row>
    <row r="7" spans="1:258" ht="17.45" customHeight="1" x14ac:dyDescent="0.3">
      <c r="A7" s="118"/>
      <c r="B7" s="121"/>
      <c r="C7" s="124"/>
      <c r="D7" s="124"/>
      <c r="E7" s="61" t="s">
        <v>47</v>
      </c>
      <c r="F7" s="63" t="s">
        <v>60</v>
      </c>
      <c r="G7" s="69" t="s">
        <v>65</v>
      </c>
      <c r="H7" s="75" t="s">
        <v>53</v>
      </c>
      <c r="I7" s="74" t="s">
        <v>49</v>
      </c>
      <c r="J7" s="61" t="s">
        <v>47</v>
      </c>
      <c r="K7" s="63" t="s">
        <v>60</v>
      </c>
      <c r="L7" s="69" t="s">
        <v>65</v>
      </c>
      <c r="M7" s="75" t="s">
        <v>62</v>
      </c>
      <c r="N7" s="75" t="s">
        <v>53</v>
      </c>
      <c r="O7" s="76" t="s">
        <v>49</v>
      </c>
      <c r="P7" s="61" t="s">
        <v>47</v>
      </c>
      <c r="Q7" s="63" t="s">
        <v>60</v>
      </c>
      <c r="R7" s="69" t="s">
        <v>65</v>
      </c>
      <c r="S7" s="70" t="s">
        <v>53</v>
      </c>
      <c r="T7" s="74" t="s">
        <v>49</v>
      </c>
      <c r="U7" s="61" t="s">
        <v>47</v>
      </c>
      <c r="V7" s="63" t="s">
        <v>60</v>
      </c>
      <c r="W7" s="69" t="s">
        <v>65</v>
      </c>
      <c r="X7" s="70" t="s">
        <v>53</v>
      </c>
      <c r="Y7" s="74" t="s">
        <v>49</v>
      </c>
      <c r="Z7" s="61" t="s">
        <v>47</v>
      </c>
      <c r="AA7" s="63" t="s">
        <v>60</v>
      </c>
      <c r="AB7" s="69" t="s">
        <v>66</v>
      </c>
      <c r="AC7" s="70" t="s">
        <v>53</v>
      </c>
      <c r="AD7" s="74" t="s">
        <v>49</v>
      </c>
      <c r="AE7" s="61" t="s">
        <v>47</v>
      </c>
      <c r="AF7" s="63" t="s">
        <v>60</v>
      </c>
      <c r="AG7" s="69" t="s">
        <v>65</v>
      </c>
      <c r="AH7" s="70" t="s">
        <v>53</v>
      </c>
      <c r="AI7" s="74" t="s">
        <v>49</v>
      </c>
      <c r="AJ7" s="61" t="s">
        <v>47</v>
      </c>
      <c r="AK7" s="63" t="s">
        <v>60</v>
      </c>
      <c r="AL7" s="69" t="s">
        <v>65</v>
      </c>
      <c r="AM7" s="70" t="s">
        <v>53</v>
      </c>
      <c r="AN7" s="53"/>
      <c r="AO7" s="61" t="s">
        <v>47</v>
      </c>
      <c r="AP7" s="63" t="s">
        <v>60</v>
      </c>
      <c r="AQ7" s="69" t="s">
        <v>67</v>
      </c>
      <c r="AR7" s="70" t="s">
        <v>53</v>
      </c>
      <c r="AS7" s="55"/>
      <c r="AT7" s="61" t="s">
        <v>47</v>
      </c>
      <c r="AU7" s="63" t="s">
        <v>60</v>
      </c>
      <c r="AV7" s="72"/>
      <c r="AW7" s="72"/>
      <c r="AX7" s="73"/>
      <c r="AY7" s="61" t="s">
        <v>47</v>
      </c>
      <c r="AZ7" s="63" t="s">
        <v>60</v>
      </c>
      <c r="BA7" s="54"/>
      <c r="BB7" s="61" t="s">
        <v>47</v>
      </c>
      <c r="BC7" s="63" t="s">
        <v>60</v>
      </c>
      <c r="BD7" s="54"/>
      <c r="BE7" s="61" t="s">
        <v>47</v>
      </c>
      <c r="BF7" s="63" t="s">
        <v>60</v>
      </c>
      <c r="BG7" s="54"/>
      <c r="BH7" s="61" t="s">
        <v>47</v>
      </c>
      <c r="BI7" s="63" t="s">
        <v>60</v>
      </c>
      <c r="BJ7" s="54"/>
      <c r="BK7" s="61" t="s">
        <v>47</v>
      </c>
      <c r="BL7" s="63" t="s">
        <v>60</v>
      </c>
      <c r="BM7" s="54"/>
      <c r="BN7" s="61" t="s">
        <v>47</v>
      </c>
      <c r="BO7" s="63" t="s">
        <v>60</v>
      </c>
      <c r="BP7" s="54"/>
      <c r="BQ7" s="61" t="s">
        <v>47</v>
      </c>
      <c r="BR7" s="63" t="s">
        <v>60</v>
      </c>
      <c r="BS7" s="69" t="s">
        <v>65</v>
      </c>
      <c r="BT7" s="70" t="s">
        <v>53</v>
      </c>
      <c r="BU7" s="69" t="s">
        <v>49</v>
      </c>
      <c r="BV7" s="61" t="s">
        <v>47</v>
      </c>
      <c r="BW7" s="63" t="s">
        <v>60</v>
      </c>
      <c r="BX7" s="54"/>
      <c r="BY7" s="61" t="s">
        <v>47</v>
      </c>
      <c r="BZ7" s="63" t="s">
        <v>60</v>
      </c>
      <c r="CA7" s="54"/>
      <c r="CB7" s="61" t="s">
        <v>47</v>
      </c>
      <c r="CC7" s="63" t="s">
        <v>60</v>
      </c>
      <c r="CD7" s="54"/>
      <c r="CE7" s="61" t="s">
        <v>47</v>
      </c>
      <c r="CF7" s="63" t="s">
        <v>60</v>
      </c>
      <c r="CG7" s="54"/>
      <c r="CH7" s="61" t="s">
        <v>47</v>
      </c>
      <c r="CI7" s="63" t="s">
        <v>60</v>
      </c>
      <c r="CJ7" s="54"/>
      <c r="CK7" s="61" t="s">
        <v>47</v>
      </c>
      <c r="CL7" s="63" t="s">
        <v>60</v>
      </c>
      <c r="CM7" s="54"/>
      <c r="CN7" s="61" t="s">
        <v>47</v>
      </c>
      <c r="CO7" s="63" t="s">
        <v>60</v>
      </c>
      <c r="CP7" s="54"/>
      <c r="CQ7" s="61" t="s">
        <v>47</v>
      </c>
      <c r="CR7" s="63" t="s">
        <v>60</v>
      </c>
      <c r="CS7" s="67" t="s">
        <v>65</v>
      </c>
      <c r="CT7" s="70" t="s">
        <v>53</v>
      </c>
      <c r="CU7" s="69" t="s">
        <v>49</v>
      </c>
      <c r="CV7" s="61" t="s">
        <v>47</v>
      </c>
      <c r="CW7" s="63" t="s">
        <v>60</v>
      </c>
      <c r="CX7" s="67" t="s">
        <v>65</v>
      </c>
      <c r="CY7" s="70" t="s">
        <v>53</v>
      </c>
      <c r="CZ7" s="69" t="s">
        <v>49</v>
      </c>
      <c r="DA7" s="61" t="s">
        <v>47</v>
      </c>
      <c r="DB7" s="63" t="s">
        <v>60</v>
      </c>
      <c r="DC7" s="54"/>
      <c r="DD7" s="61" t="s">
        <v>47</v>
      </c>
      <c r="DE7" s="63" t="s">
        <v>60</v>
      </c>
      <c r="DF7" s="54"/>
      <c r="DG7" s="61" t="s">
        <v>47</v>
      </c>
      <c r="DH7" s="63" t="s">
        <v>60</v>
      </c>
      <c r="DI7" s="54"/>
      <c r="DJ7" s="61" t="s">
        <v>47</v>
      </c>
      <c r="DK7" s="63" t="s">
        <v>60</v>
      </c>
      <c r="DL7" s="54"/>
      <c r="DM7" s="66" t="s">
        <v>48</v>
      </c>
      <c r="DN7" s="61" t="s">
        <v>47</v>
      </c>
      <c r="DO7" s="63" t="s">
        <v>60</v>
      </c>
      <c r="DP7" s="54"/>
      <c r="DQ7" s="61" t="s">
        <v>47</v>
      </c>
      <c r="DR7" s="63" t="s">
        <v>60</v>
      </c>
      <c r="DS7" s="54"/>
      <c r="DT7" s="61" t="s">
        <v>47</v>
      </c>
      <c r="DU7" s="63" t="s">
        <v>60</v>
      </c>
      <c r="DV7" s="54"/>
      <c r="DW7" s="61" t="s">
        <v>47</v>
      </c>
      <c r="DX7" s="63" t="s">
        <v>60</v>
      </c>
      <c r="DY7" s="54"/>
      <c r="DZ7" s="61" t="s">
        <v>47</v>
      </c>
      <c r="EA7" s="63" t="s">
        <v>60</v>
      </c>
      <c r="EB7" s="54"/>
      <c r="EC7" s="61" t="s">
        <v>47</v>
      </c>
      <c r="ED7" s="63" t="s">
        <v>60</v>
      </c>
      <c r="EE7" s="54"/>
      <c r="EF7" s="61" t="s">
        <v>47</v>
      </c>
      <c r="EG7" s="63" t="s">
        <v>60</v>
      </c>
      <c r="EH7" s="54"/>
      <c r="EI7" s="65" t="s">
        <v>48</v>
      </c>
      <c r="EJ7" s="61" t="s">
        <v>47</v>
      </c>
      <c r="EK7" s="63" t="s">
        <v>60</v>
      </c>
      <c r="EL7" s="54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  <c r="IW7" s="9"/>
      <c r="IX7" s="9"/>
    </row>
    <row r="8" spans="1:258" ht="96.75" customHeight="1" x14ac:dyDescent="0.3">
      <c r="A8" s="119"/>
      <c r="B8" s="122"/>
      <c r="C8" s="125"/>
      <c r="D8" s="125"/>
      <c r="E8" s="62"/>
      <c r="F8" s="64"/>
      <c r="G8" s="69"/>
      <c r="H8" s="75"/>
      <c r="I8" s="74"/>
      <c r="J8" s="62"/>
      <c r="K8" s="64"/>
      <c r="L8" s="69"/>
      <c r="M8" s="75"/>
      <c r="N8" s="75"/>
      <c r="O8" s="77"/>
      <c r="P8" s="62"/>
      <c r="Q8" s="64"/>
      <c r="R8" s="69"/>
      <c r="S8" s="71"/>
      <c r="T8" s="74"/>
      <c r="U8" s="62"/>
      <c r="V8" s="64"/>
      <c r="W8" s="69"/>
      <c r="X8" s="71"/>
      <c r="Y8" s="74"/>
      <c r="Z8" s="62"/>
      <c r="AA8" s="64"/>
      <c r="AB8" s="69"/>
      <c r="AC8" s="71"/>
      <c r="AD8" s="74"/>
      <c r="AE8" s="62"/>
      <c r="AF8" s="64"/>
      <c r="AG8" s="69"/>
      <c r="AH8" s="71"/>
      <c r="AI8" s="74"/>
      <c r="AJ8" s="62"/>
      <c r="AK8" s="64"/>
      <c r="AL8" s="69"/>
      <c r="AM8" s="71"/>
      <c r="AN8" s="60" t="s">
        <v>49</v>
      </c>
      <c r="AO8" s="62"/>
      <c r="AP8" s="64"/>
      <c r="AQ8" s="69"/>
      <c r="AR8" s="71"/>
      <c r="AS8" s="60" t="s">
        <v>49</v>
      </c>
      <c r="AT8" s="62"/>
      <c r="AU8" s="64"/>
      <c r="AV8" s="60" t="s">
        <v>65</v>
      </c>
      <c r="AW8" s="32" t="s">
        <v>53</v>
      </c>
      <c r="AX8" s="60" t="s">
        <v>49</v>
      </c>
      <c r="AY8" s="62"/>
      <c r="AZ8" s="64"/>
      <c r="BA8" s="60" t="s">
        <v>65</v>
      </c>
      <c r="BB8" s="62"/>
      <c r="BC8" s="64"/>
      <c r="BD8" s="60" t="s">
        <v>67</v>
      </c>
      <c r="BE8" s="62"/>
      <c r="BF8" s="64"/>
      <c r="BG8" s="60" t="s">
        <v>65</v>
      </c>
      <c r="BH8" s="62"/>
      <c r="BI8" s="64"/>
      <c r="BJ8" s="60" t="s">
        <v>65</v>
      </c>
      <c r="BK8" s="62"/>
      <c r="BL8" s="64"/>
      <c r="BM8" s="60" t="s">
        <v>65</v>
      </c>
      <c r="BN8" s="62"/>
      <c r="BO8" s="64"/>
      <c r="BP8" s="60" t="s">
        <v>65</v>
      </c>
      <c r="BQ8" s="62"/>
      <c r="BR8" s="64"/>
      <c r="BS8" s="69"/>
      <c r="BT8" s="71"/>
      <c r="BU8" s="69"/>
      <c r="BV8" s="62"/>
      <c r="BW8" s="64"/>
      <c r="BX8" s="60" t="s">
        <v>65</v>
      </c>
      <c r="BY8" s="62"/>
      <c r="BZ8" s="64"/>
      <c r="CA8" s="60" t="s">
        <v>65</v>
      </c>
      <c r="CB8" s="62"/>
      <c r="CC8" s="64"/>
      <c r="CD8" s="60" t="s">
        <v>67</v>
      </c>
      <c r="CE8" s="62"/>
      <c r="CF8" s="64"/>
      <c r="CG8" s="60" t="s">
        <v>65</v>
      </c>
      <c r="CH8" s="62"/>
      <c r="CI8" s="64"/>
      <c r="CJ8" s="60" t="s">
        <v>68</v>
      </c>
      <c r="CK8" s="62"/>
      <c r="CL8" s="64"/>
      <c r="CM8" s="60" t="s">
        <v>65</v>
      </c>
      <c r="CN8" s="62"/>
      <c r="CO8" s="64"/>
      <c r="CP8" s="60" t="s">
        <v>65</v>
      </c>
      <c r="CQ8" s="62"/>
      <c r="CR8" s="64"/>
      <c r="CS8" s="68"/>
      <c r="CT8" s="71"/>
      <c r="CU8" s="69"/>
      <c r="CV8" s="62"/>
      <c r="CW8" s="64"/>
      <c r="CX8" s="68"/>
      <c r="CY8" s="71"/>
      <c r="CZ8" s="69"/>
      <c r="DA8" s="62"/>
      <c r="DB8" s="64"/>
      <c r="DC8" s="60" t="s">
        <v>65</v>
      </c>
      <c r="DD8" s="62"/>
      <c r="DE8" s="64"/>
      <c r="DF8" s="60" t="s">
        <v>65</v>
      </c>
      <c r="DG8" s="62"/>
      <c r="DH8" s="64"/>
      <c r="DI8" s="60" t="s">
        <v>65</v>
      </c>
      <c r="DJ8" s="62"/>
      <c r="DK8" s="64"/>
      <c r="DL8" s="60" t="s">
        <v>65</v>
      </c>
      <c r="DM8" s="66"/>
      <c r="DN8" s="62"/>
      <c r="DO8" s="64"/>
      <c r="DP8" s="60" t="s">
        <v>65</v>
      </c>
      <c r="DQ8" s="62"/>
      <c r="DR8" s="64"/>
      <c r="DS8" s="60" t="s">
        <v>65</v>
      </c>
      <c r="DT8" s="62"/>
      <c r="DU8" s="64"/>
      <c r="DV8" s="60" t="s">
        <v>65</v>
      </c>
      <c r="DW8" s="62"/>
      <c r="DX8" s="64"/>
      <c r="DY8" s="60" t="s">
        <v>65</v>
      </c>
      <c r="DZ8" s="62"/>
      <c r="EA8" s="64"/>
      <c r="EB8" s="60" t="s">
        <v>65</v>
      </c>
      <c r="EC8" s="62"/>
      <c r="ED8" s="64"/>
      <c r="EE8" s="60" t="s">
        <v>65</v>
      </c>
      <c r="EF8" s="62"/>
      <c r="EG8" s="64"/>
      <c r="EH8" s="60" t="s">
        <v>65</v>
      </c>
      <c r="EI8" s="65"/>
      <c r="EJ8" s="62"/>
      <c r="EK8" s="64"/>
      <c r="EL8" s="60" t="s">
        <v>69</v>
      </c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x14ac:dyDescent="0.3">
      <c r="A9" s="12"/>
      <c r="B9" s="34">
        <v>1</v>
      </c>
      <c r="C9" s="13">
        <v>2</v>
      </c>
      <c r="D9" s="12">
        <v>3</v>
      </c>
      <c r="E9" s="13">
        <v>4</v>
      </c>
      <c r="F9" s="12">
        <v>5</v>
      </c>
      <c r="G9" s="13">
        <v>6</v>
      </c>
      <c r="H9" s="12">
        <v>7</v>
      </c>
      <c r="I9" s="13">
        <v>8</v>
      </c>
      <c r="J9" s="12">
        <v>2</v>
      </c>
      <c r="K9" s="13">
        <v>3</v>
      </c>
      <c r="L9" s="12">
        <v>4</v>
      </c>
      <c r="M9" s="14" t="s">
        <v>63</v>
      </c>
      <c r="N9" s="13">
        <v>6</v>
      </c>
      <c r="O9" s="12">
        <v>13</v>
      </c>
      <c r="P9" s="13">
        <v>7</v>
      </c>
      <c r="Q9" s="12">
        <v>8</v>
      </c>
      <c r="R9" s="13">
        <v>9</v>
      </c>
      <c r="S9" s="12">
        <v>10</v>
      </c>
      <c r="T9" s="13">
        <v>18</v>
      </c>
      <c r="U9" s="12">
        <v>19</v>
      </c>
      <c r="V9" s="13">
        <v>20</v>
      </c>
      <c r="W9" s="12">
        <v>21</v>
      </c>
      <c r="X9" s="13">
        <v>22</v>
      </c>
      <c r="Y9" s="12">
        <v>23</v>
      </c>
      <c r="Z9" s="13">
        <v>24</v>
      </c>
      <c r="AA9" s="12">
        <v>25</v>
      </c>
      <c r="AB9" s="13">
        <v>26</v>
      </c>
      <c r="AC9" s="12">
        <v>27</v>
      </c>
      <c r="AD9" s="13">
        <v>28</v>
      </c>
      <c r="AE9" s="12">
        <v>29</v>
      </c>
      <c r="AF9" s="13">
        <v>30</v>
      </c>
      <c r="AG9" s="12">
        <v>31</v>
      </c>
      <c r="AH9" s="13">
        <v>32</v>
      </c>
      <c r="AI9" s="12">
        <v>33</v>
      </c>
      <c r="AJ9" s="13">
        <v>11</v>
      </c>
      <c r="AK9" s="12">
        <v>12</v>
      </c>
      <c r="AL9" s="13">
        <v>13</v>
      </c>
      <c r="AM9" s="12">
        <v>14</v>
      </c>
      <c r="AN9" s="13">
        <v>38</v>
      </c>
      <c r="AO9" s="12">
        <v>15</v>
      </c>
      <c r="AP9" s="13">
        <v>16</v>
      </c>
      <c r="AQ9" s="12">
        <v>17</v>
      </c>
      <c r="AR9" s="13">
        <v>18</v>
      </c>
      <c r="AS9" s="12">
        <v>43</v>
      </c>
      <c r="AT9" s="13">
        <v>44</v>
      </c>
      <c r="AU9" s="12">
        <v>45</v>
      </c>
      <c r="AV9" s="13">
        <v>46</v>
      </c>
      <c r="AW9" s="12">
        <v>47</v>
      </c>
      <c r="AX9" s="13">
        <v>48</v>
      </c>
      <c r="AY9" s="12">
        <v>49</v>
      </c>
      <c r="AZ9" s="13">
        <v>50</v>
      </c>
      <c r="BA9" s="12">
        <v>51</v>
      </c>
      <c r="BB9" s="13">
        <v>52</v>
      </c>
      <c r="BC9" s="12">
        <v>53</v>
      </c>
      <c r="BD9" s="13">
        <v>54</v>
      </c>
      <c r="BE9" s="12">
        <v>55</v>
      </c>
      <c r="BF9" s="13">
        <v>56</v>
      </c>
      <c r="BG9" s="12">
        <v>57</v>
      </c>
      <c r="BH9" s="13">
        <v>58</v>
      </c>
      <c r="BI9" s="12">
        <v>59</v>
      </c>
      <c r="BJ9" s="13">
        <v>60</v>
      </c>
      <c r="BK9" s="12">
        <v>61</v>
      </c>
      <c r="BL9" s="13">
        <v>62</v>
      </c>
      <c r="BM9" s="12">
        <v>63</v>
      </c>
      <c r="BN9" s="13">
        <v>64</v>
      </c>
      <c r="BO9" s="12">
        <v>65</v>
      </c>
      <c r="BP9" s="13">
        <v>66</v>
      </c>
      <c r="BQ9" s="12">
        <v>19</v>
      </c>
      <c r="BR9" s="13">
        <v>20</v>
      </c>
      <c r="BS9" s="12">
        <v>21</v>
      </c>
      <c r="BT9" s="13">
        <v>22</v>
      </c>
      <c r="BU9" s="12">
        <v>71</v>
      </c>
      <c r="BV9" s="13">
        <v>72</v>
      </c>
      <c r="BW9" s="12">
        <v>73</v>
      </c>
      <c r="BX9" s="13">
        <v>74</v>
      </c>
      <c r="BY9" s="12">
        <v>75</v>
      </c>
      <c r="BZ9" s="13">
        <v>76</v>
      </c>
      <c r="CA9" s="12">
        <v>77</v>
      </c>
      <c r="CB9" s="13">
        <v>78</v>
      </c>
      <c r="CC9" s="12">
        <v>79</v>
      </c>
      <c r="CD9" s="13">
        <v>80</v>
      </c>
      <c r="CE9" s="12">
        <v>81</v>
      </c>
      <c r="CF9" s="13">
        <v>82</v>
      </c>
      <c r="CG9" s="12">
        <v>83</v>
      </c>
      <c r="CH9" s="13">
        <v>84</v>
      </c>
      <c r="CI9" s="12">
        <v>85</v>
      </c>
      <c r="CJ9" s="13">
        <v>86</v>
      </c>
      <c r="CK9" s="12">
        <v>87</v>
      </c>
      <c r="CL9" s="13">
        <v>88</v>
      </c>
      <c r="CM9" s="12">
        <v>89</v>
      </c>
      <c r="CN9" s="13">
        <v>90</v>
      </c>
      <c r="CO9" s="12">
        <v>91</v>
      </c>
      <c r="CP9" s="13">
        <v>92</v>
      </c>
      <c r="CQ9" s="12">
        <v>23</v>
      </c>
      <c r="CR9" s="13">
        <v>24</v>
      </c>
      <c r="CS9" s="12">
        <v>25</v>
      </c>
      <c r="CT9" s="13">
        <v>22</v>
      </c>
      <c r="CU9" s="12">
        <v>71</v>
      </c>
      <c r="CV9" s="13">
        <v>26</v>
      </c>
      <c r="CW9" s="12">
        <v>27</v>
      </c>
      <c r="CX9" s="13">
        <v>28</v>
      </c>
      <c r="CY9" s="13"/>
      <c r="CZ9" s="13"/>
      <c r="DA9" s="12">
        <v>99</v>
      </c>
      <c r="DB9" s="13">
        <v>100</v>
      </c>
      <c r="DC9" s="12">
        <v>101</v>
      </c>
      <c r="DD9" s="13">
        <v>102</v>
      </c>
      <c r="DE9" s="12">
        <v>103</v>
      </c>
      <c r="DF9" s="13">
        <v>104</v>
      </c>
      <c r="DG9" s="12">
        <v>105</v>
      </c>
      <c r="DH9" s="13">
        <v>106</v>
      </c>
      <c r="DI9" s="12">
        <v>107</v>
      </c>
      <c r="DJ9" s="13">
        <v>108</v>
      </c>
      <c r="DK9" s="12">
        <v>109</v>
      </c>
      <c r="DL9" s="13">
        <v>110</v>
      </c>
      <c r="DM9" s="12">
        <v>111</v>
      </c>
      <c r="DN9" s="13">
        <v>112</v>
      </c>
      <c r="DO9" s="12">
        <v>113</v>
      </c>
      <c r="DP9" s="13">
        <v>114</v>
      </c>
      <c r="DQ9" s="12">
        <v>115</v>
      </c>
      <c r="DR9" s="13">
        <v>116</v>
      </c>
      <c r="DS9" s="12">
        <v>117</v>
      </c>
      <c r="DT9" s="13">
        <v>118</v>
      </c>
      <c r="DU9" s="12">
        <v>119</v>
      </c>
      <c r="DV9" s="13">
        <v>120</v>
      </c>
      <c r="DW9" s="12">
        <v>121</v>
      </c>
      <c r="DX9" s="13">
        <v>122</v>
      </c>
      <c r="DY9" s="12">
        <v>123</v>
      </c>
      <c r="DZ9" s="13">
        <v>124</v>
      </c>
      <c r="EA9" s="12">
        <v>125</v>
      </c>
      <c r="EB9" s="13">
        <v>126</v>
      </c>
      <c r="EC9" s="12">
        <v>127</v>
      </c>
      <c r="ED9" s="13">
        <v>128</v>
      </c>
      <c r="EE9" s="12">
        <v>129</v>
      </c>
      <c r="EF9" s="13">
        <v>130</v>
      </c>
      <c r="EG9" s="12">
        <v>131</v>
      </c>
      <c r="EH9" s="13">
        <v>132</v>
      </c>
      <c r="EI9" s="12">
        <v>133</v>
      </c>
      <c r="EJ9" s="13">
        <v>134</v>
      </c>
      <c r="EK9" s="12">
        <v>135</v>
      </c>
      <c r="EL9" s="13">
        <v>136</v>
      </c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  <c r="IW9" s="16"/>
      <c r="IX9" s="16"/>
    </row>
    <row r="10" spans="1:258" ht="24" customHeight="1" x14ac:dyDescent="0.3">
      <c r="A10" s="17">
        <v>1</v>
      </c>
      <c r="B10" s="40" t="s">
        <v>55</v>
      </c>
      <c r="C10" s="41">
        <v>6607.2722999999996</v>
      </c>
      <c r="D10" s="41">
        <v>135593.58069999999</v>
      </c>
      <c r="E10" s="19">
        <f>DN10+EJ10-EF10</f>
        <v>5717427.2000000002</v>
      </c>
      <c r="F10" s="20">
        <f>DO10+EK10-EG10</f>
        <v>952904.53333333321</v>
      </c>
      <c r="G10" s="20">
        <f>DP10+EL10-EH10</f>
        <v>564069.07790000003</v>
      </c>
      <c r="H10" s="20">
        <f>+G10/F10*100</f>
        <v>59.194710295567923</v>
      </c>
      <c r="I10" s="20">
        <f>G10/E10*100</f>
        <v>9.8657850492613175</v>
      </c>
      <c r="J10" s="184">
        <f>U10+Z10+AJ10+AO10+AT10+AY10+BN10+BV10+BY10+CB10+CE10+CH10+CN10+CQ10+DA10+DD10+DJ10+AE10</f>
        <v>519972.29999999981</v>
      </c>
      <c r="K10" s="185">
        <f>V10+AA10+AK10+AP10+AU10+AZ10+BO10+BW10+BZ10+CC10+CF10+CI10+CO10+CR10+DB10+DE10+DK10+AF10</f>
        <v>86662.049999999959</v>
      </c>
      <c r="L10" s="185">
        <f>W10+AB10+AL10+AQ10+AV10+BA10+BP10+BX10+CA10+CD10+CG10+CJ10+CP10+CS10+DC10+DF10+DL10+AG10</f>
        <v>56003.377899999949</v>
      </c>
      <c r="M10" s="185">
        <f>+L10-K10</f>
        <v>-30658.672100000011</v>
      </c>
      <c r="N10" s="185">
        <f>+L10/K10*100</f>
        <v>64.622724595137058</v>
      </c>
      <c r="O10" s="185">
        <f>L10/J10*100</f>
        <v>10.770454099189507</v>
      </c>
      <c r="P10" s="184">
        <f t="shared" ref="P10:P14" si="0">U10+Z10+AE10</f>
        <v>91434.599999999817</v>
      </c>
      <c r="Q10" s="185">
        <f>V10+AA10+AF10</f>
        <v>15239.099999999969</v>
      </c>
      <c r="R10" s="185">
        <f>W10+AB10+AG10</f>
        <v>6779.8169999999454</v>
      </c>
      <c r="S10" s="185">
        <f>+R10/Q10*100</f>
        <v>44.489615528475824</v>
      </c>
      <c r="T10" s="186">
        <f>R10/P10*100</f>
        <v>7.4149359214126367</v>
      </c>
      <c r="U10" s="184">
        <v>17038.8</v>
      </c>
      <c r="V10" s="187">
        <f>+U10/12*2</f>
        <v>2839.7999999999997</v>
      </c>
      <c r="W10" s="187">
        <v>199.631</v>
      </c>
      <c r="X10" s="187">
        <f>+W10/V10*100</f>
        <v>7.0297556165927189</v>
      </c>
      <c r="Y10" s="187">
        <f t="shared" ref="Y10:Y17" si="1">W10/U10*100</f>
        <v>1.1716259360987864</v>
      </c>
      <c r="Z10" s="184">
        <v>2783.5</v>
      </c>
      <c r="AA10" s="187">
        <f t="shared" ref="AA10:AA14" si="2">+Z10/12*2</f>
        <v>463.91666666666669</v>
      </c>
      <c r="AB10" s="187">
        <v>2754.7570000000001</v>
      </c>
      <c r="AC10" s="187">
        <f t="shared" ref="AC10:AC17" si="3">+AB10/AA10*100</f>
        <v>593.80427519310217</v>
      </c>
      <c r="AD10" s="187">
        <f>+AB10/Z10*100</f>
        <v>98.967379198850367</v>
      </c>
      <c r="AE10" s="184">
        <v>71612.299999999814</v>
      </c>
      <c r="AF10" s="187">
        <f>+AE10/12*2</f>
        <v>11935.383333333302</v>
      </c>
      <c r="AG10" s="187">
        <v>3825.4289999999455</v>
      </c>
      <c r="AH10" s="187">
        <f>+AG10/AF10*100</f>
        <v>32.051161602126641</v>
      </c>
      <c r="AI10" s="187">
        <f>AG10/AE10*100</f>
        <v>5.3418602670211062</v>
      </c>
      <c r="AJ10" s="184">
        <v>190281.4</v>
      </c>
      <c r="AK10" s="187">
        <f t="shared" ref="AK10:AK14" si="4">+AJ10/12*2</f>
        <v>31713.566666666666</v>
      </c>
      <c r="AL10" s="187">
        <v>32722.482</v>
      </c>
      <c r="AM10" s="187">
        <f>+AL10/AK10*100</f>
        <v>103.1813366939701</v>
      </c>
      <c r="AN10" s="187">
        <f>AL10/AJ10*100</f>
        <v>17.196889448995016</v>
      </c>
      <c r="AO10" s="184">
        <v>6474</v>
      </c>
      <c r="AP10" s="187">
        <f t="shared" ref="AP10:AP14" si="5">+AO10/12*2</f>
        <v>1079</v>
      </c>
      <c r="AQ10" s="187">
        <v>865.9</v>
      </c>
      <c r="AR10" s="187">
        <f>+AQ10/AP10*100</f>
        <v>80.250231696014822</v>
      </c>
      <c r="AS10" s="187">
        <f>AQ10/AO10*100</f>
        <v>13.375038616002472</v>
      </c>
      <c r="AT10" s="184">
        <v>7600</v>
      </c>
      <c r="AU10" s="187">
        <f t="shared" ref="AU10:AU14" si="6">+AT10/12*2</f>
        <v>1266.6666666666667</v>
      </c>
      <c r="AV10" s="187">
        <v>1708</v>
      </c>
      <c r="AW10" s="187">
        <f>+AV10/AU10*100</f>
        <v>134.84210526315789</v>
      </c>
      <c r="AX10" s="187">
        <f>AV10/AT10*100</f>
        <v>22.473684210526315</v>
      </c>
      <c r="AY10" s="184">
        <v>0</v>
      </c>
      <c r="AZ10" s="187">
        <f t="shared" ref="AZ10:AZ14" si="7">+AY10/12*2</f>
        <v>0</v>
      </c>
      <c r="BA10" s="187">
        <v>0</v>
      </c>
      <c r="BB10" s="184">
        <v>0</v>
      </c>
      <c r="BC10" s="187">
        <f t="shared" ref="BC10:BC14" si="8">+BB10/12*2</f>
        <v>0</v>
      </c>
      <c r="BD10" s="187">
        <v>0</v>
      </c>
      <c r="BE10" s="184">
        <v>2049380.6</v>
      </c>
      <c r="BF10" s="187">
        <f t="shared" ref="BF10:BF14" si="9">+BE10/12*2</f>
        <v>341563.43333333335</v>
      </c>
      <c r="BG10" s="187">
        <v>341563.46600000001</v>
      </c>
      <c r="BH10" s="184">
        <v>3703.9</v>
      </c>
      <c r="BI10" s="187">
        <f t="shared" ref="BI10:BI14" si="10">+BH10/12*2</f>
        <v>617.31666666666672</v>
      </c>
      <c r="BJ10" s="187">
        <v>381.5</v>
      </c>
      <c r="BK10" s="184">
        <v>0</v>
      </c>
      <c r="BL10" s="187">
        <f t="shared" ref="BL10:BL14" si="11">+BK10/12*2</f>
        <v>0</v>
      </c>
      <c r="BM10" s="187">
        <v>0</v>
      </c>
      <c r="BN10" s="184">
        <v>0</v>
      </c>
      <c r="BO10" s="187">
        <f>+BN10/12*2</f>
        <v>0</v>
      </c>
      <c r="BP10" s="187">
        <v>0</v>
      </c>
      <c r="BQ10" s="184">
        <f t="shared" ref="BQ10:BS14" si="12">BV10+BY10+CB10+CE10</f>
        <v>170166.9</v>
      </c>
      <c r="BR10" s="187">
        <f t="shared" si="12"/>
        <v>28361.149999999998</v>
      </c>
      <c r="BS10" s="187">
        <f>BX10+CA10+CD10+CG10</f>
        <v>5970.0749999999998</v>
      </c>
      <c r="BT10" s="187">
        <f>+BS10/BR10*100</f>
        <v>21.050186610909645</v>
      </c>
      <c r="BU10" s="187">
        <f>BS10/BQ10*100</f>
        <v>3.508364435151607</v>
      </c>
      <c r="BV10" s="184">
        <v>108156.5</v>
      </c>
      <c r="BW10" s="187">
        <f t="shared" ref="BW10:BW14" si="13">+BV10/12*2</f>
        <v>18026.083333333332</v>
      </c>
      <c r="BX10" s="187">
        <v>3288.8249999999998</v>
      </c>
      <c r="BY10" s="184">
        <v>36486.400000000001</v>
      </c>
      <c r="BZ10" s="187">
        <f t="shared" ref="BZ10:BZ14" si="14">+BY10/12*2</f>
        <v>6081.0666666666666</v>
      </c>
      <c r="CA10" s="187">
        <v>185.8</v>
      </c>
      <c r="CB10" s="184">
        <v>0</v>
      </c>
      <c r="CC10" s="187">
        <f t="shared" ref="CC10:CC14" si="15">+CB10/12*2</f>
        <v>0</v>
      </c>
      <c r="CD10" s="187">
        <v>0</v>
      </c>
      <c r="CE10" s="184">
        <v>25524</v>
      </c>
      <c r="CF10" s="187">
        <f t="shared" ref="CF10:CF14" si="16">+CE10/12*2</f>
        <v>4254</v>
      </c>
      <c r="CG10" s="187">
        <v>2495.4499999999998</v>
      </c>
      <c r="CH10" s="184">
        <v>0</v>
      </c>
      <c r="CI10" s="187">
        <f>+CH10/12*2</f>
        <v>0</v>
      </c>
      <c r="CJ10" s="187">
        <v>0</v>
      </c>
      <c r="CK10" s="184">
        <v>2227.1999999999998</v>
      </c>
      <c r="CL10" s="187">
        <f t="shared" ref="CL10:CL14" si="17">+CK10/12*2</f>
        <v>371.2</v>
      </c>
      <c r="CM10" s="187">
        <v>296.95999999999998</v>
      </c>
      <c r="CN10" s="184">
        <v>0</v>
      </c>
      <c r="CO10" s="187">
        <f>+CN10/12*2</f>
        <v>0</v>
      </c>
      <c r="CP10" s="187">
        <v>0</v>
      </c>
      <c r="CQ10" s="184">
        <v>44015.4</v>
      </c>
      <c r="CR10" s="187">
        <f t="shared" ref="CR10:CR14" si="18">+CQ10/12*2</f>
        <v>7335.9000000000005</v>
      </c>
      <c r="CS10" s="187">
        <v>3988.694</v>
      </c>
      <c r="CT10" s="187">
        <f>+CS10/CR10*100</f>
        <v>54.372251530146265</v>
      </c>
      <c r="CU10" s="187">
        <f>CS10/CQ10*100</f>
        <v>9.0620419216910442</v>
      </c>
      <c r="CV10" s="184">
        <v>22165.4</v>
      </c>
      <c r="CW10" s="187">
        <f t="shared" ref="CW10:CW14" si="19">+CV10/12*2</f>
        <v>3694.2333333333336</v>
      </c>
      <c r="CX10" s="187">
        <v>879.67399999999998</v>
      </c>
      <c r="CY10" s="187">
        <f>+CX10/CW10*100</f>
        <v>23.812085502630222</v>
      </c>
      <c r="CZ10" s="187">
        <f>CX10/CV10*100</f>
        <v>3.9686809171050372</v>
      </c>
      <c r="DA10" s="19">
        <v>0</v>
      </c>
      <c r="DB10" s="42">
        <f t="shared" ref="DB10:DB14" si="20">+DA10/12*2</f>
        <v>0</v>
      </c>
      <c r="DC10" s="42">
        <v>588.1</v>
      </c>
      <c r="DD10" s="19">
        <v>0</v>
      </c>
      <c r="DE10" s="42">
        <f t="shared" ref="DE10:DE14" si="21">+DD10/12*2</f>
        <v>0</v>
      </c>
      <c r="DF10" s="42">
        <v>0</v>
      </c>
      <c r="DG10" s="19">
        <v>0</v>
      </c>
      <c r="DH10" s="42">
        <f t="shared" ref="DH10:DH14" si="22">+DG10/12*2</f>
        <v>0</v>
      </c>
      <c r="DI10" s="42">
        <v>0</v>
      </c>
      <c r="DJ10" s="19">
        <v>10000</v>
      </c>
      <c r="DK10" s="42">
        <f t="shared" ref="DK10:DK14" si="23">+DJ10/12*2</f>
        <v>1666.6666666666667</v>
      </c>
      <c r="DL10" s="42">
        <v>3380.3099000000002</v>
      </c>
      <c r="DM10" s="42">
        <v>0</v>
      </c>
      <c r="DN10" s="19">
        <f>U10+Z10+AJ10+AO10+AT10+AY10+BB10+BE10+BH10+BK10+BN10+BV10+BY10+CB10+CE10+CH10+CK10+CN10+CQ10+DA10+DD10+DG10+DJ10+AE10</f>
        <v>2575284</v>
      </c>
      <c r="DO10" s="42">
        <f>V10+AA10+AK10+AP10+AU10+AZ10+BC10+BF10+BI10+BL10+BO10+BW10+BZ10+CC10+CF10+CI10+CL10+CO10+CR10+DB10+DE10+DH10+DK10+AF10</f>
        <v>429214</v>
      </c>
      <c r="DP10" s="42">
        <f>W10+AB10+AL10+AQ10+AV10+BA10+BD10+BG10+BJ10+BM10+BP10+BX10+CA10+CD10+CG10+CJ10+CM10+CP10+CS10+DC10+DF10+DI10+DL10+AG10</f>
        <v>398245.3039</v>
      </c>
      <c r="DQ10" s="19">
        <v>50000</v>
      </c>
      <c r="DR10" s="42">
        <f t="shared" ref="DR10:DR14" si="24">+DQ10/12*2</f>
        <v>8333.3333333333339</v>
      </c>
      <c r="DS10" s="42">
        <v>0</v>
      </c>
      <c r="DT10" s="19">
        <v>3092143.2</v>
      </c>
      <c r="DU10" s="42">
        <f t="shared" ref="DU10:DU14" si="25">+DT10/12*2</f>
        <v>515357.2</v>
      </c>
      <c r="DV10" s="42">
        <v>165823.774</v>
      </c>
      <c r="DW10" s="19">
        <v>0</v>
      </c>
      <c r="DX10" s="42">
        <f t="shared" ref="DX10:DX14" si="26">+DW10/12*2</f>
        <v>0</v>
      </c>
      <c r="DY10" s="42">
        <v>0</v>
      </c>
      <c r="DZ10" s="19">
        <v>0</v>
      </c>
      <c r="EA10" s="42">
        <f t="shared" ref="EA10:EA14" si="27">+DZ10/12*2</f>
        <v>0</v>
      </c>
      <c r="EB10" s="42">
        <v>0</v>
      </c>
      <c r="EC10" s="19">
        <v>0</v>
      </c>
      <c r="ED10" s="42">
        <f t="shared" ref="ED10:ED14" si="28">+EC10/12*2</f>
        <v>0</v>
      </c>
      <c r="EE10" s="42">
        <v>0</v>
      </c>
      <c r="EF10" s="19">
        <v>752585.2</v>
      </c>
      <c r="EG10" s="42">
        <f t="shared" ref="EG10:EG14" si="29">+EF10/12*2</f>
        <v>125430.86666666665</v>
      </c>
      <c r="EH10" s="42">
        <v>0</v>
      </c>
      <c r="EI10" s="42">
        <v>0</v>
      </c>
      <c r="EJ10" s="19">
        <f t="shared" ref="EJ10:EK14" si="30">DQ10+DT10+DW10+DZ10+EC10+EF10</f>
        <v>3894728.4000000004</v>
      </c>
      <c r="EK10" s="42">
        <f t="shared" si="30"/>
        <v>649121.4</v>
      </c>
      <c r="EL10" s="42">
        <f>DS10+DV10+DY10+EB10+EE10+EH10+EI10</f>
        <v>165823.774</v>
      </c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  <c r="IW10" s="25"/>
      <c r="IX10" s="25"/>
    </row>
    <row r="11" spans="1:258" ht="24" customHeight="1" x14ac:dyDescent="0.3">
      <c r="A11" s="17">
        <v>2</v>
      </c>
      <c r="B11" s="40" t="s">
        <v>56</v>
      </c>
      <c r="C11" s="41">
        <v>754.17439999999999</v>
      </c>
      <c r="D11" s="41">
        <v>223769.28570000001</v>
      </c>
      <c r="E11" s="19">
        <f>DN11+EJ11-EF11</f>
        <v>2657860.2999999998</v>
      </c>
      <c r="F11" s="20">
        <f>DO11+EK11-EG11</f>
        <v>442976.71666666656</v>
      </c>
      <c r="G11" s="20">
        <f>DP11+EL11-EH11</f>
        <v>439051.32309999992</v>
      </c>
      <c r="H11" s="20">
        <f t="shared" ref="H11:H17" si="31">+G11/F11*100</f>
        <v>99.113860070072164</v>
      </c>
      <c r="I11" s="20">
        <f>G11/E11*100</f>
        <v>16.518976678345357</v>
      </c>
      <c r="J11" s="184">
        <f>U11+Z11+AJ11+AO11+AT11+AY11+BN11+BV11+BY11+CB11+CE11+CH11+CN11+CQ11+DA11+DD11+DJ11+AE11</f>
        <v>823671.3</v>
      </c>
      <c r="K11" s="185">
        <f>V11+AA11+AK11+AP11+AU11+AZ11+BO11+BW11+BZ11+CC11+CF11+CI11+CO11+CR11+DB11+DE11+DK11+AF11</f>
        <v>137278.54999999999</v>
      </c>
      <c r="L11" s="185">
        <f>W11+AB11+AL11+AQ11+AV11+BA11+BP11+BX11+CA11+CD11+CG11+CJ11+CP11+CS11+DC11+DF11+DL11+AG11</f>
        <v>134220.90309999991</v>
      </c>
      <c r="M11" s="185">
        <f t="shared" ref="M11:M17" si="32">+L11-K11</f>
        <v>-3057.6469000000798</v>
      </c>
      <c r="N11" s="185">
        <f t="shared" ref="N11:N17" si="33">+L11/K11*100</f>
        <v>97.772669583121257</v>
      </c>
      <c r="O11" s="185">
        <f>L11/J11*100</f>
        <v>16.295444930520208</v>
      </c>
      <c r="P11" s="184">
        <f t="shared" si="0"/>
        <v>153870.40000000008</v>
      </c>
      <c r="Q11" s="185">
        <f>V11+AA11+AF11</f>
        <v>25645.06666666668</v>
      </c>
      <c r="R11" s="185">
        <f>W11+AB11+AG11</f>
        <v>19168.877599999927</v>
      </c>
      <c r="S11" s="185">
        <f t="shared" ref="S11:S17" si="34">+R11/Q11*100</f>
        <v>74.746842537615748</v>
      </c>
      <c r="T11" s="186">
        <f>R11/P11*100</f>
        <v>12.457807089602625</v>
      </c>
      <c r="U11" s="184">
        <v>15489.9</v>
      </c>
      <c r="V11" s="187">
        <f t="shared" ref="V11:V14" si="35">+U11/12*2</f>
        <v>2581.65</v>
      </c>
      <c r="W11" s="187">
        <v>1132.8326999999999</v>
      </c>
      <c r="X11" s="187">
        <f t="shared" ref="X11:X17" si="36">+W11/V11*100</f>
        <v>43.880181279414323</v>
      </c>
      <c r="Y11" s="187">
        <f t="shared" si="1"/>
        <v>7.3133635465690547</v>
      </c>
      <c r="Z11" s="184">
        <v>35169.9</v>
      </c>
      <c r="AA11" s="187">
        <f t="shared" si="2"/>
        <v>5861.6500000000005</v>
      </c>
      <c r="AB11" s="187">
        <v>6879.2064</v>
      </c>
      <c r="AC11" s="187">
        <f t="shared" si="3"/>
        <v>117.35955575648494</v>
      </c>
      <c r="AD11" s="187">
        <f t="shared" ref="AD11:AD17" si="37">+AB11/Z11*100</f>
        <v>19.559925959414155</v>
      </c>
      <c r="AE11" s="184">
        <v>103210.60000000009</v>
      </c>
      <c r="AF11" s="187">
        <f>+AE11/12*2</f>
        <v>17201.766666666681</v>
      </c>
      <c r="AG11" s="187">
        <v>11156.838499999925</v>
      </c>
      <c r="AH11" s="187">
        <f>+AG11/AF11*100</f>
        <v>64.858678275292931</v>
      </c>
      <c r="AI11" s="187">
        <f>AG11/AE11*100</f>
        <v>10.809779712548822</v>
      </c>
      <c r="AJ11" s="184">
        <v>391343.6</v>
      </c>
      <c r="AK11" s="187">
        <f t="shared" si="4"/>
        <v>65223.933333333327</v>
      </c>
      <c r="AL11" s="187">
        <v>70538.806299999997</v>
      </c>
      <c r="AM11" s="187">
        <f>+AL11/AK11*100</f>
        <v>108.14865448163711</v>
      </c>
      <c r="AN11" s="187">
        <f>AL11/AJ11*100</f>
        <v>18.024775746939518</v>
      </c>
      <c r="AO11" s="184">
        <v>8600</v>
      </c>
      <c r="AP11" s="187">
        <f t="shared" si="5"/>
        <v>1433.3333333333333</v>
      </c>
      <c r="AQ11" s="187">
        <v>1832.298</v>
      </c>
      <c r="AR11" s="187">
        <f t="shared" ref="AR11:AR17" si="38">+AQ11/AP11*100</f>
        <v>127.83474418604652</v>
      </c>
      <c r="AS11" s="187">
        <f>AQ11/AO11*100</f>
        <v>21.305790697674418</v>
      </c>
      <c r="AT11" s="184">
        <v>14000</v>
      </c>
      <c r="AU11" s="187">
        <f t="shared" si="6"/>
        <v>2333.3333333333335</v>
      </c>
      <c r="AV11" s="187">
        <v>2927.3</v>
      </c>
      <c r="AW11" s="187">
        <f>+AV11/AU11*100</f>
        <v>125.45571428571429</v>
      </c>
      <c r="AX11" s="187">
        <f>AV11/AT11*100</f>
        <v>20.909285714285716</v>
      </c>
      <c r="AY11" s="184">
        <v>0</v>
      </c>
      <c r="AZ11" s="187">
        <f t="shared" si="7"/>
        <v>0</v>
      </c>
      <c r="BA11" s="187">
        <v>0</v>
      </c>
      <c r="BB11" s="184">
        <v>0</v>
      </c>
      <c r="BC11" s="187">
        <f t="shared" si="8"/>
        <v>0</v>
      </c>
      <c r="BD11" s="187">
        <v>0</v>
      </c>
      <c r="BE11" s="184">
        <v>1819359.7</v>
      </c>
      <c r="BF11" s="187">
        <f t="shared" si="9"/>
        <v>303226.61666666664</v>
      </c>
      <c r="BG11" s="187">
        <v>303226.59999999998</v>
      </c>
      <c r="BH11" s="184">
        <v>10374.9</v>
      </c>
      <c r="BI11" s="187">
        <f t="shared" si="10"/>
        <v>1729.1499999999999</v>
      </c>
      <c r="BJ11" s="187">
        <v>1009.9</v>
      </c>
      <c r="BK11" s="184">
        <v>0</v>
      </c>
      <c r="BL11" s="187">
        <f t="shared" si="11"/>
        <v>0</v>
      </c>
      <c r="BM11" s="187">
        <v>0</v>
      </c>
      <c r="BN11" s="184">
        <v>0</v>
      </c>
      <c r="BO11" s="187">
        <f t="shared" ref="BO11:BO14" si="39">+BN11/12*2</f>
        <v>0</v>
      </c>
      <c r="BP11" s="187">
        <v>0</v>
      </c>
      <c r="BQ11" s="184">
        <f t="shared" si="12"/>
        <v>50009.4</v>
      </c>
      <c r="BR11" s="187">
        <f t="shared" si="12"/>
        <v>8334.9</v>
      </c>
      <c r="BS11" s="187">
        <f t="shared" si="12"/>
        <v>5783.8320000000003</v>
      </c>
      <c r="BT11" s="187">
        <f t="shared" ref="BT11:BT17" si="40">+BS11/BR11*100</f>
        <v>69.392938127632007</v>
      </c>
      <c r="BU11" s="187">
        <f>BS11/BQ11*100</f>
        <v>11.565489687938669</v>
      </c>
      <c r="BV11" s="184">
        <v>36432.5</v>
      </c>
      <c r="BW11" s="187">
        <f t="shared" si="13"/>
        <v>6072.083333333333</v>
      </c>
      <c r="BX11" s="187">
        <v>2622.4920000000002</v>
      </c>
      <c r="BY11" s="184">
        <v>8818.1</v>
      </c>
      <c r="BZ11" s="187">
        <f t="shared" si="14"/>
        <v>1469.6833333333334</v>
      </c>
      <c r="CA11" s="187">
        <v>1226.5</v>
      </c>
      <c r="CB11" s="184">
        <v>2000</v>
      </c>
      <c r="CC11" s="187">
        <f t="shared" si="15"/>
        <v>333.33333333333331</v>
      </c>
      <c r="CD11" s="187">
        <v>603.64</v>
      </c>
      <c r="CE11" s="184">
        <v>2758.8</v>
      </c>
      <c r="CF11" s="187">
        <f t="shared" si="16"/>
        <v>459.8</v>
      </c>
      <c r="CG11" s="187">
        <v>1331.2</v>
      </c>
      <c r="CH11" s="184">
        <v>0</v>
      </c>
      <c r="CI11" s="187">
        <f t="shared" ref="CI11:CI14" si="41">+CH11/12*2</f>
        <v>0</v>
      </c>
      <c r="CJ11" s="187">
        <v>0</v>
      </c>
      <c r="CK11" s="184">
        <v>4454.3999999999996</v>
      </c>
      <c r="CL11" s="187">
        <f t="shared" si="17"/>
        <v>742.4</v>
      </c>
      <c r="CM11" s="187">
        <v>593.91999999999996</v>
      </c>
      <c r="CN11" s="184">
        <v>0</v>
      </c>
      <c r="CO11" s="187">
        <f t="shared" ref="CO11:CO14" si="42">+CN11/12*2</f>
        <v>0</v>
      </c>
      <c r="CP11" s="187">
        <v>0</v>
      </c>
      <c r="CQ11" s="184">
        <v>194247.9</v>
      </c>
      <c r="CR11" s="187">
        <f t="shared" si="18"/>
        <v>32374.649999999998</v>
      </c>
      <c r="CS11" s="187">
        <v>26635.769499999999</v>
      </c>
      <c r="CT11" s="187">
        <f t="shared" ref="CT11:CT14" si="43">+CS11/CR11*100</f>
        <v>82.273536547885456</v>
      </c>
      <c r="CU11" s="187">
        <f>CS11/CQ11*100</f>
        <v>13.712256091314243</v>
      </c>
      <c r="CV11" s="184">
        <v>70137.899999999994</v>
      </c>
      <c r="CW11" s="187">
        <f t="shared" si="19"/>
        <v>11689.65</v>
      </c>
      <c r="CX11" s="187">
        <v>9963.1684999999998</v>
      </c>
      <c r="CY11" s="187">
        <f t="shared" ref="CY11:CY14" si="44">+CX11/CW11*100</f>
        <v>85.2306826979422</v>
      </c>
      <c r="CZ11" s="187">
        <f>CX11/CV11*100</f>
        <v>14.205113782990367</v>
      </c>
      <c r="DA11" s="19">
        <v>8000</v>
      </c>
      <c r="DB11" s="42">
        <f t="shared" si="20"/>
        <v>1333.3333333333333</v>
      </c>
      <c r="DC11" s="42">
        <v>5713.3</v>
      </c>
      <c r="DD11" s="19">
        <v>1100</v>
      </c>
      <c r="DE11" s="42">
        <f t="shared" si="21"/>
        <v>183.33333333333334</v>
      </c>
      <c r="DF11" s="42">
        <v>0</v>
      </c>
      <c r="DG11" s="19">
        <v>0</v>
      </c>
      <c r="DH11" s="42">
        <f t="shared" si="22"/>
        <v>0</v>
      </c>
      <c r="DI11" s="42">
        <v>0</v>
      </c>
      <c r="DJ11" s="19">
        <v>2500</v>
      </c>
      <c r="DK11" s="42">
        <f t="shared" si="23"/>
        <v>416.66666666666669</v>
      </c>
      <c r="DL11" s="42">
        <v>1620.7197000000001</v>
      </c>
      <c r="DM11" s="42">
        <v>0</v>
      </c>
      <c r="DN11" s="19">
        <f>U11+Z11+AJ11+AO11+AT11+AY11+BB11+BE11+BH11+BK11+BN11+BV11+BY11+CB11+CE11+CH11+CK11+CN11+CQ11+DA11+DD11+DG11+DJ11+AE11</f>
        <v>2657860.2999999998</v>
      </c>
      <c r="DO11" s="42">
        <f>V11+AA11+AK11+AP11+AU11+AZ11+BC11+BF11+BI11+BL11+BO11+BW11+BZ11+CC11+CF11+CI11+CL11+CO11+CR11+DB11+DE11+DH11+DK11+AF11</f>
        <v>442976.71666666662</v>
      </c>
      <c r="DP11" s="42">
        <f>W11+AB11+AL11+AQ11+AV11+BA11+BD11+BG11+BJ11+BM11+BP11+BX11+CA11+CD11+CG11+CJ11+CM11+CP11+CS11+DC11+DF11+DI11+DL11+AG11</f>
        <v>439051.32309999992</v>
      </c>
      <c r="DQ11" s="19">
        <v>0</v>
      </c>
      <c r="DR11" s="42">
        <f t="shared" si="24"/>
        <v>0</v>
      </c>
      <c r="DS11" s="42">
        <v>0</v>
      </c>
      <c r="DT11" s="19">
        <v>0</v>
      </c>
      <c r="DU11" s="42">
        <f t="shared" si="25"/>
        <v>0</v>
      </c>
      <c r="DV11" s="42">
        <v>0</v>
      </c>
      <c r="DW11" s="19">
        <v>0</v>
      </c>
      <c r="DX11" s="42">
        <f t="shared" si="26"/>
        <v>0</v>
      </c>
      <c r="DY11" s="42">
        <v>0</v>
      </c>
      <c r="DZ11" s="19">
        <v>0</v>
      </c>
      <c r="EA11" s="42">
        <f t="shared" si="27"/>
        <v>0</v>
      </c>
      <c r="EB11" s="42">
        <v>0</v>
      </c>
      <c r="EC11" s="19">
        <v>0</v>
      </c>
      <c r="ED11" s="42">
        <f t="shared" si="28"/>
        <v>0</v>
      </c>
      <c r="EE11" s="42">
        <v>0</v>
      </c>
      <c r="EF11" s="19">
        <v>792300</v>
      </c>
      <c r="EG11" s="42">
        <f t="shared" si="29"/>
        <v>132050</v>
      </c>
      <c r="EH11" s="42">
        <v>0</v>
      </c>
      <c r="EI11" s="42">
        <v>0</v>
      </c>
      <c r="EJ11" s="19">
        <f t="shared" si="30"/>
        <v>792300</v>
      </c>
      <c r="EK11" s="42">
        <f t="shared" si="30"/>
        <v>132050</v>
      </c>
      <c r="EL11" s="42">
        <f>DS11+DV11+DY11+EB11+EE11+EH11+EI11</f>
        <v>0</v>
      </c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  <c r="IW11" s="25"/>
      <c r="IX11" s="25"/>
    </row>
    <row r="12" spans="1:258" ht="24" customHeight="1" x14ac:dyDescent="0.3">
      <c r="A12" s="17">
        <v>3</v>
      </c>
      <c r="B12" s="40" t="s">
        <v>57</v>
      </c>
      <c r="C12" s="41">
        <v>8.3092000000000006</v>
      </c>
      <c r="D12" s="41">
        <v>13290.369699999999</v>
      </c>
      <c r="E12" s="19">
        <f>DN12+EJ12-EF12</f>
        <v>999189.10000000009</v>
      </c>
      <c r="F12" s="20">
        <f>DO12+EK12-EG12</f>
        <v>166531.51666666663</v>
      </c>
      <c r="G12" s="20">
        <f>DP12+EL12-EH12</f>
        <v>146449.09539999999</v>
      </c>
      <c r="H12" s="20">
        <f t="shared" si="31"/>
        <v>87.940768409102958</v>
      </c>
      <c r="I12" s="20">
        <f>G12/E12*100</f>
        <v>14.656794734850486</v>
      </c>
      <c r="J12" s="184">
        <f>U12+Z12+AJ12+AO12+AT12+AY12+BN12+BV12+BY12+CB12+CE12+CH12+CN12+CQ12+DA12+DD12+DJ12+AE12</f>
        <v>257065.4</v>
      </c>
      <c r="K12" s="185">
        <f>V12+AA12+AK12+AP12+AU12+AZ12+BO12+BW12+BZ12+CC12+CF12+CI12+CO12+CR12+DB12+DE12+DK12+AF12</f>
        <v>42844.233333333323</v>
      </c>
      <c r="L12" s="185">
        <f>W12+AB12+AL12+AQ12+AV12+BA12+BP12+BX12+CA12+CD12+CG12+CJ12+CP12+CS12+DC12+DF12+DL12+AG12</f>
        <v>27483.175400000029</v>
      </c>
      <c r="M12" s="185">
        <f t="shared" si="32"/>
        <v>-15361.057933333293</v>
      </c>
      <c r="N12" s="185">
        <f t="shared" si="33"/>
        <v>64.146731687734032</v>
      </c>
      <c r="O12" s="185">
        <f>L12/J12*100</f>
        <v>10.691121947955667</v>
      </c>
      <c r="P12" s="184">
        <f t="shared" si="0"/>
        <v>40877</v>
      </c>
      <c r="Q12" s="185">
        <f>V12+AA12+AF12</f>
        <v>6812.8333333333339</v>
      </c>
      <c r="R12" s="185">
        <f>W12+AB12+AG12</f>
        <v>4198.5840000000253</v>
      </c>
      <c r="S12" s="185">
        <f t="shared" si="34"/>
        <v>61.627575409154659</v>
      </c>
      <c r="T12" s="186">
        <f>R12/P12*100</f>
        <v>10.271262568192444</v>
      </c>
      <c r="U12" s="184">
        <v>107</v>
      </c>
      <c r="V12" s="187">
        <f t="shared" si="35"/>
        <v>17.833333333333332</v>
      </c>
      <c r="W12" s="187">
        <v>4.8959999999999999</v>
      </c>
      <c r="X12" s="187">
        <f t="shared" si="36"/>
        <v>27.454205607476638</v>
      </c>
      <c r="Y12" s="187">
        <f t="shared" si="1"/>
        <v>4.575700934579439</v>
      </c>
      <c r="Z12" s="184">
        <v>8660</v>
      </c>
      <c r="AA12" s="187">
        <f t="shared" si="2"/>
        <v>1443.3333333333333</v>
      </c>
      <c r="AB12" s="187">
        <v>1642.348</v>
      </c>
      <c r="AC12" s="187">
        <f t="shared" si="3"/>
        <v>113.78854503464204</v>
      </c>
      <c r="AD12" s="187">
        <f t="shared" si="37"/>
        <v>18.964757505773672</v>
      </c>
      <c r="AE12" s="184">
        <v>32110</v>
      </c>
      <c r="AF12" s="187">
        <f>+AE12/12*2</f>
        <v>5351.666666666667</v>
      </c>
      <c r="AG12" s="187">
        <v>2551.3400000000256</v>
      </c>
      <c r="AH12" s="187">
        <f>+AG12/AF12*100</f>
        <v>47.673746496419042</v>
      </c>
      <c r="AI12" s="187">
        <f>AG12/AE12*100</f>
        <v>7.9456244160698395</v>
      </c>
      <c r="AJ12" s="184">
        <v>60182</v>
      </c>
      <c r="AK12" s="187">
        <f t="shared" si="4"/>
        <v>10030.333333333334</v>
      </c>
      <c r="AL12" s="187">
        <v>11763.536400000001</v>
      </c>
      <c r="AM12" s="187">
        <f>+AL12/AK12*100</f>
        <v>117.27961583197634</v>
      </c>
      <c r="AN12" s="187">
        <f>AL12/AJ12*100</f>
        <v>19.546602638662726</v>
      </c>
      <c r="AO12" s="184">
        <v>4898.3999999999996</v>
      </c>
      <c r="AP12" s="187">
        <f t="shared" si="5"/>
        <v>816.4</v>
      </c>
      <c r="AQ12" s="187">
        <v>831.31</v>
      </c>
      <c r="AR12" s="187">
        <f t="shared" si="38"/>
        <v>101.8263106320431</v>
      </c>
      <c r="AS12" s="187">
        <f>AQ12/AO12*100</f>
        <v>16.971051772007186</v>
      </c>
      <c r="AT12" s="184">
        <v>600</v>
      </c>
      <c r="AU12" s="187">
        <f t="shared" si="6"/>
        <v>100</v>
      </c>
      <c r="AV12" s="187">
        <v>435.4</v>
      </c>
      <c r="AW12" s="187">
        <f>+AV12/AU12*100</f>
        <v>435.40000000000003</v>
      </c>
      <c r="AX12" s="187">
        <f>AV12/AT12*100</f>
        <v>72.566666666666663</v>
      </c>
      <c r="AY12" s="184">
        <v>0</v>
      </c>
      <c r="AZ12" s="187">
        <f t="shared" si="7"/>
        <v>0</v>
      </c>
      <c r="BA12" s="187">
        <v>0</v>
      </c>
      <c r="BB12" s="184">
        <v>0</v>
      </c>
      <c r="BC12" s="187">
        <f t="shared" si="8"/>
        <v>0</v>
      </c>
      <c r="BD12" s="187">
        <v>0</v>
      </c>
      <c r="BE12" s="184">
        <v>711523.4</v>
      </c>
      <c r="BF12" s="187">
        <f t="shared" si="9"/>
        <v>118587.23333333334</v>
      </c>
      <c r="BG12" s="187">
        <v>118587.2</v>
      </c>
      <c r="BH12" s="184">
        <v>1089</v>
      </c>
      <c r="BI12" s="187">
        <f t="shared" si="10"/>
        <v>181.5</v>
      </c>
      <c r="BJ12" s="187">
        <v>112.2</v>
      </c>
      <c r="BK12" s="184">
        <v>0</v>
      </c>
      <c r="BL12" s="187">
        <f t="shared" si="11"/>
        <v>0</v>
      </c>
      <c r="BM12" s="187">
        <v>0</v>
      </c>
      <c r="BN12" s="184">
        <v>0</v>
      </c>
      <c r="BO12" s="187">
        <f t="shared" si="39"/>
        <v>0</v>
      </c>
      <c r="BP12" s="187">
        <v>0</v>
      </c>
      <c r="BQ12" s="184">
        <f t="shared" si="12"/>
        <v>74748</v>
      </c>
      <c r="BR12" s="187">
        <f t="shared" si="12"/>
        <v>12458</v>
      </c>
      <c r="BS12" s="187">
        <f t="shared" si="12"/>
        <v>5227.5150000000003</v>
      </c>
      <c r="BT12" s="187">
        <f t="shared" si="40"/>
        <v>41.961109327339862</v>
      </c>
      <c r="BU12" s="187">
        <f>BS12/BQ12*100</f>
        <v>6.9935182212233107</v>
      </c>
      <c r="BV12" s="184">
        <v>69748</v>
      </c>
      <c r="BW12" s="187">
        <f t="shared" si="13"/>
        <v>11624.666666666666</v>
      </c>
      <c r="BX12" s="187">
        <v>4605.835</v>
      </c>
      <c r="BY12" s="184">
        <v>0</v>
      </c>
      <c r="BZ12" s="187">
        <f t="shared" si="14"/>
        <v>0</v>
      </c>
      <c r="CA12" s="187">
        <v>0</v>
      </c>
      <c r="CB12" s="184">
        <v>0</v>
      </c>
      <c r="CC12" s="187">
        <f t="shared" si="15"/>
        <v>0</v>
      </c>
      <c r="CD12" s="187">
        <v>0</v>
      </c>
      <c r="CE12" s="184">
        <v>5000</v>
      </c>
      <c r="CF12" s="187">
        <f t="shared" si="16"/>
        <v>833.33333333333337</v>
      </c>
      <c r="CG12" s="187">
        <v>621.67999999999995</v>
      </c>
      <c r="CH12" s="184">
        <v>0</v>
      </c>
      <c r="CI12" s="187">
        <f t="shared" si="41"/>
        <v>0</v>
      </c>
      <c r="CJ12" s="187">
        <v>0</v>
      </c>
      <c r="CK12" s="184">
        <v>1999</v>
      </c>
      <c r="CL12" s="187">
        <f t="shared" si="17"/>
        <v>333.16666666666669</v>
      </c>
      <c r="CM12" s="187">
        <v>266.52</v>
      </c>
      <c r="CN12" s="184">
        <v>0</v>
      </c>
      <c r="CO12" s="187">
        <f t="shared" si="42"/>
        <v>0</v>
      </c>
      <c r="CP12" s="187">
        <v>0</v>
      </c>
      <c r="CQ12" s="184">
        <v>47751</v>
      </c>
      <c r="CR12" s="187">
        <f t="shared" si="18"/>
        <v>7958.5</v>
      </c>
      <c r="CS12" s="187">
        <v>4936.83</v>
      </c>
      <c r="CT12" s="187">
        <f t="shared" si="43"/>
        <v>62.03216686561538</v>
      </c>
      <c r="CU12" s="187">
        <f>CS12/CQ12*100</f>
        <v>10.338694477602562</v>
      </c>
      <c r="CV12" s="184">
        <v>19000</v>
      </c>
      <c r="CW12" s="187">
        <f t="shared" si="19"/>
        <v>3166.6666666666665</v>
      </c>
      <c r="CX12" s="187">
        <v>1440.23</v>
      </c>
      <c r="CY12" s="187">
        <f t="shared" si="44"/>
        <v>45.480947368421056</v>
      </c>
      <c r="CZ12" s="187">
        <f>CX12/CV12*100</f>
        <v>7.5801578947368426</v>
      </c>
      <c r="DA12" s="19">
        <v>0</v>
      </c>
      <c r="DB12" s="42">
        <f t="shared" si="20"/>
        <v>0</v>
      </c>
      <c r="DC12" s="42">
        <v>90</v>
      </c>
      <c r="DD12" s="19">
        <v>3000</v>
      </c>
      <c r="DE12" s="42">
        <f t="shared" si="21"/>
        <v>500</v>
      </c>
      <c r="DF12" s="42">
        <v>0</v>
      </c>
      <c r="DG12" s="19">
        <v>20000</v>
      </c>
      <c r="DH12" s="42">
        <f t="shared" si="22"/>
        <v>3333.3333333333335</v>
      </c>
      <c r="DI12" s="42">
        <v>0</v>
      </c>
      <c r="DJ12" s="19">
        <v>25009</v>
      </c>
      <c r="DK12" s="42">
        <f t="shared" si="23"/>
        <v>4168.166666666667</v>
      </c>
      <c r="DL12" s="42">
        <v>0</v>
      </c>
      <c r="DM12" s="42">
        <v>0</v>
      </c>
      <c r="DN12" s="19">
        <f>U12+Z12+AJ12+AO12+AT12+AY12+BB12+BE12+BH12+BK12+BN12+BV12+BY12+CB12+CE12+CH12+CK12+CN12+CQ12+DA12+DD12+DG12+DJ12+AE12</f>
        <v>991676.8</v>
      </c>
      <c r="DO12" s="42">
        <f>V12+AA12+AK12+AP12+AU12+AZ12+BC12+BF12+BI12+BL12+BO12+BW12+BZ12+CC12+CF12+CI12+CL12+CO12+CR12+DB12+DE12+DH12+DK12+AF12</f>
        <v>165279.46666666665</v>
      </c>
      <c r="DP12" s="42">
        <f>W12+AB12+AL12+AQ12+AV12+BA12+BD12+BG12+BJ12+BM12+BP12+BX12+CA12+CD12+CG12+CJ12+CM12+CP12+CS12+DC12+DF12+DI12+DL12+AG12</f>
        <v>146449.09539999999</v>
      </c>
      <c r="DQ12" s="19">
        <v>0</v>
      </c>
      <c r="DR12" s="42">
        <f t="shared" si="24"/>
        <v>0</v>
      </c>
      <c r="DS12" s="42">
        <v>0</v>
      </c>
      <c r="DT12" s="19">
        <v>7512.3</v>
      </c>
      <c r="DU12" s="42">
        <f t="shared" si="25"/>
        <v>1252.05</v>
      </c>
      <c r="DV12" s="42">
        <v>0</v>
      </c>
      <c r="DW12" s="19">
        <v>0</v>
      </c>
      <c r="DX12" s="42">
        <f t="shared" si="26"/>
        <v>0</v>
      </c>
      <c r="DY12" s="42">
        <v>0</v>
      </c>
      <c r="DZ12" s="19">
        <v>0</v>
      </c>
      <c r="EA12" s="42">
        <f t="shared" si="27"/>
        <v>0</v>
      </c>
      <c r="EB12" s="42">
        <v>0</v>
      </c>
      <c r="EC12" s="19">
        <v>0</v>
      </c>
      <c r="ED12" s="42">
        <f t="shared" si="28"/>
        <v>0</v>
      </c>
      <c r="EE12" s="42">
        <v>0</v>
      </c>
      <c r="EF12" s="19">
        <v>133781.95809999999</v>
      </c>
      <c r="EG12" s="42">
        <f t="shared" si="29"/>
        <v>22296.993016666664</v>
      </c>
      <c r="EH12" s="42">
        <v>26000</v>
      </c>
      <c r="EI12" s="42">
        <v>0</v>
      </c>
      <c r="EJ12" s="19">
        <f t="shared" si="30"/>
        <v>141294.25809999998</v>
      </c>
      <c r="EK12" s="42">
        <f t="shared" si="30"/>
        <v>23549.043016666663</v>
      </c>
      <c r="EL12" s="42">
        <f>DS12+DV12+DY12+EB12+EE12+EH12+EI12</f>
        <v>26000</v>
      </c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  <c r="IW12" s="25"/>
      <c r="IX12" s="25"/>
    </row>
    <row r="13" spans="1:258" ht="24" customHeight="1" x14ac:dyDescent="0.3">
      <c r="A13" s="17">
        <v>4</v>
      </c>
      <c r="B13" s="40" t="s">
        <v>58</v>
      </c>
      <c r="C13" s="41">
        <v>9182.2497000000003</v>
      </c>
      <c r="D13" s="41">
        <v>1255725.0197000001</v>
      </c>
      <c r="E13" s="19">
        <f>DN13+EJ13-EF13</f>
        <v>4275278.1859999998</v>
      </c>
      <c r="F13" s="20">
        <f>DO13+EK13-EG13</f>
        <v>712546.36433333345</v>
      </c>
      <c r="G13" s="20">
        <f>DP13+EL13-EH13</f>
        <v>730567.22799999989</v>
      </c>
      <c r="H13" s="20">
        <f t="shared" si="31"/>
        <v>102.52907944924074</v>
      </c>
      <c r="I13" s="20">
        <f>G13/E13*100</f>
        <v>17.088179908206794</v>
      </c>
      <c r="J13" s="184">
        <f>U13+Z13+AJ13+AO13+AT13+AY13+BN13+BV13+BY13+CB13+CE13+CH13+CN13+CQ13+DA13+DD13+DJ13+AE13</f>
        <v>912286.10000000009</v>
      </c>
      <c r="K13" s="185">
        <f>V13+AA13+AK13+AP13+AU13+AZ13+BO13+BW13+BZ13+CC13+CF13+CI13+CO13+CR13+DB13+DE13+DK13+AF13</f>
        <v>152047.68333333335</v>
      </c>
      <c r="L13" s="185">
        <f>W13+AB13+AL13+AQ13+AV13+BA13+BP13+BX13+CA13+CD13+CG13+CJ13+CP13+CS13+DC13+DF13+DL13+AG13</f>
        <v>191689.03099999996</v>
      </c>
      <c r="M13" s="185">
        <f t="shared" si="32"/>
        <v>39641.34766666661</v>
      </c>
      <c r="N13" s="185">
        <f t="shared" si="33"/>
        <v>126.07165515291744</v>
      </c>
      <c r="O13" s="185">
        <f>L13/J13*100</f>
        <v>21.011942525486241</v>
      </c>
      <c r="P13" s="184">
        <f t="shared" si="0"/>
        <v>162743.60000000009</v>
      </c>
      <c r="Q13" s="185">
        <f>V13+AA13+AF13</f>
        <v>27123.933333333349</v>
      </c>
      <c r="R13" s="185">
        <f>W13+AB13+AG13</f>
        <v>22164.252999999968</v>
      </c>
      <c r="S13" s="185">
        <f t="shared" si="34"/>
        <v>81.714745157413091</v>
      </c>
      <c r="T13" s="186">
        <f>R13/P13*100</f>
        <v>13.619124192902182</v>
      </c>
      <c r="U13" s="184">
        <v>0</v>
      </c>
      <c r="V13" s="187">
        <f t="shared" si="35"/>
        <v>0</v>
      </c>
      <c r="W13" s="187">
        <v>405.91800000000001</v>
      </c>
      <c r="X13" s="187" t="e">
        <f t="shared" si="36"/>
        <v>#DIV/0!</v>
      </c>
      <c r="Y13" s="187" t="e">
        <f t="shared" si="1"/>
        <v>#DIV/0!</v>
      </c>
      <c r="Z13" s="184">
        <v>16400</v>
      </c>
      <c r="AA13" s="187">
        <f t="shared" si="2"/>
        <v>2733.3333333333335</v>
      </c>
      <c r="AB13" s="187">
        <v>3808.9569999999999</v>
      </c>
      <c r="AC13" s="187">
        <f t="shared" si="3"/>
        <v>139.35208536585364</v>
      </c>
      <c r="AD13" s="187">
        <f t="shared" si="37"/>
        <v>23.22534756097561</v>
      </c>
      <c r="AE13" s="184">
        <v>146343.60000000009</v>
      </c>
      <c r="AF13" s="187">
        <f>+AE13/12*2</f>
        <v>24390.600000000017</v>
      </c>
      <c r="AG13" s="187">
        <v>17949.377999999968</v>
      </c>
      <c r="AH13" s="187">
        <f>+AG13/AF13*100</f>
        <v>73.591375365919475</v>
      </c>
      <c r="AI13" s="187">
        <f>AG13/AE13*100</f>
        <v>12.265229227653245</v>
      </c>
      <c r="AJ13" s="184">
        <v>486100</v>
      </c>
      <c r="AK13" s="187">
        <f t="shared" si="4"/>
        <v>81016.666666666672</v>
      </c>
      <c r="AL13" s="187">
        <v>116225.37699999999</v>
      </c>
      <c r="AM13" s="187">
        <f>+AL13/AK13*100</f>
        <v>143.45860152232049</v>
      </c>
      <c r="AN13" s="187">
        <f>AL13/AJ13*100</f>
        <v>23.909766920386748</v>
      </c>
      <c r="AO13" s="184">
        <v>18250</v>
      </c>
      <c r="AP13" s="187">
        <f t="shared" si="5"/>
        <v>3041.6666666666665</v>
      </c>
      <c r="AQ13" s="187">
        <v>5541.85</v>
      </c>
      <c r="AR13" s="187">
        <f t="shared" si="38"/>
        <v>182.19780821917811</v>
      </c>
      <c r="AS13" s="187">
        <f>AQ13/AO13*100</f>
        <v>30.366301369863013</v>
      </c>
      <c r="AT13" s="184">
        <v>15200</v>
      </c>
      <c r="AU13" s="187">
        <f t="shared" si="6"/>
        <v>2533.3333333333335</v>
      </c>
      <c r="AV13" s="187">
        <v>3713.7</v>
      </c>
      <c r="AW13" s="187">
        <f>+AV13/AU13*100</f>
        <v>146.59342105263156</v>
      </c>
      <c r="AX13" s="187">
        <f>AV13/AT13*100</f>
        <v>24.432236842105262</v>
      </c>
      <c r="AY13" s="184">
        <v>0</v>
      </c>
      <c r="AZ13" s="187">
        <f t="shared" si="7"/>
        <v>0</v>
      </c>
      <c r="BA13" s="187">
        <v>0</v>
      </c>
      <c r="BB13" s="184">
        <v>0</v>
      </c>
      <c r="BC13" s="187">
        <f t="shared" si="8"/>
        <v>0</v>
      </c>
      <c r="BD13" s="187">
        <v>0</v>
      </c>
      <c r="BE13" s="184">
        <v>3223773.4</v>
      </c>
      <c r="BF13" s="187">
        <f t="shared" si="9"/>
        <v>537295.56666666665</v>
      </c>
      <c r="BG13" s="187">
        <v>537925.17700000003</v>
      </c>
      <c r="BH13" s="184">
        <v>3486.1</v>
      </c>
      <c r="BI13" s="187">
        <f t="shared" si="10"/>
        <v>581.01666666666665</v>
      </c>
      <c r="BJ13" s="187">
        <v>359.1</v>
      </c>
      <c r="BK13" s="184">
        <v>0</v>
      </c>
      <c r="BL13" s="187">
        <f t="shared" si="11"/>
        <v>0</v>
      </c>
      <c r="BM13" s="187">
        <v>0</v>
      </c>
      <c r="BN13" s="184">
        <v>0</v>
      </c>
      <c r="BO13" s="187">
        <f t="shared" si="39"/>
        <v>0</v>
      </c>
      <c r="BP13" s="187">
        <v>0</v>
      </c>
      <c r="BQ13" s="184">
        <f t="shared" si="12"/>
        <v>47842</v>
      </c>
      <c r="BR13" s="187">
        <f t="shared" si="12"/>
        <v>7973.666666666667</v>
      </c>
      <c r="BS13" s="187">
        <f t="shared" si="12"/>
        <v>5038.366</v>
      </c>
      <c r="BT13" s="187">
        <f t="shared" si="40"/>
        <v>63.187567409389231</v>
      </c>
      <c r="BU13" s="187">
        <f>BS13/BQ13*100</f>
        <v>10.531261234898206</v>
      </c>
      <c r="BV13" s="184">
        <v>34912</v>
      </c>
      <c r="BW13" s="187">
        <f t="shared" si="13"/>
        <v>5818.666666666667</v>
      </c>
      <c r="BX13" s="187">
        <v>2997.8960000000002</v>
      </c>
      <c r="BY13" s="184">
        <v>5190</v>
      </c>
      <c r="BZ13" s="187">
        <f t="shared" si="14"/>
        <v>865</v>
      </c>
      <c r="CA13" s="187">
        <v>122</v>
      </c>
      <c r="CB13" s="184">
        <v>0</v>
      </c>
      <c r="CC13" s="187">
        <f t="shared" si="15"/>
        <v>0</v>
      </c>
      <c r="CD13" s="187">
        <v>0</v>
      </c>
      <c r="CE13" s="184">
        <v>7740</v>
      </c>
      <c r="CF13" s="187">
        <f t="shared" si="16"/>
        <v>1290</v>
      </c>
      <c r="CG13" s="187">
        <v>1918.47</v>
      </c>
      <c r="CH13" s="184">
        <v>0</v>
      </c>
      <c r="CI13" s="187">
        <f t="shared" si="41"/>
        <v>0</v>
      </c>
      <c r="CJ13" s="187">
        <v>0</v>
      </c>
      <c r="CK13" s="184">
        <v>4454.3999999999996</v>
      </c>
      <c r="CL13" s="187">
        <f t="shared" si="17"/>
        <v>742.4</v>
      </c>
      <c r="CM13" s="187">
        <v>593.91999999999996</v>
      </c>
      <c r="CN13" s="184">
        <v>0</v>
      </c>
      <c r="CO13" s="187">
        <f t="shared" si="42"/>
        <v>0</v>
      </c>
      <c r="CP13" s="187">
        <v>516.13699999999994</v>
      </c>
      <c r="CQ13" s="184">
        <v>172650.5</v>
      </c>
      <c r="CR13" s="187">
        <f t="shared" si="18"/>
        <v>28775.083333333332</v>
      </c>
      <c r="CS13" s="187">
        <v>20913.870999999999</v>
      </c>
      <c r="CT13" s="187">
        <f t="shared" si="43"/>
        <v>72.680488037972665</v>
      </c>
      <c r="CU13" s="187">
        <f>CS13/CQ13*100</f>
        <v>12.113414672995445</v>
      </c>
      <c r="CV13" s="184">
        <v>98600</v>
      </c>
      <c r="CW13" s="187">
        <f t="shared" si="19"/>
        <v>16433.333333333332</v>
      </c>
      <c r="CX13" s="187">
        <v>10403.799999999999</v>
      </c>
      <c r="CY13" s="187">
        <f t="shared" si="44"/>
        <v>63.309127789046649</v>
      </c>
      <c r="CZ13" s="187">
        <f>CX13/CV13*100</f>
        <v>10.551521298174443</v>
      </c>
      <c r="DA13" s="19">
        <v>8000</v>
      </c>
      <c r="DB13" s="42">
        <f t="shared" si="20"/>
        <v>1333.3333333333333</v>
      </c>
      <c r="DC13" s="42">
        <v>13919.05</v>
      </c>
      <c r="DD13" s="19">
        <v>1500</v>
      </c>
      <c r="DE13" s="42">
        <f t="shared" si="21"/>
        <v>250</v>
      </c>
      <c r="DF13" s="42">
        <v>1128.624</v>
      </c>
      <c r="DG13" s="19">
        <v>0</v>
      </c>
      <c r="DH13" s="42">
        <f t="shared" si="22"/>
        <v>0</v>
      </c>
      <c r="DI13" s="42">
        <v>0</v>
      </c>
      <c r="DJ13" s="19">
        <v>0</v>
      </c>
      <c r="DK13" s="42">
        <f t="shared" si="23"/>
        <v>0</v>
      </c>
      <c r="DL13" s="42">
        <v>2527.8029999999999</v>
      </c>
      <c r="DM13" s="42">
        <v>0</v>
      </c>
      <c r="DN13" s="19">
        <f>U13+Z13+AJ13+AO13+AT13+AY13+BB13+BE13+BH13+BK13+BN13+BV13+BY13+CB13+CE13+CH13+CK13+CN13+CQ13+DA13+DD13+DG13+DJ13+AE13</f>
        <v>4144000</v>
      </c>
      <c r="DO13" s="42">
        <f>V13+AA13+AK13+AP13+AU13+AZ13+BC13+BF13+BI13+BL13+BO13+BW13+BZ13+CC13+CF13+CI13+CL13+CO13+CR13+DB13+DE13+DH13+DK13+AF13</f>
        <v>690666.66666666674</v>
      </c>
      <c r="DP13" s="42">
        <f>W13+AB13+AL13+AQ13+AV13+BA13+BD13+BG13+BJ13+BM13+BP13+BX13+CA13+CD13+CG13+CJ13+CM13+CP13+CS13+DC13+DF13+DI13+DL13+AG13</f>
        <v>730567.22799999989</v>
      </c>
      <c r="DQ13" s="19">
        <v>0</v>
      </c>
      <c r="DR13" s="42">
        <f t="shared" si="24"/>
        <v>0</v>
      </c>
      <c r="DS13" s="42">
        <v>0</v>
      </c>
      <c r="DT13" s="19">
        <v>131278.18599999999</v>
      </c>
      <c r="DU13" s="42">
        <f t="shared" si="25"/>
        <v>21879.697666666663</v>
      </c>
      <c r="DV13" s="42">
        <v>0</v>
      </c>
      <c r="DW13" s="19">
        <v>0</v>
      </c>
      <c r="DX13" s="42">
        <f t="shared" si="26"/>
        <v>0</v>
      </c>
      <c r="DY13" s="42">
        <v>0</v>
      </c>
      <c r="DZ13" s="19">
        <v>0</v>
      </c>
      <c r="EA13" s="42">
        <f t="shared" si="27"/>
        <v>0</v>
      </c>
      <c r="EB13" s="42">
        <v>0</v>
      </c>
      <c r="EC13" s="19">
        <v>0</v>
      </c>
      <c r="ED13" s="42">
        <f t="shared" si="28"/>
        <v>0</v>
      </c>
      <c r="EE13" s="42">
        <v>0</v>
      </c>
      <c r="EF13" s="19">
        <v>0</v>
      </c>
      <c r="EG13" s="42">
        <f t="shared" si="29"/>
        <v>0</v>
      </c>
      <c r="EH13" s="42">
        <v>0</v>
      </c>
      <c r="EI13" s="42">
        <v>0</v>
      </c>
      <c r="EJ13" s="19">
        <f t="shared" si="30"/>
        <v>131278.18599999999</v>
      </c>
      <c r="EK13" s="42">
        <f t="shared" si="30"/>
        <v>21879.697666666663</v>
      </c>
      <c r="EL13" s="42">
        <f>DS13+DV13+DY13+EB13+EE13+EH13+EI13</f>
        <v>0</v>
      </c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  <c r="IW13" s="25"/>
      <c r="IX13" s="25"/>
    </row>
    <row r="14" spans="1:258" ht="24" customHeight="1" x14ac:dyDescent="0.3">
      <c r="A14" s="17">
        <v>5</v>
      </c>
      <c r="B14" s="40" t="s">
        <v>59</v>
      </c>
      <c r="C14" s="41">
        <v>20600.002</v>
      </c>
      <c r="D14" s="41">
        <v>53037.111900000004</v>
      </c>
      <c r="E14" s="19">
        <f>DN14+EJ14-EF14</f>
        <v>2710000.1</v>
      </c>
      <c r="F14" s="20">
        <f>DO14+EK14-EG14</f>
        <v>451666.68333333341</v>
      </c>
      <c r="G14" s="20">
        <f>DP14+EL14-EH14</f>
        <v>453083.62780000002</v>
      </c>
      <c r="H14" s="20">
        <f t="shared" si="31"/>
        <v>100.31371463049021</v>
      </c>
      <c r="I14" s="20">
        <f>G14/E14*100</f>
        <v>16.718952438415037</v>
      </c>
      <c r="J14" s="184">
        <f>U14+Z14+AJ14+AO14+AT14+AY14+BN14+BV14+BY14+CB14+CE14+CH14+CN14+CQ14+DA14+DD14+DJ14+AE14</f>
        <v>535286.1</v>
      </c>
      <c r="K14" s="185">
        <f>V14+AA14+AK14+AP14+AU14+AZ14+BO14+BW14+BZ14+CC14+CF14+CI14+CO14+CR14+DB14+DE14+DK14+AF14</f>
        <v>89214.349999999991</v>
      </c>
      <c r="L14" s="185">
        <f>W14+AB14+AL14+AQ14+AV14+BA14+BP14+BX14+CA14+CD14+CG14+CJ14+CP14+CS14+DC14+DF14+DL14+AG14</f>
        <v>96765.635800000033</v>
      </c>
      <c r="M14" s="185">
        <f t="shared" si="32"/>
        <v>7551.2858000000415</v>
      </c>
      <c r="N14" s="185">
        <f t="shared" si="33"/>
        <v>108.46420536606503</v>
      </c>
      <c r="O14" s="185">
        <f>L14/J14*100</f>
        <v>18.077367561010838</v>
      </c>
      <c r="P14" s="184">
        <f t="shared" si="0"/>
        <v>133100</v>
      </c>
      <c r="Q14" s="185">
        <f>V14+AA14+AF14</f>
        <v>22183.333333333332</v>
      </c>
      <c r="R14" s="185">
        <f>W14+AB14+AG14</f>
        <v>13785.583000000013</v>
      </c>
      <c r="S14" s="185">
        <f t="shared" si="34"/>
        <v>62.143875281743114</v>
      </c>
      <c r="T14" s="186">
        <f>R14/P14*100</f>
        <v>10.357312546957186</v>
      </c>
      <c r="U14" s="184">
        <v>10600</v>
      </c>
      <c r="V14" s="187">
        <f t="shared" si="35"/>
        <v>1766.6666666666667</v>
      </c>
      <c r="W14" s="187">
        <v>4318.9219999999996</v>
      </c>
      <c r="X14" s="187">
        <f t="shared" si="36"/>
        <v>244.46728301886787</v>
      </c>
      <c r="Y14" s="187">
        <f t="shared" si="1"/>
        <v>40.74454716981132</v>
      </c>
      <c r="Z14" s="184">
        <v>10000</v>
      </c>
      <c r="AA14" s="187">
        <f t="shared" si="2"/>
        <v>1666.6666666666667</v>
      </c>
      <c r="AB14" s="187">
        <v>620.94899999999996</v>
      </c>
      <c r="AC14" s="187">
        <f t="shared" si="3"/>
        <v>37.256939999999993</v>
      </c>
      <c r="AD14" s="187">
        <f t="shared" si="37"/>
        <v>6.2094899999999997</v>
      </c>
      <c r="AE14" s="184">
        <v>112500</v>
      </c>
      <c r="AF14" s="187">
        <f>+AE14/12*2</f>
        <v>18750</v>
      </c>
      <c r="AG14" s="187">
        <v>8845.7120000000141</v>
      </c>
      <c r="AH14" s="187">
        <f>+AG14/AF14*100</f>
        <v>47.177130666666741</v>
      </c>
      <c r="AI14" s="187">
        <f>AG14/AE14*100</f>
        <v>7.8628551111111236</v>
      </c>
      <c r="AJ14" s="184">
        <v>308688.09999999998</v>
      </c>
      <c r="AK14" s="187">
        <f t="shared" si="4"/>
        <v>51448.016666666663</v>
      </c>
      <c r="AL14" s="187">
        <v>52679.266000000003</v>
      </c>
      <c r="AM14" s="187">
        <f>+AL14/AK14*100</f>
        <v>102.39319105595585</v>
      </c>
      <c r="AN14" s="187">
        <f>AL14/AJ14*100</f>
        <v>17.065531842659308</v>
      </c>
      <c r="AO14" s="184">
        <v>9700</v>
      </c>
      <c r="AP14" s="187">
        <f t="shared" si="5"/>
        <v>1616.6666666666667</v>
      </c>
      <c r="AQ14" s="187">
        <v>2521.14</v>
      </c>
      <c r="AR14" s="187">
        <f t="shared" si="38"/>
        <v>155.94680412371133</v>
      </c>
      <c r="AS14" s="187">
        <f>AQ14/AO14*100</f>
        <v>25.991134020618556</v>
      </c>
      <c r="AT14" s="184">
        <v>13000</v>
      </c>
      <c r="AU14" s="187">
        <f t="shared" si="6"/>
        <v>2166.6666666666665</v>
      </c>
      <c r="AV14" s="187">
        <v>3254.5</v>
      </c>
      <c r="AW14" s="187">
        <f>+AV14/AU14*100</f>
        <v>150.2076923076923</v>
      </c>
      <c r="AX14" s="187">
        <f>AV14/AT14*100</f>
        <v>25.034615384615382</v>
      </c>
      <c r="AY14" s="184">
        <v>0</v>
      </c>
      <c r="AZ14" s="187">
        <f t="shared" si="7"/>
        <v>0</v>
      </c>
      <c r="BA14" s="187">
        <v>0</v>
      </c>
      <c r="BB14" s="184">
        <v>0</v>
      </c>
      <c r="BC14" s="187">
        <f t="shared" si="8"/>
        <v>0</v>
      </c>
      <c r="BD14" s="187">
        <v>0</v>
      </c>
      <c r="BE14" s="184">
        <v>1355089.9</v>
      </c>
      <c r="BF14" s="187">
        <f t="shared" si="9"/>
        <v>225848.31666666665</v>
      </c>
      <c r="BG14" s="187">
        <v>225848.33199999999</v>
      </c>
      <c r="BH14" s="184">
        <v>2396.8000000000002</v>
      </c>
      <c r="BI14" s="187">
        <f t="shared" si="10"/>
        <v>399.4666666666667</v>
      </c>
      <c r="BJ14" s="187">
        <v>246.9</v>
      </c>
      <c r="BK14" s="184">
        <v>0</v>
      </c>
      <c r="BL14" s="187">
        <f t="shared" si="11"/>
        <v>0</v>
      </c>
      <c r="BM14" s="187">
        <v>0</v>
      </c>
      <c r="BN14" s="184">
        <v>0</v>
      </c>
      <c r="BO14" s="187">
        <f t="shared" si="39"/>
        <v>0</v>
      </c>
      <c r="BP14" s="187">
        <v>0</v>
      </c>
      <c r="BQ14" s="184">
        <f t="shared" si="12"/>
        <v>24758</v>
      </c>
      <c r="BR14" s="187">
        <f t="shared" si="12"/>
        <v>4126.3333333333339</v>
      </c>
      <c r="BS14" s="187">
        <f t="shared" si="12"/>
        <v>6449.5489999999991</v>
      </c>
      <c r="BT14" s="187">
        <f t="shared" si="40"/>
        <v>156.30218111317549</v>
      </c>
      <c r="BU14" s="187">
        <f>BS14/BQ14*100</f>
        <v>26.050363518862586</v>
      </c>
      <c r="BV14" s="184">
        <v>11305</v>
      </c>
      <c r="BW14" s="187">
        <f t="shared" si="13"/>
        <v>1884.1666666666667</v>
      </c>
      <c r="BX14" s="187">
        <v>936.95299999999997</v>
      </c>
      <c r="BY14" s="184">
        <v>5653</v>
      </c>
      <c r="BZ14" s="187">
        <f t="shared" si="14"/>
        <v>942.16666666666663</v>
      </c>
      <c r="CA14" s="187">
        <v>4000</v>
      </c>
      <c r="CB14" s="184">
        <v>3200</v>
      </c>
      <c r="CC14" s="187">
        <f t="shared" si="15"/>
        <v>533.33333333333337</v>
      </c>
      <c r="CD14" s="187">
        <v>1006.596</v>
      </c>
      <c r="CE14" s="184">
        <v>4600</v>
      </c>
      <c r="CF14" s="187">
        <f t="shared" si="16"/>
        <v>766.66666666666663</v>
      </c>
      <c r="CG14" s="187">
        <v>506</v>
      </c>
      <c r="CH14" s="184">
        <v>0</v>
      </c>
      <c r="CI14" s="187">
        <f t="shared" si="41"/>
        <v>0</v>
      </c>
      <c r="CJ14" s="187">
        <v>0</v>
      </c>
      <c r="CK14" s="184">
        <v>2227.3000000000002</v>
      </c>
      <c r="CL14" s="187">
        <f t="shared" si="17"/>
        <v>371.2166666666667</v>
      </c>
      <c r="CM14" s="187">
        <v>296.95999999999998</v>
      </c>
      <c r="CN14" s="184">
        <v>0</v>
      </c>
      <c r="CO14" s="187">
        <f t="shared" si="42"/>
        <v>0</v>
      </c>
      <c r="CP14" s="187">
        <v>0</v>
      </c>
      <c r="CQ14" s="184">
        <v>42800</v>
      </c>
      <c r="CR14" s="187">
        <f t="shared" si="18"/>
        <v>7133.333333333333</v>
      </c>
      <c r="CS14" s="187">
        <v>5146.7776000000003</v>
      </c>
      <c r="CT14" s="187">
        <f t="shared" si="43"/>
        <v>72.151087850467306</v>
      </c>
      <c r="CU14" s="187">
        <f>CS14/CQ14*100</f>
        <v>12.025181308411216</v>
      </c>
      <c r="CV14" s="184">
        <v>35000</v>
      </c>
      <c r="CW14" s="187">
        <f t="shared" si="19"/>
        <v>5833.333333333333</v>
      </c>
      <c r="CX14" s="187">
        <v>5053.7776000000003</v>
      </c>
      <c r="CY14" s="187">
        <f t="shared" si="44"/>
        <v>86.636187428571446</v>
      </c>
      <c r="CZ14" s="187">
        <f>CX14/CV14*100</f>
        <v>14.439364571428573</v>
      </c>
      <c r="DA14" s="19">
        <v>3000</v>
      </c>
      <c r="DB14" s="42">
        <f t="shared" si="20"/>
        <v>500</v>
      </c>
      <c r="DC14" s="42">
        <v>11948.620199999999</v>
      </c>
      <c r="DD14" s="19">
        <v>0</v>
      </c>
      <c r="DE14" s="42">
        <f t="shared" si="21"/>
        <v>0</v>
      </c>
      <c r="DF14" s="42">
        <v>35</v>
      </c>
      <c r="DG14" s="19">
        <v>0</v>
      </c>
      <c r="DH14" s="42">
        <f t="shared" si="22"/>
        <v>0</v>
      </c>
      <c r="DI14" s="42">
        <v>0</v>
      </c>
      <c r="DJ14" s="19">
        <v>240</v>
      </c>
      <c r="DK14" s="42">
        <f t="shared" si="23"/>
        <v>40</v>
      </c>
      <c r="DL14" s="42">
        <v>945.2</v>
      </c>
      <c r="DM14" s="42">
        <v>0</v>
      </c>
      <c r="DN14" s="19">
        <f>U14+Z14+AJ14+AO14+AT14+AY14+BB14+BE14+BH14+BK14+BN14+BV14+BY14+CB14+CE14+CH14+CK14+CN14+CQ14+DA14+DD14+DG14+DJ14+AE14</f>
        <v>1895000.1</v>
      </c>
      <c r="DO14" s="42">
        <f>V14+AA14+AK14+AP14+AU14+AZ14+BC14+BF14+BI14+BL14+BO14+BW14+BZ14+CC14+CF14+CI14+CL14+CO14+CR14+DB14+DE14+DH14+DK14+AF14</f>
        <v>315833.35000000003</v>
      </c>
      <c r="DP14" s="42">
        <f>W14+AB14+AL14+AQ14+AV14+BA14+BD14+BG14+BJ14+BM14+BP14+BX14+CA14+CD14+CG14+CJ14+CM14+CP14+CS14+DC14+DF14+DI14+DL14+AG14</f>
        <v>323157.82780000003</v>
      </c>
      <c r="DQ14" s="19">
        <v>0</v>
      </c>
      <c r="DR14" s="42">
        <f t="shared" si="24"/>
        <v>0</v>
      </c>
      <c r="DS14" s="42">
        <v>2000</v>
      </c>
      <c r="DT14" s="19">
        <v>815000</v>
      </c>
      <c r="DU14" s="42">
        <f t="shared" si="25"/>
        <v>135833.33333333334</v>
      </c>
      <c r="DV14" s="42">
        <v>127925.8</v>
      </c>
      <c r="DW14" s="19">
        <v>0</v>
      </c>
      <c r="DX14" s="42">
        <f t="shared" si="26"/>
        <v>0</v>
      </c>
      <c r="DY14" s="42">
        <v>0</v>
      </c>
      <c r="DZ14" s="19">
        <v>0</v>
      </c>
      <c r="EA14" s="42">
        <f t="shared" si="27"/>
        <v>0</v>
      </c>
      <c r="EB14" s="42">
        <v>0</v>
      </c>
      <c r="EC14" s="19">
        <v>0</v>
      </c>
      <c r="ED14" s="42">
        <f t="shared" si="28"/>
        <v>0</v>
      </c>
      <c r="EE14" s="42">
        <v>0</v>
      </c>
      <c r="EF14" s="19">
        <v>545000</v>
      </c>
      <c r="EG14" s="42">
        <f t="shared" si="29"/>
        <v>90833.333333333328</v>
      </c>
      <c r="EH14" s="42">
        <v>15000</v>
      </c>
      <c r="EI14" s="42">
        <v>0</v>
      </c>
      <c r="EJ14" s="19">
        <f t="shared" si="30"/>
        <v>1360000</v>
      </c>
      <c r="EK14" s="42">
        <f t="shared" si="30"/>
        <v>226666.66666666669</v>
      </c>
      <c r="EL14" s="42">
        <f>DS14+DV14+DY14+EB14+EE14+EH14+EI14</f>
        <v>144925.79999999999</v>
      </c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  <c r="IW14" s="25"/>
      <c r="IX14" s="25"/>
    </row>
    <row r="15" spans="1:258" ht="20.25" x14ac:dyDescent="0.35">
      <c r="A15" s="17"/>
      <c r="B15" s="50"/>
      <c r="C15" s="35"/>
      <c r="D15" s="26"/>
      <c r="E15" s="42"/>
      <c r="F15" s="42"/>
      <c r="G15" s="20"/>
      <c r="H15" s="20"/>
      <c r="I15" s="20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6"/>
      <c r="U15" s="188"/>
      <c r="V15" s="188"/>
      <c r="W15" s="189"/>
      <c r="X15" s="187"/>
      <c r="Y15" s="187"/>
      <c r="Z15" s="190"/>
      <c r="AA15" s="185"/>
      <c r="AB15" s="189"/>
      <c r="AC15" s="187"/>
      <c r="AD15" s="187"/>
      <c r="AE15" s="186"/>
      <c r="AF15" s="185"/>
      <c r="AG15" s="189"/>
      <c r="AH15" s="187"/>
      <c r="AI15" s="186"/>
      <c r="AJ15" s="188"/>
      <c r="AK15" s="185"/>
      <c r="AL15" s="189"/>
      <c r="AM15" s="187"/>
      <c r="AN15" s="186"/>
      <c r="AO15" s="188"/>
      <c r="AP15" s="185"/>
      <c r="AQ15" s="189"/>
      <c r="AR15" s="187"/>
      <c r="AS15" s="186"/>
      <c r="AT15" s="191"/>
      <c r="AU15" s="185"/>
      <c r="AV15" s="185"/>
      <c r="AW15" s="187"/>
      <c r="AX15" s="186"/>
      <c r="AY15" s="192"/>
      <c r="AZ15" s="185"/>
      <c r="BA15" s="186"/>
      <c r="BB15" s="186"/>
      <c r="BC15" s="185"/>
      <c r="BD15" s="186"/>
      <c r="BE15" s="186"/>
      <c r="BF15" s="185"/>
      <c r="BG15" s="189"/>
      <c r="BH15" s="188"/>
      <c r="BI15" s="185"/>
      <c r="BJ15" s="186"/>
      <c r="BK15" s="186"/>
      <c r="BL15" s="185"/>
      <c r="BM15" s="186"/>
      <c r="BN15" s="186"/>
      <c r="BO15" s="185"/>
      <c r="BP15" s="186"/>
      <c r="BQ15" s="185"/>
      <c r="BR15" s="185"/>
      <c r="BS15" s="185"/>
      <c r="BT15" s="187"/>
      <c r="BU15" s="186"/>
      <c r="BV15" s="188"/>
      <c r="BW15" s="185"/>
      <c r="BX15" s="189"/>
      <c r="BY15" s="186"/>
      <c r="BZ15" s="185"/>
      <c r="CA15" s="185"/>
      <c r="CB15" s="186"/>
      <c r="CC15" s="185"/>
      <c r="CD15" s="186"/>
      <c r="CE15" s="188"/>
      <c r="CF15" s="185"/>
      <c r="CG15" s="189"/>
      <c r="CH15" s="186"/>
      <c r="CI15" s="185"/>
      <c r="CJ15" s="186"/>
      <c r="CK15" s="186"/>
      <c r="CL15" s="185"/>
      <c r="CM15" s="186"/>
      <c r="CN15" s="188"/>
      <c r="CO15" s="185"/>
      <c r="CP15" s="189"/>
      <c r="CQ15" s="188"/>
      <c r="CR15" s="185"/>
      <c r="CS15" s="189"/>
      <c r="CT15" s="189"/>
      <c r="CU15" s="189"/>
      <c r="CV15" s="193"/>
      <c r="CW15" s="185"/>
      <c r="CX15" s="189"/>
      <c r="CY15" s="189"/>
      <c r="CZ15" s="189"/>
      <c r="DA15" s="21"/>
      <c r="DB15" s="20"/>
      <c r="DC15" s="37"/>
      <c r="DD15" s="18"/>
      <c r="DE15" s="20"/>
      <c r="DF15" s="18"/>
      <c r="DG15" s="18"/>
      <c r="DH15" s="20"/>
      <c r="DI15" s="18"/>
      <c r="DJ15" s="18"/>
      <c r="DK15" s="20"/>
      <c r="DL15" s="38"/>
      <c r="DM15" s="20"/>
      <c r="DN15" s="20"/>
      <c r="DO15" s="20"/>
      <c r="DP15" s="20"/>
      <c r="DQ15" s="18"/>
      <c r="DR15" s="20"/>
      <c r="DS15" s="18"/>
      <c r="DT15" s="18"/>
      <c r="DU15" s="20"/>
      <c r="DV15" s="18"/>
      <c r="DW15" s="18"/>
      <c r="DX15" s="20"/>
      <c r="DY15" s="18"/>
      <c r="DZ15" s="18"/>
      <c r="EA15" s="20"/>
      <c r="EB15" s="18"/>
      <c r="EC15" s="18"/>
      <c r="ED15" s="20"/>
      <c r="EE15" s="18"/>
      <c r="EF15" s="39"/>
      <c r="EG15" s="20"/>
      <c r="EH15" s="20"/>
      <c r="EI15" s="20"/>
      <c r="EJ15" s="20"/>
      <c r="EK15" s="20"/>
      <c r="EL15" s="20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  <c r="IW15" s="25"/>
      <c r="IX15" s="25"/>
    </row>
    <row r="16" spans="1:258" ht="20.25" x14ac:dyDescent="0.35">
      <c r="A16" s="17"/>
      <c r="B16" s="50"/>
      <c r="C16" s="35"/>
      <c r="D16" s="26"/>
      <c r="E16" s="42"/>
      <c r="F16" s="42"/>
      <c r="G16" s="20"/>
      <c r="H16" s="20"/>
      <c r="I16" s="20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6"/>
      <c r="U16" s="188"/>
      <c r="V16" s="188"/>
      <c r="W16" s="185"/>
      <c r="X16" s="187"/>
      <c r="Y16" s="187"/>
      <c r="Z16" s="190"/>
      <c r="AA16" s="185"/>
      <c r="AB16" s="185"/>
      <c r="AC16" s="187"/>
      <c r="AD16" s="187"/>
      <c r="AE16" s="186"/>
      <c r="AF16" s="185"/>
      <c r="AG16" s="186"/>
      <c r="AH16" s="187"/>
      <c r="AI16" s="186"/>
      <c r="AJ16" s="188"/>
      <c r="AK16" s="185"/>
      <c r="AL16" s="185"/>
      <c r="AM16" s="187"/>
      <c r="AN16" s="186"/>
      <c r="AO16" s="188"/>
      <c r="AP16" s="185"/>
      <c r="AQ16" s="185"/>
      <c r="AR16" s="187"/>
      <c r="AS16" s="186"/>
      <c r="AT16" s="191"/>
      <c r="AU16" s="185"/>
      <c r="AV16" s="185"/>
      <c r="AW16" s="187"/>
      <c r="AX16" s="186"/>
      <c r="AY16" s="192"/>
      <c r="AZ16" s="185"/>
      <c r="BA16" s="186"/>
      <c r="BB16" s="186"/>
      <c r="BC16" s="185"/>
      <c r="BD16" s="186"/>
      <c r="BE16" s="186"/>
      <c r="BF16" s="185"/>
      <c r="BG16" s="186"/>
      <c r="BH16" s="188"/>
      <c r="BI16" s="185"/>
      <c r="BJ16" s="186"/>
      <c r="BK16" s="186"/>
      <c r="BL16" s="185"/>
      <c r="BM16" s="186"/>
      <c r="BN16" s="186"/>
      <c r="BO16" s="185"/>
      <c r="BP16" s="186"/>
      <c r="BQ16" s="185"/>
      <c r="BR16" s="185"/>
      <c r="BS16" s="185"/>
      <c r="BT16" s="187"/>
      <c r="BU16" s="186"/>
      <c r="BV16" s="188"/>
      <c r="BW16" s="185"/>
      <c r="BX16" s="185"/>
      <c r="BY16" s="186"/>
      <c r="BZ16" s="185"/>
      <c r="CA16" s="185"/>
      <c r="CB16" s="186"/>
      <c r="CC16" s="185"/>
      <c r="CD16" s="186"/>
      <c r="CE16" s="188"/>
      <c r="CF16" s="185"/>
      <c r="CG16" s="186"/>
      <c r="CH16" s="186"/>
      <c r="CI16" s="185"/>
      <c r="CJ16" s="186"/>
      <c r="CK16" s="186"/>
      <c r="CL16" s="185"/>
      <c r="CM16" s="186"/>
      <c r="CN16" s="188"/>
      <c r="CO16" s="185"/>
      <c r="CP16" s="186"/>
      <c r="CQ16" s="188"/>
      <c r="CR16" s="185"/>
      <c r="CS16" s="186"/>
      <c r="CT16" s="186"/>
      <c r="CU16" s="186"/>
      <c r="CV16" s="194"/>
      <c r="CW16" s="185"/>
      <c r="CX16" s="186"/>
      <c r="CY16" s="186"/>
      <c r="CZ16" s="186"/>
      <c r="DA16" s="21"/>
      <c r="DB16" s="20"/>
      <c r="DC16" s="18"/>
      <c r="DD16" s="18"/>
      <c r="DE16" s="20"/>
      <c r="DF16" s="18"/>
      <c r="DG16" s="18"/>
      <c r="DH16" s="20"/>
      <c r="DI16" s="18"/>
      <c r="DJ16" s="18"/>
      <c r="DK16" s="20"/>
      <c r="DL16" s="20"/>
      <c r="DM16" s="20"/>
      <c r="DN16" s="20"/>
      <c r="DO16" s="20"/>
      <c r="DP16" s="20"/>
      <c r="DQ16" s="18"/>
      <c r="DR16" s="20"/>
      <c r="DS16" s="18"/>
      <c r="DT16" s="18"/>
      <c r="DU16" s="20"/>
      <c r="DV16" s="18"/>
      <c r="DW16" s="18"/>
      <c r="DX16" s="20"/>
      <c r="DY16" s="18"/>
      <c r="DZ16" s="18"/>
      <c r="EA16" s="20"/>
      <c r="EB16" s="18"/>
      <c r="EC16" s="18"/>
      <c r="ED16" s="20"/>
      <c r="EE16" s="18"/>
      <c r="EF16" s="39"/>
      <c r="EG16" s="20"/>
      <c r="EH16" s="20"/>
      <c r="EI16" s="20"/>
      <c r="EJ16" s="20"/>
      <c r="EK16" s="20"/>
      <c r="EL16" s="20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5"/>
      <c r="IW16" s="25"/>
      <c r="IX16" s="25"/>
    </row>
    <row r="17" spans="1:258" ht="20.25" x14ac:dyDescent="0.3">
      <c r="A17" s="17"/>
      <c r="B17" s="36" t="s">
        <v>50</v>
      </c>
      <c r="C17" s="28">
        <f>SUM(C10:C16)</f>
        <v>37152.007599999997</v>
      </c>
      <c r="D17" s="28">
        <f>SUM(D10:D16)</f>
        <v>1681415.3676999998</v>
      </c>
      <c r="E17" s="28">
        <f>SUM(E10:E16)</f>
        <v>16359754.885999998</v>
      </c>
      <c r="F17" s="28">
        <f>SUM(F10:F16)</f>
        <v>2726625.8143333336</v>
      </c>
      <c r="G17" s="28">
        <f>SUM(G10:G16)</f>
        <v>2333220.3522000001</v>
      </c>
      <c r="H17" s="28">
        <f t="shared" si="31"/>
        <v>85.57171064451606</v>
      </c>
      <c r="I17" s="28">
        <f>G17/E17*100</f>
        <v>14.261951774086015</v>
      </c>
      <c r="J17" s="195">
        <f>SUM(J10:J16)</f>
        <v>3048281.1999999997</v>
      </c>
      <c r="K17" s="195">
        <f>SUM(K10:K16)</f>
        <v>508046.86666666658</v>
      </c>
      <c r="L17" s="195">
        <f>SUM(L10:L16)</f>
        <v>506162.12319999991</v>
      </c>
      <c r="M17" s="195">
        <f t="shared" si="32"/>
        <v>-1884.7434666666668</v>
      </c>
      <c r="N17" s="195">
        <f t="shared" si="33"/>
        <v>99.629021731984565</v>
      </c>
      <c r="O17" s="195">
        <f>L17/J17*100</f>
        <v>16.604836955330761</v>
      </c>
      <c r="P17" s="195">
        <f>SUM(P10:P16)</f>
        <v>582025.6</v>
      </c>
      <c r="Q17" s="195">
        <f>SUM(Q10:Q16)</f>
        <v>97004.266666666663</v>
      </c>
      <c r="R17" s="195">
        <f>SUM(R10:R16)</f>
        <v>66097.114599999884</v>
      </c>
      <c r="S17" s="195">
        <f t="shared" si="34"/>
        <v>68.138358106584889</v>
      </c>
      <c r="T17" s="195">
        <f>R17/P17*100</f>
        <v>11.356393017764148</v>
      </c>
      <c r="U17" s="195">
        <f>SUM(U10:U16)</f>
        <v>43235.7</v>
      </c>
      <c r="V17" s="195">
        <f>SUM(V10:V16)</f>
        <v>7205.95</v>
      </c>
      <c r="W17" s="195">
        <f>SUM(W10:W16)</f>
        <v>6062.1996999999992</v>
      </c>
      <c r="X17" s="195">
        <f t="shared" si="36"/>
        <v>84.127695862446998</v>
      </c>
      <c r="Y17" s="195">
        <f t="shared" si="1"/>
        <v>14.021282643741168</v>
      </c>
      <c r="Z17" s="195">
        <f>SUM(Z10:Z16)</f>
        <v>73013.399999999994</v>
      </c>
      <c r="AA17" s="195">
        <f>SUM(AA10:AA16)</f>
        <v>12168.9</v>
      </c>
      <c r="AB17" s="195">
        <f>SUM(AB10:AB16)</f>
        <v>15706.217400000001</v>
      </c>
      <c r="AC17" s="195">
        <f t="shared" si="3"/>
        <v>129.0685057811306</v>
      </c>
      <c r="AD17" s="187">
        <f t="shared" si="37"/>
        <v>21.511417630188433</v>
      </c>
      <c r="AE17" s="195">
        <f>SUM(AE10:AE16)</f>
        <v>465776.5</v>
      </c>
      <c r="AF17" s="195">
        <f>SUM(AF10:AF16)</f>
        <v>77629.416666666672</v>
      </c>
      <c r="AG17" s="195">
        <f>SUM(AG10:AG16)</f>
        <v>44328.697499999878</v>
      </c>
      <c r="AH17" s="195">
        <f>+AG17/AF17*100</f>
        <v>57.102963545820643</v>
      </c>
      <c r="AI17" s="195">
        <f>AG17/AE17*100</f>
        <v>9.5171605909701071</v>
      </c>
      <c r="AJ17" s="195">
        <f>SUM(AJ10:AJ16)</f>
        <v>1436595.1</v>
      </c>
      <c r="AK17" s="195">
        <f>SUM(AK10:AK16)</f>
        <v>239432.51666666666</v>
      </c>
      <c r="AL17" s="195">
        <f>SUM(AL10:AL16)</f>
        <v>283929.46769999998</v>
      </c>
      <c r="AM17" s="195">
        <f>+AL17/AK17*100</f>
        <v>118.58433919202425</v>
      </c>
      <c r="AN17" s="195">
        <f>AL17/AJ17*100</f>
        <v>19.764056532004041</v>
      </c>
      <c r="AO17" s="195">
        <f>SUM(AO10:AO16)</f>
        <v>47922.400000000001</v>
      </c>
      <c r="AP17" s="195">
        <f>SUM(AP10:AP16)</f>
        <v>7987.0666666666666</v>
      </c>
      <c r="AQ17" s="195">
        <f>SUM(AQ10:AQ16)</f>
        <v>11592.498</v>
      </c>
      <c r="AR17" s="195">
        <f t="shared" si="38"/>
        <v>145.14086940553895</v>
      </c>
      <c r="AS17" s="195">
        <f>AQ17/AO17*100</f>
        <v>24.190144900923158</v>
      </c>
      <c r="AT17" s="195">
        <f>SUM(AT10:AT16)</f>
        <v>50400</v>
      </c>
      <c r="AU17" s="195">
        <f>SUM(AU10:AU16)</f>
        <v>8400</v>
      </c>
      <c r="AV17" s="195">
        <f>SUM(AV10:AV16)</f>
        <v>12038.9</v>
      </c>
      <c r="AW17" s="195">
        <f>+AV17/AU17*100</f>
        <v>143.3202380952381</v>
      </c>
      <c r="AX17" s="195">
        <f>AV17/AT17*100</f>
        <v>23.886706349206349</v>
      </c>
      <c r="AY17" s="195">
        <f t="shared" ref="AY17:BS17" si="45">SUM(AY10:AY16)</f>
        <v>0</v>
      </c>
      <c r="AZ17" s="195">
        <f t="shared" si="45"/>
        <v>0</v>
      </c>
      <c r="BA17" s="195">
        <f t="shared" si="45"/>
        <v>0</v>
      </c>
      <c r="BB17" s="195">
        <f t="shared" si="45"/>
        <v>0</v>
      </c>
      <c r="BC17" s="195">
        <f t="shared" si="45"/>
        <v>0</v>
      </c>
      <c r="BD17" s="195">
        <f t="shared" si="45"/>
        <v>0</v>
      </c>
      <c r="BE17" s="195">
        <f t="shared" si="45"/>
        <v>9159127</v>
      </c>
      <c r="BF17" s="195">
        <f t="shared" si="45"/>
        <v>1526521.1666666667</v>
      </c>
      <c r="BG17" s="195">
        <f t="shared" si="45"/>
        <v>1527150.7749999999</v>
      </c>
      <c r="BH17" s="195">
        <f t="shared" si="45"/>
        <v>21050.699999999997</v>
      </c>
      <c r="BI17" s="195">
        <f t="shared" si="45"/>
        <v>3508.4500000000003</v>
      </c>
      <c r="BJ17" s="195">
        <f t="shared" si="45"/>
        <v>2109.6000000000004</v>
      </c>
      <c r="BK17" s="195">
        <f t="shared" si="45"/>
        <v>0</v>
      </c>
      <c r="BL17" s="195">
        <f t="shared" si="45"/>
        <v>0</v>
      </c>
      <c r="BM17" s="195">
        <f t="shared" si="45"/>
        <v>0</v>
      </c>
      <c r="BN17" s="195">
        <f t="shared" si="45"/>
        <v>0</v>
      </c>
      <c r="BO17" s="195">
        <f t="shared" si="45"/>
        <v>0</v>
      </c>
      <c r="BP17" s="195">
        <f t="shared" si="45"/>
        <v>0</v>
      </c>
      <c r="BQ17" s="195">
        <f t="shared" si="45"/>
        <v>367524.3</v>
      </c>
      <c r="BR17" s="195">
        <f t="shared" si="45"/>
        <v>61254.049999999996</v>
      </c>
      <c r="BS17" s="195">
        <f t="shared" si="45"/>
        <v>28469.337</v>
      </c>
      <c r="BT17" s="195">
        <f t="shared" si="40"/>
        <v>46.477476999480039</v>
      </c>
      <c r="BU17" s="195">
        <f>BS17/BQ17*100</f>
        <v>7.746246166580006</v>
      </c>
      <c r="BV17" s="195">
        <f t="shared" ref="BV17:DE17" si="46">SUM(BV10:BV16)</f>
        <v>260554</v>
      </c>
      <c r="BW17" s="195">
        <f t="shared" si="46"/>
        <v>43425.666666666657</v>
      </c>
      <c r="BX17" s="195">
        <f t="shared" si="46"/>
        <v>14452.001</v>
      </c>
      <c r="BY17" s="195">
        <f t="shared" si="46"/>
        <v>56147.5</v>
      </c>
      <c r="BZ17" s="195">
        <f t="shared" si="46"/>
        <v>9357.9166666666661</v>
      </c>
      <c r="CA17" s="195">
        <f t="shared" si="46"/>
        <v>5534.3</v>
      </c>
      <c r="CB17" s="195">
        <f t="shared" si="46"/>
        <v>5200</v>
      </c>
      <c r="CC17" s="195">
        <f t="shared" si="46"/>
        <v>866.66666666666674</v>
      </c>
      <c r="CD17" s="195">
        <f t="shared" si="46"/>
        <v>1610.2359999999999</v>
      </c>
      <c r="CE17" s="195">
        <f t="shared" si="46"/>
        <v>45622.8</v>
      </c>
      <c r="CF17" s="195">
        <f t="shared" si="46"/>
        <v>7603.8</v>
      </c>
      <c r="CG17" s="195">
        <f t="shared" si="46"/>
        <v>6872.8</v>
      </c>
      <c r="CH17" s="195">
        <f t="shared" si="46"/>
        <v>0</v>
      </c>
      <c r="CI17" s="195">
        <f t="shared" si="46"/>
        <v>0</v>
      </c>
      <c r="CJ17" s="195">
        <f t="shared" si="46"/>
        <v>0</v>
      </c>
      <c r="CK17" s="195">
        <f t="shared" si="46"/>
        <v>15362.3</v>
      </c>
      <c r="CL17" s="195">
        <f t="shared" si="46"/>
        <v>2560.3833333333332</v>
      </c>
      <c r="CM17" s="195">
        <f t="shared" si="46"/>
        <v>2048.2799999999997</v>
      </c>
      <c r="CN17" s="195">
        <f t="shared" si="46"/>
        <v>0</v>
      </c>
      <c r="CO17" s="195">
        <f t="shared" si="46"/>
        <v>0</v>
      </c>
      <c r="CP17" s="195">
        <f t="shared" si="46"/>
        <v>516.13699999999994</v>
      </c>
      <c r="CQ17" s="195">
        <f t="shared" si="46"/>
        <v>501464.8</v>
      </c>
      <c r="CR17" s="195">
        <f t="shared" si="46"/>
        <v>83577.46666666666</v>
      </c>
      <c r="CS17" s="195">
        <f t="shared" si="46"/>
        <v>61621.9421</v>
      </c>
      <c r="CT17" s="195">
        <f t="shared" ref="CT17" si="47">+CS17/CR17*100</f>
        <v>73.73033014480778</v>
      </c>
      <c r="CU17" s="195">
        <f>CS17/CQ17*100</f>
        <v>12.288388357467962</v>
      </c>
      <c r="CV17" s="195">
        <f t="shared" si="46"/>
        <v>244903.3</v>
      </c>
      <c r="CW17" s="195">
        <f t="shared" si="46"/>
        <v>40817.216666666667</v>
      </c>
      <c r="CX17" s="195">
        <f t="shared" si="46"/>
        <v>27740.650099999999</v>
      </c>
      <c r="CY17" s="195">
        <f t="shared" ref="CY17" si="48">+CX17/CW17*100</f>
        <v>67.963110582830026</v>
      </c>
      <c r="CZ17" s="195">
        <f>CX17/CV17*100</f>
        <v>11.32718509713834</v>
      </c>
      <c r="DA17" s="28">
        <f t="shared" si="46"/>
        <v>19000</v>
      </c>
      <c r="DB17" s="28">
        <f t="shared" si="46"/>
        <v>3166.6666666666665</v>
      </c>
      <c r="DC17" s="28">
        <f t="shared" si="46"/>
        <v>32259.070200000002</v>
      </c>
      <c r="DD17" s="28">
        <f t="shared" si="46"/>
        <v>5600</v>
      </c>
      <c r="DE17" s="28">
        <f t="shared" si="46"/>
        <v>933.33333333333337</v>
      </c>
      <c r="DF17" s="28">
        <f t="shared" ref="DF17:EJ17" si="49">SUM(DF10:DF16)</f>
        <v>1163.624</v>
      </c>
      <c r="DG17" s="28">
        <f t="shared" si="49"/>
        <v>20000</v>
      </c>
      <c r="DH17" s="28">
        <f>SUM(DH10:DH16)</f>
        <v>3333.3333333333335</v>
      </c>
      <c r="DI17" s="28">
        <f t="shared" si="49"/>
        <v>0</v>
      </c>
      <c r="DJ17" s="28">
        <f t="shared" si="49"/>
        <v>37749</v>
      </c>
      <c r="DK17" s="28">
        <f>SUM(DK10:DK16)</f>
        <v>6291.5</v>
      </c>
      <c r="DL17" s="28">
        <f t="shared" si="49"/>
        <v>8474.0326000000005</v>
      </c>
      <c r="DM17" s="28">
        <f t="shared" si="49"/>
        <v>0</v>
      </c>
      <c r="DN17" s="28">
        <f t="shared" si="49"/>
        <v>12263821.199999999</v>
      </c>
      <c r="DO17" s="28">
        <f>SUM(DO10:DO16)</f>
        <v>2043970.2000000002</v>
      </c>
      <c r="DP17" s="28">
        <f t="shared" si="49"/>
        <v>2037470.7781999998</v>
      </c>
      <c r="DQ17" s="28">
        <f t="shared" si="49"/>
        <v>50000</v>
      </c>
      <c r="DR17" s="28">
        <f>SUM(DR10:DR16)</f>
        <v>8333.3333333333339</v>
      </c>
      <c r="DS17" s="28">
        <f t="shared" si="49"/>
        <v>2000</v>
      </c>
      <c r="DT17" s="28">
        <f t="shared" si="49"/>
        <v>4045933.6859999998</v>
      </c>
      <c r="DU17" s="28">
        <f>SUM(DU10:DU16)</f>
        <v>674322.28100000008</v>
      </c>
      <c r="DV17" s="28">
        <f t="shared" si="49"/>
        <v>293749.57400000002</v>
      </c>
      <c r="DW17" s="28">
        <f t="shared" si="49"/>
        <v>0</v>
      </c>
      <c r="DX17" s="28">
        <f>SUM(DX10:DX16)</f>
        <v>0</v>
      </c>
      <c r="DY17" s="28">
        <f t="shared" si="49"/>
        <v>0</v>
      </c>
      <c r="DZ17" s="28">
        <f t="shared" si="49"/>
        <v>0</v>
      </c>
      <c r="EA17" s="28">
        <f>SUM(EA10:EA16)</f>
        <v>0</v>
      </c>
      <c r="EB17" s="28">
        <f t="shared" si="49"/>
        <v>0</v>
      </c>
      <c r="EC17" s="28">
        <f t="shared" si="49"/>
        <v>0</v>
      </c>
      <c r="ED17" s="28">
        <f>SUM(ED10:ED16)</f>
        <v>0</v>
      </c>
      <c r="EE17" s="28">
        <f t="shared" si="49"/>
        <v>0</v>
      </c>
      <c r="EF17" s="28">
        <f t="shared" si="49"/>
        <v>2223667.1580999997</v>
      </c>
      <c r="EG17" s="28">
        <f>SUM(EG10:EG16)</f>
        <v>370611.19301666663</v>
      </c>
      <c r="EH17" s="28">
        <f t="shared" si="49"/>
        <v>41000</v>
      </c>
      <c r="EI17" s="28">
        <f t="shared" si="49"/>
        <v>0</v>
      </c>
      <c r="EJ17" s="28">
        <f t="shared" si="49"/>
        <v>6319600.8441000003</v>
      </c>
      <c r="EK17" s="28">
        <f>SUM(EK10:EK16)</f>
        <v>1053266.8073500001</v>
      </c>
      <c r="EL17" s="28">
        <f>SUM(EL10:EL16)</f>
        <v>336749.57400000002</v>
      </c>
      <c r="EM17" s="29"/>
      <c r="EN17" s="24"/>
      <c r="EO17" s="24"/>
      <c r="EP17" s="24"/>
      <c r="EQ17" s="24"/>
      <c r="ER17" s="24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  <c r="IU17" s="31"/>
      <c r="IV17" s="31"/>
      <c r="IW17" s="31"/>
      <c r="IX17" s="31"/>
    </row>
    <row r="18" spans="1:258" s="45" customFormat="1" x14ac:dyDescent="0.3">
      <c r="A18" s="46"/>
      <c r="B18" s="47"/>
      <c r="C18" s="29"/>
      <c r="D18" s="29"/>
      <c r="E18" s="29"/>
      <c r="F18" s="29"/>
      <c r="G18" s="29"/>
      <c r="H18" s="29"/>
      <c r="I18" s="48"/>
      <c r="J18" s="29"/>
      <c r="K18" s="29"/>
      <c r="L18" s="29"/>
      <c r="M18" s="29"/>
      <c r="N18" s="29"/>
      <c r="O18" s="48"/>
      <c r="P18" s="29"/>
      <c r="Q18" s="29"/>
      <c r="R18" s="29"/>
      <c r="S18" s="29"/>
      <c r="T18" s="49"/>
      <c r="U18" s="29"/>
      <c r="V18" s="29"/>
      <c r="W18" s="29"/>
      <c r="X18" s="29"/>
      <c r="Y18" s="49"/>
      <c r="Z18" s="29"/>
      <c r="AA18" s="29"/>
      <c r="AB18" s="29"/>
      <c r="AC18" s="29"/>
      <c r="AD18" s="49"/>
      <c r="AE18" s="29"/>
      <c r="AF18" s="29"/>
      <c r="AG18" s="29"/>
      <c r="AH18" s="48"/>
      <c r="AI18" s="49"/>
      <c r="AJ18" s="29"/>
      <c r="AK18" s="29"/>
      <c r="AL18" s="29"/>
      <c r="AM18" s="29"/>
      <c r="AN18" s="49"/>
      <c r="AO18" s="29"/>
      <c r="AP18" s="29"/>
      <c r="AQ18" s="29"/>
      <c r="AR18" s="29"/>
      <c r="AS18" s="49"/>
      <c r="AT18" s="29"/>
      <c r="AU18" s="29"/>
      <c r="AV18" s="29"/>
      <c r="AW18" s="29"/>
      <c r="AX18" s="4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4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43"/>
      <c r="EO18" s="43"/>
      <c r="EP18" s="43"/>
      <c r="EQ18" s="43"/>
      <c r="ER18" s="43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  <c r="IP18" s="44"/>
      <c r="IQ18" s="44"/>
      <c r="IR18" s="44"/>
      <c r="IS18" s="44"/>
      <c r="IT18" s="44"/>
      <c r="IU18" s="44"/>
      <c r="IV18" s="44"/>
      <c r="IW18" s="44"/>
      <c r="IX18" s="44"/>
    </row>
    <row r="19" spans="1:258" s="45" customFormat="1" x14ac:dyDescent="0.3"/>
    <row r="20" spans="1:258" s="45" customFormat="1" x14ac:dyDescent="0.3"/>
    <row r="21" spans="1:258" s="45" customFormat="1" x14ac:dyDescent="0.3"/>
    <row r="22" spans="1:258" s="45" customFormat="1" x14ac:dyDescent="0.3"/>
    <row r="23" spans="1:258" s="45" customFormat="1" x14ac:dyDescent="0.3"/>
    <row r="24" spans="1:258" s="45" customFormat="1" x14ac:dyDescent="0.3"/>
    <row r="25" spans="1:258" s="45" customFormat="1" x14ac:dyDescent="0.3"/>
    <row r="26" spans="1:258" s="45" customFormat="1" x14ac:dyDescent="0.3"/>
    <row r="27" spans="1:258" s="45" customFormat="1" x14ac:dyDescent="0.3"/>
    <row r="28" spans="1:258" s="45" customFormat="1" x14ac:dyDescent="0.3"/>
    <row r="29" spans="1:258" s="45" customFormat="1" x14ac:dyDescent="0.3"/>
    <row r="30" spans="1:258" s="45" customFormat="1" x14ac:dyDescent="0.3"/>
    <row r="31" spans="1:258" s="45" customFormat="1" x14ac:dyDescent="0.3"/>
    <row r="32" spans="1:258" s="45" customFormat="1" x14ac:dyDescent="0.3"/>
    <row r="33" s="45" customFormat="1" x14ac:dyDescent="0.3"/>
    <row r="34" s="45" customFormat="1" x14ac:dyDescent="0.3"/>
    <row r="35" s="45" customFormat="1" x14ac:dyDescent="0.3"/>
    <row r="36" s="45" customFormat="1" x14ac:dyDescent="0.3"/>
    <row r="37" s="45" customFormat="1" x14ac:dyDescent="0.3"/>
    <row r="38" s="45" customFormat="1" x14ac:dyDescent="0.3"/>
    <row r="39" s="45" customFormat="1" x14ac:dyDescent="0.3"/>
    <row r="40" s="45" customFormat="1" x14ac:dyDescent="0.3"/>
    <row r="41" s="45" customFormat="1" x14ac:dyDescent="0.3"/>
    <row r="42" s="45" customFormat="1" x14ac:dyDescent="0.3"/>
    <row r="43" s="45" customFormat="1" x14ac:dyDescent="0.3"/>
    <row r="44" s="45" customFormat="1" x14ac:dyDescent="0.3"/>
    <row r="45" s="45" customFormat="1" x14ac:dyDescent="0.3"/>
    <row r="46" s="45" customFormat="1" x14ac:dyDescent="0.3"/>
    <row r="47" s="45" customFormat="1" x14ac:dyDescent="0.3"/>
    <row r="48" s="45" customFormat="1" x14ac:dyDescent="0.3"/>
    <row r="49" s="45" customFormat="1" x14ac:dyDescent="0.3"/>
    <row r="50" s="45" customFormat="1" x14ac:dyDescent="0.3"/>
    <row r="51" s="45" customFormat="1" x14ac:dyDescent="0.3"/>
    <row r="52" s="45" customFormat="1" x14ac:dyDescent="0.3"/>
    <row r="53" s="45" customFormat="1" x14ac:dyDescent="0.3"/>
    <row r="54" s="45" customFormat="1" x14ac:dyDescent="0.3"/>
    <row r="55" s="45" customFormat="1" x14ac:dyDescent="0.3"/>
    <row r="56" s="45" customFormat="1" x14ac:dyDescent="0.3"/>
    <row r="57" s="45" customFormat="1" x14ac:dyDescent="0.3"/>
    <row r="58" s="45" customFormat="1" x14ac:dyDescent="0.3"/>
    <row r="59" s="45" customFormat="1" x14ac:dyDescent="0.3"/>
    <row r="60" s="45" customFormat="1" x14ac:dyDescent="0.3"/>
    <row r="61" s="45" customFormat="1" x14ac:dyDescent="0.3"/>
    <row r="62" s="45" customFormat="1" x14ac:dyDescent="0.3"/>
    <row r="63" s="45" customFormat="1" x14ac:dyDescent="0.3"/>
    <row r="64" s="45" customFormat="1" x14ac:dyDescent="0.3"/>
    <row r="65" s="45" customFormat="1" x14ac:dyDescent="0.3"/>
    <row r="66" s="45" customFormat="1" x14ac:dyDescent="0.3"/>
    <row r="67" s="45" customFormat="1" x14ac:dyDescent="0.3"/>
    <row r="68" s="45" customFormat="1" x14ac:dyDescent="0.3"/>
    <row r="69" s="45" customFormat="1" x14ac:dyDescent="0.3"/>
    <row r="70" s="45" customFormat="1" x14ac:dyDescent="0.3"/>
    <row r="71" s="45" customFormat="1" x14ac:dyDescent="0.3"/>
    <row r="72" s="45" customFormat="1" x14ac:dyDescent="0.3"/>
    <row r="73" s="45" customFormat="1" x14ac:dyDescent="0.3"/>
    <row r="74" s="45" customFormat="1" x14ac:dyDescent="0.3"/>
    <row r="75" s="45" customFormat="1" x14ac:dyDescent="0.3"/>
    <row r="76" s="45" customFormat="1" x14ac:dyDescent="0.3"/>
    <row r="77" s="45" customFormat="1" x14ac:dyDescent="0.3"/>
    <row r="78" s="45" customFormat="1" x14ac:dyDescent="0.3"/>
    <row r="79" s="45" customFormat="1" x14ac:dyDescent="0.3"/>
    <row r="80" s="45" customFormat="1" x14ac:dyDescent="0.3"/>
    <row r="81" s="45" customFormat="1" x14ac:dyDescent="0.3"/>
    <row r="82" s="45" customFormat="1" x14ac:dyDescent="0.3"/>
    <row r="83" s="45" customFormat="1" x14ac:dyDescent="0.3"/>
    <row r="84" s="45" customFormat="1" x14ac:dyDescent="0.3"/>
    <row r="85" s="45" customFormat="1" x14ac:dyDescent="0.3"/>
    <row r="86" s="45" customFormat="1" x14ac:dyDescent="0.3"/>
    <row r="87" s="45" customFormat="1" x14ac:dyDescent="0.3"/>
    <row r="88" s="45" customFormat="1" x14ac:dyDescent="0.3"/>
    <row r="89" s="45" customFormat="1" x14ac:dyDescent="0.3"/>
    <row r="90" s="45" customFormat="1" x14ac:dyDescent="0.3"/>
    <row r="91" s="45" customFormat="1" x14ac:dyDescent="0.3"/>
    <row r="92" s="45" customFormat="1" x14ac:dyDescent="0.3"/>
    <row r="93" s="45" customFormat="1" x14ac:dyDescent="0.3"/>
    <row r="94" s="45" customFormat="1" x14ac:dyDescent="0.3"/>
    <row r="95" s="45" customFormat="1" x14ac:dyDescent="0.3"/>
    <row r="96" s="45" customFormat="1" x14ac:dyDescent="0.3"/>
    <row r="97" s="45" customFormat="1" x14ac:dyDescent="0.3"/>
    <row r="98" s="45" customFormat="1" x14ac:dyDescent="0.3"/>
    <row r="99" s="45" customFormat="1" x14ac:dyDescent="0.3"/>
    <row r="100" s="45" customFormat="1" x14ac:dyDescent="0.3"/>
    <row r="101" s="45" customFormat="1" x14ac:dyDescent="0.3"/>
    <row r="102" s="45" customFormat="1" x14ac:dyDescent="0.3"/>
    <row r="103" s="45" customFormat="1" x14ac:dyDescent="0.3"/>
    <row r="104" s="45" customFormat="1" x14ac:dyDescent="0.3"/>
    <row r="105" s="45" customFormat="1" x14ac:dyDescent="0.3"/>
    <row r="106" s="45" customFormat="1" x14ac:dyDescent="0.3"/>
    <row r="107" s="45" customFormat="1" x14ac:dyDescent="0.3"/>
    <row r="108" s="45" customFormat="1" x14ac:dyDescent="0.3"/>
    <row r="109" s="45" customFormat="1" x14ac:dyDescent="0.3"/>
    <row r="110" s="45" customFormat="1" x14ac:dyDescent="0.3"/>
    <row r="111" s="45" customFormat="1" x14ac:dyDescent="0.3"/>
    <row r="112" s="45" customFormat="1" x14ac:dyDescent="0.3"/>
    <row r="113" s="45" customFormat="1" x14ac:dyDescent="0.3"/>
    <row r="114" s="45" customFormat="1" x14ac:dyDescent="0.3"/>
    <row r="115" s="45" customFormat="1" x14ac:dyDescent="0.3"/>
    <row r="116" s="45" customFormat="1" x14ac:dyDescent="0.3"/>
    <row r="117" s="45" customFormat="1" x14ac:dyDescent="0.3"/>
    <row r="118" s="45" customFormat="1" x14ac:dyDescent="0.3"/>
    <row r="119" s="45" customFormat="1" x14ac:dyDescent="0.3"/>
    <row r="120" s="45" customFormat="1" x14ac:dyDescent="0.3"/>
    <row r="121" s="45" customFormat="1" x14ac:dyDescent="0.3"/>
    <row r="122" s="45" customFormat="1" x14ac:dyDescent="0.3"/>
    <row r="123" s="45" customFormat="1" x14ac:dyDescent="0.3"/>
    <row r="124" s="45" customFormat="1" x14ac:dyDescent="0.3"/>
    <row r="125" s="45" customFormat="1" x14ac:dyDescent="0.3"/>
    <row r="126" s="45" customFormat="1" x14ac:dyDescent="0.3"/>
    <row r="127" s="45" customFormat="1" x14ac:dyDescent="0.3"/>
    <row r="128" s="45" customFormat="1" x14ac:dyDescent="0.3"/>
    <row r="129" s="45" customFormat="1" x14ac:dyDescent="0.3"/>
    <row r="130" s="45" customFormat="1" x14ac:dyDescent="0.3"/>
    <row r="131" s="45" customFormat="1" x14ac:dyDescent="0.3"/>
    <row r="132" s="45" customFormat="1" x14ac:dyDescent="0.3"/>
    <row r="133" s="45" customFormat="1" x14ac:dyDescent="0.3"/>
    <row r="134" s="45" customFormat="1" x14ac:dyDescent="0.3"/>
    <row r="135" s="45" customFormat="1" x14ac:dyDescent="0.3"/>
    <row r="136" s="45" customFormat="1" x14ac:dyDescent="0.3"/>
    <row r="137" s="45" customFormat="1" x14ac:dyDescent="0.3"/>
    <row r="138" s="45" customFormat="1" x14ac:dyDescent="0.3"/>
    <row r="139" s="45" customFormat="1" x14ac:dyDescent="0.3"/>
    <row r="140" s="45" customFormat="1" x14ac:dyDescent="0.3"/>
    <row r="141" s="45" customFormat="1" x14ac:dyDescent="0.3"/>
    <row r="142" s="45" customFormat="1" x14ac:dyDescent="0.3"/>
    <row r="143" s="45" customFormat="1" x14ac:dyDescent="0.3"/>
    <row r="144" s="45" customFormat="1" x14ac:dyDescent="0.3"/>
    <row r="145" s="45" customFormat="1" x14ac:dyDescent="0.3"/>
    <row r="146" s="45" customFormat="1" x14ac:dyDescent="0.3"/>
  </sheetData>
  <protectedRanges>
    <protectedRange sqref="AB12:AB14" name="Range4_1_1_1_2_1_1_2_1_1_1_1_1_1_1_1_1_1_1_1_1_1_1_1_1_1_1_1"/>
    <protectedRange sqref="AL12:AL14" name="Range4_2_1_1_2_1_1_2_1_1_1_1_1_1_1_1_1_1_1_1_1_1_1_1_1_1_1_1"/>
    <protectedRange sqref="AV12:AV15" name="Range4_4_1_1_2_1_1_2_1_1_1_1_1_1_1_1_1_1_1_1_1_1_1_1_1_1_1_1"/>
    <protectedRange sqref="BX13" name="Range5_1_1_1_2_1_1_2_1_1_1_1_1_1_1_1_1_1_1_1_1_1_1_1_1_1_1_1_1"/>
    <protectedRange sqref="BX14 CA13:CA15" name="Range5_2_1_1_2_1_1_2_1_1_1_1_1_1_1_1_1_1_1_1_1_1_1_1_1_1_1_1"/>
    <protectedRange sqref="BX10" name="Range5_1_1_1_2_1_1_1_1_1_1_1_1_1_1_1_1_1_1_1_1_1_1_1_1_1_1"/>
    <protectedRange sqref="CA10" name="Range5_2_1_1_2_1_1_1_1_1_1_1_1_1_1_1_1_1_1_1_1_1_1_1_1_1_1"/>
    <protectedRange sqref="DM10" name="Range5_3_1_1_1_1_1_1_1_1_1_1"/>
    <protectedRange sqref="DM12" name="Range5_8_1_1_1_1_1_1_1_1_1_1_1"/>
    <protectedRange sqref="DM13" name="Range5_11_1_1_1_1_1_1_1_1_1_1"/>
    <protectedRange sqref="DM14" name="Range5_12_1_1_1_1_1_1_1_1_1_1_1"/>
    <protectedRange sqref="DM15" name="Range5_14_1_1_1_1_1_1_1_1_1_1"/>
    <protectedRange sqref="AL10" name="Range4_2_1_1_2_1_1_1_1_1_1_1_1_1_1"/>
    <protectedRange sqref="C10:D14" name="Range1_1"/>
    <protectedRange sqref="B10:B14" name="Range1_1_1_1"/>
    <protectedRange sqref="AJ10:AJ14" name="Range4_1_1"/>
    <protectedRange sqref="AO10:AO14" name="Range4_1_2"/>
    <protectedRange sqref="AQ10:AQ14" name="Range4_1_3"/>
    <protectedRange sqref="BA10:BA14" name="Range4_1_4"/>
    <protectedRange sqref="BE10:BE14" name="Range4_1_5"/>
    <protectedRange sqref="BM10:BM14 BJ10:BK14" name="Range4_1_6"/>
    <protectedRange sqref="BN10:BN14" name="Range4_1_7"/>
    <protectedRange sqref="BP10:BP14" name="Range4_1_8"/>
    <protectedRange sqref="CD10:CD14" name="Range5_1"/>
    <protectedRange sqref="CE10:CE14" name="Range5_1_1"/>
    <protectedRange sqref="CG10:CG14" name="Range5_1_2"/>
    <protectedRange sqref="CH10:CH14" name="Range5_1_3"/>
    <protectedRange sqref="CJ10:CJ14" name="Range5_1_4"/>
    <protectedRange sqref="CK10:CK14" name="Range5_1_5"/>
    <protectedRange sqref="CM10:CM14" name="Range5_1_6"/>
    <protectedRange sqref="CN10:CN14" name="Range5_1_7"/>
    <protectedRange sqref="CP10:CP14" name="Range5_1_8"/>
    <protectedRange sqref="CQ10:CQ14" name="Range5_1_9"/>
    <protectedRange sqref="CS10:CS14" name="Range5_1_10"/>
    <protectedRange sqref="CV10:CV14" name="Range5_1_11"/>
    <protectedRange sqref="CX10:CX14" name="Range5_1_12"/>
    <protectedRange sqref="DC10:DC14" name="Range5_1_13"/>
    <protectedRange sqref="DD10:DD14" name="Range5_1_14"/>
    <protectedRange sqref="DF10:DF14" name="Range5_1_15"/>
    <protectedRange sqref="DG10:DG14" name="Range5_1_16"/>
    <protectedRange sqref="DI10:DI14" name="Range5_1_17"/>
    <protectedRange sqref="DJ10:DJ14" name="Range5_1_18"/>
    <protectedRange sqref="DL10:DL14" name="Range5_1_19"/>
    <protectedRange sqref="DQ11:DQ14" name="Range5_1_20"/>
    <protectedRange sqref="DS10:DS14 DV10:DV14" name="Range6_1"/>
    <protectedRange sqref="DT10:DT14" name="Range6_1_1"/>
    <protectedRange sqref="DZ10:DZ14" name="Range5_1_23"/>
    <protectedRange sqref="EB10:EB14" name="Range5_1_24"/>
    <protectedRange sqref="EF10:EF14" name="Range6_1_3"/>
    <protectedRange sqref="EH10:EH14" name="Range6_1_4"/>
  </protectedRanges>
  <mergeCells count="166">
    <mergeCell ref="CV6:CZ6"/>
    <mergeCell ref="EJ7:EJ8"/>
    <mergeCell ref="EK7:EK8"/>
    <mergeCell ref="BU7:BU8"/>
    <mergeCell ref="CT7:CT8"/>
    <mergeCell ref="CU7:CU8"/>
    <mergeCell ref="CT3:CU3"/>
    <mergeCell ref="CY7:CY8"/>
    <mergeCell ref="CZ7:CZ8"/>
    <mergeCell ref="EA7:EA8"/>
    <mergeCell ref="EC7:EC8"/>
    <mergeCell ref="ED7:ED8"/>
    <mergeCell ref="EF7:EF8"/>
    <mergeCell ref="EG7:EG8"/>
    <mergeCell ref="EI7:EI8"/>
    <mergeCell ref="DR7:DR8"/>
    <mergeCell ref="DT7:DT8"/>
    <mergeCell ref="DU7:DU8"/>
    <mergeCell ref="DW7:DW8"/>
    <mergeCell ref="DX7:DX8"/>
    <mergeCell ref="DZ7:DZ8"/>
    <mergeCell ref="DJ7:DJ8"/>
    <mergeCell ref="DK7:DK8"/>
    <mergeCell ref="DM7:DM8"/>
    <mergeCell ref="DN7:DN8"/>
    <mergeCell ref="DO7:DO8"/>
    <mergeCell ref="DQ7:DQ8"/>
    <mergeCell ref="DA7:DA8"/>
    <mergeCell ref="DB7:DB8"/>
    <mergeCell ref="DD7:DD8"/>
    <mergeCell ref="DE7:DE8"/>
    <mergeCell ref="DG7:DG8"/>
    <mergeCell ref="DH7:DH8"/>
    <mergeCell ref="CQ7:CQ8"/>
    <mergeCell ref="CR7:CR8"/>
    <mergeCell ref="CS7:CS8"/>
    <mergeCell ref="CV7:CV8"/>
    <mergeCell ref="CW7:CW8"/>
    <mergeCell ref="CX7:CX8"/>
    <mergeCell ref="CH7:CH8"/>
    <mergeCell ref="CI7:CI8"/>
    <mergeCell ref="CK7:CK8"/>
    <mergeCell ref="CL7:CL8"/>
    <mergeCell ref="CN7:CN8"/>
    <mergeCell ref="CO7:CO8"/>
    <mergeCell ref="BY7:BY8"/>
    <mergeCell ref="BZ7:BZ8"/>
    <mergeCell ref="CB7:CB8"/>
    <mergeCell ref="CC7:CC8"/>
    <mergeCell ref="CE7:CE8"/>
    <mergeCell ref="CF7:CF8"/>
    <mergeCell ref="BQ7:BQ8"/>
    <mergeCell ref="BR7:BR8"/>
    <mergeCell ref="BS7:BS8"/>
    <mergeCell ref="BT7:BT8"/>
    <mergeCell ref="BV7:BV8"/>
    <mergeCell ref="BW7:BW8"/>
    <mergeCell ref="BH7:BH8"/>
    <mergeCell ref="BI7:BI8"/>
    <mergeCell ref="BK7:BK8"/>
    <mergeCell ref="BL7:BL8"/>
    <mergeCell ref="BN7:BN8"/>
    <mergeCell ref="BO7:BO8"/>
    <mergeCell ref="AY7:AY8"/>
    <mergeCell ref="AZ7:AZ8"/>
    <mergeCell ref="BB7:BB8"/>
    <mergeCell ref="BC7:BC8"/>
    <mergeCell ref="BE7:BE8"/>
    <mergeCell ref="BF7:BF8"/>
    <mergeCell ref="AP7:AP8"/>
    <mergeCell ref="AQ7:AQ8"/>
    <mergeCell ref="AR7:AR8"/>
    <mergeCell ref="AT7:AT8"/>
    <mergeCell ref="AU7:AU8"/>
    <mergeCell ref="AV7:AX7"/>
    <mergeCell ref="AI7:AI8"/>
    <mergeCell ref="AJ7:AJ8"/>
    <mergeCell ref="AK7:AK8"/>
    <mergeCell ref="AL7:AL8"/>
    <mergeCell ref="AM7:AM8"/>
    <mergeCell ref="AO7:AO8"/>
    <mergeCell ref="AC7:AC8"/>
    <mergeCell ref="AD7:AD8"/>
    <mergeCell ref="AE7:AE8"/>
    <mergeCell ref="AF7:AF8"/>
    <mergeCell ref="AG7:AG8"/>
    <mergeCell ref="AH7:AH8"/>
    <mergeCell ref="W7:W8"/>
    <mergeCell ref="X7:X8"/>
    <mergeCell ref="Y7:Y8"/>
    <mergeCell ref="Z7:Z8"/>
    <mergeCell ref="AA7:AA8"/>
    <mergeCell ref="AB7:AB8"/>
    <mergeCell ref="Q7:Q8"/>
    <mergeCell ref="R7:R8"/>
    <mergeCell ref="S7:S8"/>
    <mergeCell ref="T7:T8"/>
    <mergeCell ref="U7:U8"/>
    <mergeCell ref="V7:V8"/>
    <mergeCell ref="K7:K8"/>
    <mergeCell ref="L7:L8"/>
    <mergeCell ref="M7:M8"/>
    <mergeCell ref="N7:N8"/>
    <mergeCell ref="O7:O8"/>
    <mergeCell ref="P7:P8"/>
    <mergeCell ref="DT6:DV6"/>
    <mergeCell ref="DZ6:EB6"/>
    <mergeCell ref="EC6:EE6"/>
    <mergeCell ref="EF6:EH6"/>
    <mergeCell ref="E7:E8"/>
    <mergeCell ref="F7:F8"/>
    <mergeCell ref="G7:G8"/>
    <mergeCell ref="H7:H8"/>
    <mergeCell ref="I7:I8"/>
    <mergeCell ref="J7:J8"/>
    <mergeCell ref="BY6:CA6"/>
    <mergeCell ref="CB6:CD6"/>
    <mergeCell ref="CE6:CG6"/>
    <mergeCell ref="CH6:CJ6"/>
    <mergeCell ref="CK6:CM6"/>
    <mergeCell ref="CN6:CP6"/>
    <mergeCell ref="BB6:BD6"/>
    <mergeCell ref="BE6:BG6"/>
    <mergeCell ref="BH6:BJ6"/>
    <mergeCell ref="BK6:BM6"/>
    <mergeCell ref="BQ6:BU6"/>
    <mergeCell ref="BV6:BX6"/>
    <mergeCell ref="DW5:DY6"/>
    <mergeCell ref="DZ5:EH5"/>
    <mergeCell ref="P6:T6"/>
    <mergeCell ref="U6:Y6"/>
    <mergeCell ref="Z6:AD6"/>
    <mergeCell ref="AE6:AI6"/>
    <mergeCell ref="AJ6:AN6"/>
    <mergeCell ref="AO6:AS6"/>
    <mergeCell ref="AT6:AX6"/>
    <mergeCell ref="AY6:BA6"/>
    <mergeCell ref="CH5:CP5"/>
    <mergeCell ref="CQ5:DC5"/>
    <mergeCell ref="DD5:DF6"/>
    <mergeCell ref="DG5:DI6"/>
    <mergeCell ref="DJ5:DL6"/>
    <mergeCell ref="DQ5:DV5"/>
    <mergeCell ref="CQ6:CS6"/>
    <mergeCell ref="DA6:DC6"/>
    <mergeCell ref="DQ6:DS6"/>
    <mergeCell ref="P4:DL4"/>
    <mergeCell ref="DM4:DM6"/>
    <mergeCell ref="DN4:DP6"/>
    <mergeCell ref="DQ4:EH4"/>
    <mergeCell ref="EI4:EI6"/>
    <mergeCell ref="EJ4:EL6"/>
    <mergeCell ref="P5:BA5"/>
    <mergeCell ref="BB5:BM5"/>
    <mergeCell ref="BN5:BP6"/>
    <mergeCell ref="BQ5:CG5"/>
    <mergeCell ref="A1:EL1"/>
    <mergeCell ref="A2:EL2"/>
    <mergeCell ref="L3:P3"/>
    <mergeCell ref="CW3:CX3"/>
    <mergeCell ref="A4:A8"/>
    <mergeCell ref="B4:B8"/>
    <mergeCell ref="C4:C8"/>
    <mergeCell ref="D4:D8"/>
    <mergeCell ref="E4:I6"/>
    <mergeCell ref="J4:O6"/>
  </mergeCells>
  <pageMargins left="0" right="0" top="0.15748031496062992" bottom="0.35433070866141736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145"/>
  <sheetViews>
    <sheetView tabSelected="1" view="pageBreakPreview" zoomScale="60" zoomScaleNormal="70" workbookViewId="0">
      <pane xSplit="2" ySplit="9" topLeftCell="J10" activePane="bottomRight" state="frozen"/>
      <selection pane="topRight" activeCell="C1" sqref="C1"/>
      <selection pane="bottomLeft" activeCell="A10" sqref="A10"/>
      <selection pane="bottomRight" activeCell="B10" sqref="B10:CZ16"/>
    </sheetView>
  </sheetViews>
  <sheetFormatPr defaultColWidth="17.28515625" defaultRowHeight="17.25" x14ac:dyDescent="0.3"/>
  <cols>
    <col min="1" max="1" width="5.28515625" style="1" customWidth="1"/>
    <col min="2" max="2" width="19.5703125" style="33" customWidth="1"/>
    <col min="3" max="3" width="13.140625" style="1" hidden="1" customWidth="1"/>
    <col min="4" max="4" width="14.7109375" style="1" hidden="1" customWidth="1"/>
    <col min="5" max="5" width="15.7109375" style="1" hidden="1" customWidth="1"/>
    <col min="6" max="7" width="14.85546875" style="1" hidden="1" customWidth="1"/>
    <col min="8" max="8" width="11.5703125" style="1" hidden="1" customWidth="1"/>
    <col min="9" max="9" width="11.85546875" style="1" hidden="1" customWidth="1"/>
    <col min="10" max="10" width="16.7109375" style="1" customWidth="1"/>
    <col min="11" max="12" width="14.85546875" style="1" customWidth="1"/>
    <col min="13" max="13" width="15" style="1" customWidth="1"/>
    <col min="14" max="14" width="9.7109375" style="1" customWidth="1"/>
    <col min="15" max="15" width="11" style="1" customWidth="1"/>
    <col min="16" max="17" width="14.85546875" style="1" customWidth="1"/>
    <col min="18" max="18" width="12.85546875" style="1" customWidth="1"/>
    <col min="19" max="19" width="10.5703125" style="1" customWidth="1"/>
    <col min="20" max="20" width="8" style="1" customWidth="1"/>
    <col min="21" max="30" width="14.85546875" style="1" hidden="1" customWidth="1"/>
    <col min="31" max="33" width="14.85546875" style="1" customWidth="1"/>
    <col min="34" max="34" width="13.5703125" style="1" customWidth="1"/>
    <col min="35" max="35" width="8.7109375" style="1" customWidth="1"/>
    <col min="36" max="36" width="17" style="1" customWidth="1"/>
    <col min="37" max="37" width="14.85546875" style="1" customWidth="1"/>
    <col min="38" max="38" width="15.28515625" style="1" customWidth="1"/>
    <col min="39" max="39" width="10.140625" style="1" customWidth="1"/>
    <col min="40" max="40" width="7.140625" style="1" customWidth="1"/>
    <col min="41" max="41" width="12" style="1" customWidth="1"/>
    <col min="42" max="42" width="11.42578125" style="1" customWidth="1"/>
    <col min="43" max="43" width="11.85546875" style="1" customWidth="1"/>
    <col min="44" max="44" width="10.42578125" style="1" customWidth="1"/>
    <col min="45" max="45" width="9.85546875" style="1" customWidth="1"/>
    <col min="46" max="68" width="14.85546875" style="1" hidden="1" customWidth="1"/>
    <col min="69" max="70" width="14.85546875" style="1" customWidth="1"/>
    <col min="71" max="71" width="12.5703125" style="1" customWidth="1"/>
    <col min="72" max="72" width="8.28515625" style="1" customWidth="1"/>
    <col min="73" max="73" width="7.5703125" style="1" customWidth="1"/>
    <col min="74" max="94" width="14.85546875" style="1" hidden="1" customWidth="1"/>
    <col min="95" max="95" width="12.140625" style="1" hidden="1" customWidth="1"/>
    <col min="96" max="96" width="12.5703125" style="1" hidden="1" customWidth="1"/>
    <col min="97" max="99" width="13" style="1" hidden="1" customWidth="1"/>
    <col min="100" max="100" width="14.85546875" style="1" customWidth="1"/>
    <col min="101" max="101" width="14" style="1" customWidth="1"/>
    <col min="102" max="103" width="12.42578125" style="1" customWidth="1"/>
    <col min="104" max="104" width="7.140625" style="1" customWidth="1"/>
    <col min="105" max="138" width="14.85546875" style="1" hidden="1" customWidth="1"/>
    <col min="139" max="139" width="10.5703125" style="1" hidden="1" customWidth="1"/>
    <col min="140" max="142" width="14.85546875" style="1" hidden="1" customWidth="1"/>
    <col min="143" max="232" width="17.28515625" style="2"/>
    <col min="233" max="16384" width="17.28515625" style="1"/>
  </cols>
  <sheetData>
    <row r="1" spans="1:258" s="176" customFormat="1" ht="20.25" x14ac:dyDescent="0.35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74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74"/>
      <c r="CL1" s="174"/>
      <c r="CM1" s="174"/>
      <c r="CN1" s="174"/>
      <c r="CO1" s="174"/>
      <c r="CP1" s="174"/>
      <c r="CQ1" s="174"/>
      <c r="CR1" s="174"/>
      <c r="CS1" s="174"/>
      <c r="CT1" s="174"/>
      <c r="CU1" s="174"/>
      <c r="CV1" s="174"/>
      <c r="CW1" s="174"/>
      <c r="CX1" s="174"/>
      <c r="CY1" s="174"/>
      <c r="CZ1" s="174"/>
      <c r="DA1" s="174"/>
      <c r="DB1" s="174"/>
      <c r="DC1" s="174"/>
      <c r="DD1" s="174"/>
      <c r="DE1" s="174"/>
      <c r="DF1" s="174"/>
      <c r="DG1" s="174"/>
      <c r="DH1" s="174"/>
      <c r="DI1" s="174"/>
      <c r="DJ1" s="174"/>
      <c r="DK1" s="174"/>
      <c r="DL1" s="174"/>
      <c r="DM1" s="174"/>
      <c r="DN1" s="174"/>
      <c r="DO1" s="174"/>
      <c r="DP1" s="174"/>
      <c r="DQ1" s="174"/>
      <c r="DR1" s="174"/>
      <c r="DS1" s="174"/>
      <c r="DT1" s="174"/>
      <c r="DU1" s="174"/>
      <c r="DV1" s="174"/>
      <c r="DW1" s="174"/>
      <c r="DX1" s="174"/>
      <c r="DY1" s="174"/>
      <c r="DZ1" s="174"/>
      <c r="EA1" s="174"/>
      <c r="EB1" s="174"/>
      <c r="EC1" s="174"/>
      <c r="ED1" s="174"/>
      <c r="EE1" s="174"/>
      <c r="EF1" s="174"/>
      <c r="EG1" s="174"/>
      <c r="EH1" s="174"/>
      <c r="EI1" s="174"/>
      <c r="EJ1" s="174"/>
      <c r="EK1" s="174"/>
      <c r="EL1" s="174"/>
      <c r="EM1" s="175"/>
      <c r="EN1" s="175"/>
      <c r="EO1" s="175"/>
      <c r="EP1" s="175"/>
      <c r="EQ1" s="175"/>
      <c r="ER1" s="175"/>
      <c r="ES1" s="175"/>
      <c r="ET1" s="175"/>
      <c r="EU1" s="175"/>
      <c r="EV1" s="175"/>
      <c r="EW1" s="175"/>
      <c r="EX1" s="175"/>
      <c r="EY1" s="175"/>
      <c r="EZ1" s="175"/>
      <c r="FA1" s="175"/>
      <c r="FB1" s="175"/>
      <c r="FC1" s="175"/>
      <c r="FD1" s="175"/>
      <c r="FE1" s="175"/>
      <c r="FF1" s="175"/>
      <c r="FG1" s="175"/>
      <c r="FH1" s="175"/>
      <c r="FI1" s="175"/>
      <c r="FJ1" s="175"/>
      <c r="FK1" s="175"/>
      <c r="FL1" s="175"/>
      <c r="FM1" s="175"/>
      <c r="FN1" s="175"/>
      <c r="FO1" s="175"/>
      <c r="FP1" s="175"/>
      <c r="FQ1" s="175"/>
      <c r="FR1" s="175"/>
      <c r="FS1" s="175"/>
      <c r="FT1" s="175"/>
      <c r="FU1" s="175"/>
      <c r="FV1" s="175"/>
      <c r="FW1" s="175"/>
      <c r="FX1" s="175"/>
      <c r="FY1" s="175"/>
      <c r="FZ1" s="175"/>
      <c r="GA1" s="175"/>
      <c r="GB1" s="175"/>
      <c r="GC1" s="175"/>
      <c r="GD1" s="175"/>
      <c r="GE1" s="175"/>
      <c r="GF1" s="175"/>
      <c r="GG1" s="175"/>
      <c r="GH1" s="175"/>
      <c r="GI1" s="175"/>
      <c r="GJ1" s="175"/>
      <c r="GK1" s="175"/>
      <c r="GL1" s="175"/>
      <c r="GM1" s="175"/>
      <c r="GN1" s="175"/>
      <c r="GO1" s="175"/>
      <c r="GP1" s="175"/>
      <c r="GQ1" s="175"/>
      <c r="GR1" s="175"/>
      <c r="GS1" s="175"/>
      <c r="GT1" s="175"/>
      <c r="GU1" s="175"/>
      <c r="GV1" s="175"/>
      <c r="GW1" s="175"/>
      <c r="GX1" s="175"/>
      <c r="GY1" s="175"/>
      <c r="GZ1" s="175"/>
      <c r="HA1" s="175"/>
      <c r="HB1" s="175"/>
      <c r="HC1" s="175"/>
      <c r="HD1" s="175"/>
      <c r="HE1" s="175"/>
      <c r="HF1" s="175"/>
      <c r="HG1" s="175"/>
      <c r="HH1" s="175"/>
      <c r="HI1" s="175"/>
      <c r="HJ1" s="175"/>
      <c r="HK1" s="175"/>
      <c r="HL1" s="175"/>
      <c r="HM1" s="175"/>
      <c r="HN1" s="175"/>
      <c r="HO1" s="175"/>
      <c r="HP1" s="175"/>
      <c r="HQ1" s="175"/>
      <c r="HR1" s="175"/>
      <c r="HS1" s="175"/>
      <c r="HT1" s="175"/>
      <c r="HU1" s="175"/>
      <c r="HV1" s="175"/>
      <c r="HW1" s="175"/>
      <c r="HX1" s="175"/>
    </row>
    <row r="2" spans="1:258" s="176" customFormat="1" ht="17.45" customHeight="1" x14ac:dyDescent="0.35">
      <c r="A2" s="177" t="s">
        <v>64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F2" s="177"/>
      <c r="BG2" s="177"/>
      <c r="BH2" s="177"/>
      <c r="BI2" s="177"/>
      <c r="BJ2" s="177"/>
      <c r="BK2" s="177"/>
      <c r="BL2" s="177"/>
      <c r="BM2" s="177"/>
      <c r="BN2" s="177"/>
      <c r="BO2" s="177"/>
      <c r="BP2" s="177"/>
      <c r="BQ2" s="177"/>
      <c r="BR2" s="177"/>
      <c r="BS2" s="177"/>
      <c r="BT2" s="177"/>
      <c r="BU2" s="177"/>
      <c r="BV2" s="177"/>
      <c r="BW2" s="177"/>
      <c r="BX2" s="177"/>
      <c r="BY2" s="177"/>
      <c r="BZ2" s="177"/>
      <c r="CA2" s="177"/>
      <c r="CB2" s="177"/>
      <c r="CC2" s="177"/>
      <c r="CD2" s="177"/>
      <c r="CE2" s="177"/>
      <c r="CF2" s="177"/>
      <c r="CG2" s="177"/>
      <c r="CH2" s="177"/>
      <c r="CI2" s="177"/>
      <c r="CJ2" s="177"/>
      <c r="CK2" s="177"/>
      <c r="CL2" s="177"/>
      <c r="CM2" s="177"/>
      <c r="CN2" s="177"/>
      <c r="CO2" s="177"/>
      <c r="CP2" s="177"/>
      <c r="CQ2" s="177"/>
      <c r="CR2" s="177"/>
      <c r="CS2" s="177"/>
      <c r="CT2" s="177"/>
      <c r="CU2" s="177"/>
      <c r="CV2" s="177"/>
      <c r="CW2" s="177"/>
      <c r="CX2" s="177"/>
      <c r="CY2" s="177"/>
      <c r="CZ2" s="177"/>
      <c r="DA2" s="177"/>
      <c r="DB2" s="177"/>
      <c r="DC2" s="177"/>
      <c r="DD2" s="177"/>
      <c r="DE2" s="177"/>
      <c r="DF2" s="177"/>
      <c r="DG2" s="177"/>
      <c r="DH2" s="177"/>
      <c r="DI2" s="177"/>
      <c r="DJ2" s="177"/>
      <c r="DK2" s="177"/>
      <c r="DL2" s="177"/>
      <c r="DM2" s="177"/>
      <c r="DN2" s="177"/>
      <c r="DO2" s="177"/>
      <c r="DP2" s="177"/>
      <c r="DQ2" s="177"/>
      <c r="DR2" s="177"/>
      <c r="DS2" s="177"/>
      <c r="DT2" s="177"/>
      <c r="DU2" s="177"/>
      <c r="DV2" s="177"/>
      <c r="DW2" s="177"/>
      <c r="DX2" s="177"/>
      <c r="DY2" s="177"/>
      <c r="DZ2" s="177"/>
      <c r="EA2" s="177"/>
      <c r="EB2" s="177"/>
      <c r="EC2" s="177"/>
      <c r="ED2" s="177"/>
      <c r="EE2" s="177"/>
      <c r="EF2" s="177"/>
      <c r="EG2" s="177"/>
      <c r="EH2" s="177"/>
      <c r="EI2" s="177"/>
      <c r="EJ2" s="177"/>
      <c r="EK2" s="177"/>
      <c r="EL2" s="177"/>
      <c r="EM2" s="175"/>
      <c r="EN2" s="175"/>
      <c r="EO2" s="175"/>
      <c r="EP2" s="175"/>
      <c r="EQ2" s="175"/>
      <c r="ER2" s="175"/>
      <c r="ES2" s="175"/>
      <c r="ET2" s="175"/>
      <c r="EU2" s="175"/>
      <c r="EV2" s="175"/>
      <c r="EW2" s="175"/>
      <c r="EX2" s="175"/>
      <c r="EY2" s="175"/>
      <c r="EZ2" s="175"/>
      <c r="FA2" s="175"/>
      <c r="FB2" s="175"/>
      <c r="FC2" s="175"/>
      <c r="FD2" s="175"/>
      <c r="FE2" s="175"/>
      <c r="FF2" s="175"/>
      <c r="FG2" s="175"/>
      <c r="FH2" s="175"/>
      <c r="FI2" s="175"/>
      <c r="FJ2" s="175"/>
      <c r="FK2" s="175"/>
      <c r="FL2" s="175"/>
      <c r="FM2" s="175"/>
      <c r="FN2" s="175"/>
      <c r="FO2" s="175"/>
      <c r="FP2" s="175"/>
      <c r="FQ2" s="175"/>
      <c r="FR2" s="175"/>
      <c r="FS2" s="175"/>
      <c r="FT2" s="175"/>
      <c r="FU2" s="175"/>
      <c r="FV2" s="175"/>
      <c r="FW2" s="175"/>
      <c r="FX2" s="175"/>
      <c r="FY2" s="175"/>
      <c r="FZ2" s="175"/>
      <c r="GA2" s="175"/>
      <c r="GB2" s="175"/>
      <c r="GC2" s="175"/>
      <c r="GD2" s="175"/>
      <c r="GE2" s="175"/>
      <c r="GF2" s="175"/>
      <c r="GG2" s="175"/>
      <c r="GH2" s="175"/>
      <c r="GI2" s="175"/>
      <c r="GJ2" s="175"/>
      <c r="GK2" s="175"/>
      <c r="GL2" s="175"/>
      <c r="GM2" s="175"/>
      <c r="GN2" s="175"/>
      <c r="GO2" s="175"/>
      <c r="GP2" s="175"/>
      <c r="GQ2" s="175"/>
      <c r="GR2" s="175"/>
      <c r="GS2" s="175"/>
      <c r="GT2" s="175"/>
      <c r="GU2" s="175"/>
      <c r="GV2" s="175"/>
      <c r="GW2" s="175"/>
      <c r="GX2" s="175"/>
      <c r="GY2" s="175"/>
      <c r="GZ2" s="175"/>
      <c r="HA2" s="175"/>
      <c r="HB2" s="175"/>
      <c r="HC2" s="175"/>
      <c r="HD2" s="175"/>
      <c r="HE2" s="175"/>
      <c r="HF2" s="175"/>
      <c r="HG2" s="175"/>
      <c r="HH2" s="175"/>
      <c r="HI2" s="175"/>
      <c r="HJ2" s="175"/>
      <c r="HK2" s="175"/>
      <c r="HL2" s="175"/>
      <c r="HM2" s="175"/>
      <c r="HN2" s="175"/>
      <c r="HO2" s="175"/>
      <c r="HP2" s="175"/>
      <c r="HQ2" s="175"/>
      <c r="HR2" s="175"/>
      <c r="HS2" s="175"/>
      <c r="HT2" s="175"/>
      <c r="HU2" s="175"/>
      <c r="HV2" s="175"/>
      <c r="HW2" s="175"/>
      <c r="HX2" s="175"/>
    </row>
    <row r="3" spans="1:258" s="176" customFormat="1" ht="20.25" x14ac:dyDescent="0.35">
      <c r="B3" s="178"/>
      <c r="C3" s="179"/>
      <c r="D3" s="179"/>
      <c r="E3" s="179"/>
      <c r="F3" s="179"/>
      <c r="G3" s="179"/>
      <c r="H3" s="179"/>
      <c r="I3" s="179"/>
      <c r="J3" s="179"/>
      <c r="K3" s="179"/>
      <c r="L3" s="180"/>
      <c r="M3" s="180"/>
      <c r="N3" s="180"/>
      <c r="O3" s="180"/>
      <c r="P3" s="180"/>
      <c r="Q3" s="179"/>
      <c r="R3" s="181"/>
      <c r="S3" s="181"/>
      <c r="U3" s="182"/>
      <c r="V3" s="182"/>
      <c r="W3" s="182"/>
      <c r="X3" s="182"/>
      <c r="Y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CT3" s="183" t="s">
        <v>61</v>
      </c>
      <c r="CU3" s="183"/>
      <c r="CW3" s="183" t="s">
        <v>61</v>
      </c>
      <c r="CX3" s="183"/>
      <c r="CY3" s="182"/>
      <c r="CZ3" s="182"/>
      <c r="EM3" s="175"/>
      <c r="EN3" s="175"/>
      <c r="EO3" s="175"/>
      <c r="EP3" s="175"/>
      <c r="EQ3" s="175"/>
      <c r="ER3" s="175"/>
      <c r="ES3" s="175"/>
      <c r="ET3" s="175"/>
      <c r="EU3" s="175"/>
      <c r="EV3" s="175"/>
      <c r="EW3" s="175"/>
      <c r="EX3" s="175"/>
      <c r="EY3" s="175"/>
      <c r="EZ3" s="175"/>
      <c r="FA3" s="175"/>
      <c r="FB3" s="175"/>
      <c r="FC3" s="175"/>
      <c r="FD3" s="175"/>
      <c r="FE3" s="175"/>
      <c r="FF3" s="175"/>
      <c r="FG3" s="175"/>
      <c r="FH3" s="175"/>
      <c r="FI3" s="175"/>
      <c r="FJ3" s="175"/>
      <c r="FK3" s="175"/>
      <c r="FL3" s="175"/>
      <c r="FM3" s="175"/>
      <c r="FN3" s="175"/>
      <c r="FO3" s="175"/>
      <c r="FP3" s="175"/>
      <c r="FQ3" s="175"/>
      <c r="FR3" s="175"/>
      <c r="FS3" s="175"/>
      <c r="FT3" s="175"/>
      <c r="FU3" s="175"/>
      <c r="FV3" s="175"/>
      <c r="FW3" s="175"/>
      <c r="FX3" s="175"/>
      <c r="FY3" s="175"/>
      <c r="FZ3" s="175"/>
      <c r="GA3" s="175"/>
      <c r="GB3" s="175"/>
      <c r="GC3" s="175"/>
      <c r="GD3" s="175"/>
      <c r="GE3" s="175"/>
      <c r="GF3" s="175"/>
      <c r="GG3" s="175"/>
      <c r="GH3" s="175"/>
      <c r="GI3" s="175"/>
      <c r="GJ3" s="175"/>
      <c r="GK3" s="175"/>
      <c r="GL3" s="175"/>
      <c r="GM3" s="175"/>
      <c r="GN3" s="175"/>
      <c r="GO3" s="175"/>
      <c r="GP3" s="175"/>
      <c r="GQ3" s="175"/>
      <c r="GR3" s="175"/>
      <c r="GS3" s="175"/>
      <c r="GT3" s="175"/>
      <c r="GU3" s="175"/>
      <c r="GV3" s="175"/>
      <c r="GW3" s="175"/>
      <c r="GX3" s="175"/>
      <c r="GY3" s="175"/>
      <c r="GZ3" s="175"/>
      <c r="HA3" s="175"/>
      <c r="HB3" s="175"/>
      <c r="HC3" s="175"/>
      <c r="HD3" s="175"/>
      <c r="HE3" s="175"/>
      <c r="HF3" s="175"/>
      <c r="HG3" s="175"/>
      <c r="HH3" s="175"/>
      <c r="HI3" s="175"/>
      <c r="HJ3" s="175"/>
      <c r="HK3" s="175"/>
      <c r="HL3" s="175"/>
      <c r="HM3" s="175"/>
      <c r="HN3" s="175"/>
      <c r="HO3" s="175"/>
      <c r="HP3" s="175"/>
      <c r="HQ3" s="175"/>
      <c r="HR3" s="175"/>
      <c r="HS3" s="175"/>
      <c r="HT3" s="175"/>
      <c r="HU3" s="175"/>
      <c r="HV3" s="175"/>
      <c r="HW3" s="175"/>
      <c r="HX3" s="175"/>
    </row>
    <row r="4" spans="1:258" ht="17.45" customHeight="1" x14ac:dyDescent="0.3">
      <c r="A4" s="117" t="s">
        <v>1</v>
      </c>
      <c r="B4" s="120" t="s">
        <v>2</v>
      </c>
      <c r="C4" s="123" t="s">
        <v>3</v>
      </c>
      <c r="D4" s="123" t="s">
        <v>4</v>
      </c>
      <c r="E4" s="126" t="s">
        <v>5</v>
      </c>
      <c r="F4" s="127"/>
      <c r="G4" s="127"/>
      <c r="H4" s="127"/>
      <c r="I4" s="128"/>
      <c r="J4" s="135" t="s">
        <v>6</v>
      </c>
      <c r="K4" s="136"/>
      <c r="L4" s="136"/>
      <c r="M4" s="136"/>
      <c r="N4" s="136"/>
      <c r="O4" s="137"/>
      <c r="P4" s="144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/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/>
      <c r="DE4" s="145"/>
      <c r="DF4" s="145"/>
      <c r="DG4" s="145"/>
      <c r="DH4" s="145"/>
      <c r="DI4" s="145"/>
      <c r="DJ4" s="145"/>
      <c r="DK4" s="145"/>
      <c r="DL4" s="146"/>
      <c r="DM4" s="65" t="s">
        <v>7</v>
      </c>
      <c r="DN4" s="147" t="s">
        <v>8</v>
      </c>
      <c r="DO4" s="148"/>
      <c r="DP4" s="149"/>
      <c r="DQ4" s="156" t="s">
        <v>9</v>
      </c>
      <c r="DR4" s="156"/>
      <c r="DS4" s="156"/>
      <c r="DT4" s="156"/>
      <c r="DU4" s="156"/>
      <c r="DV4" s="156"/>
      <c r="DW4" s="156"/>
      <c r="DX4" s="156"/>
      <c r="DY4" s="156"/>
      <c r="DZ4" s="156"/>
      <c r="EA4" s="156"/>
      <c r="EB4" s="156"/>
      <c r="EC4" s="156"/>
      <c r="ED4" s="156"/>
      <c r="EE4" s="156"/>
      <c r="EF4" s="156"/>
      <c r="EG4" s="156"/>
      <c r="EH4" s="156"/>
      <c r="EI4" s="65" t="s">
        <v>10</v>
      </c>
      <c r="EJ4" s="157" t="s">
        <v>11</v>
      </c>
      <c r="EK4" s="158"/>
      <c r="EL4" s="159"/>
      <c r="EM4" s="51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</row>
    <row r="5" spans="1:258" ht="18" customHeight="1" x14ac:dyDescent="0.3">
      <c r="A5" s="118"/>
      <c r="B5" s="121"/>
      <c r="C5" s="124"/>
      <c r="D5" s="124"/>
      <c r="E5" s="129"/>
      <c r="F5" s="130"/>
      <c r="G5" s="130"/>
      <c r="H5" s="130"/>
      <c r="I5" s="131"/>
      <c r="J5" s="138"/>
      <c r="K5" s="139"/>
      <c r="L5" s="139"/>
      <c r="M5" s="139"/>
      <c r="N5" s="139"/>
      <c r="O5" s="140"/>
      <c r="P5" s="166" t="s">
        <v>12</v>
      </c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8"/>
      <c r="BB5" s="169" t="s">
        <v>13</v>
      </c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78" t="s">
        <v>14</v>
      </c>
      <c r="BO5" s="79"/>
      <c r="BP5" s="79"/>
      <c r="BQ5" s="170" t="s">
        <v>15</v>
      </c>
      <c r="BR5" s="171"/>
      <c r="BS5" s="171"/>
      <c r="BT5" s="171"/>
      <c r="BU5" s="171"/>
      <c r="BV5" s="171"/>
      <c r="BW5" s="171"/>
      <c r="BX5" s="171"/>
      <c r="BY5" s="171"/>
      <c r="BZ5" s="171"/>
      <c r="CA5" s="171"/>
      <c r="CB5" s="171"/>
      <c r="CC5" s="171"/>
      <c r="CD5" s="171"/>
      <c r="CE5" s="171"/>
      <c r="CF5" s="171"/>
      <c r="CG5" s="172"/>
      <c r="CH5" s="84" t="s">
        <v>16</v>
      </c>
      <c r="CI5" s="85"/>
      <c r="CJ5" s="85"/>
      <c r="CK5" s="85"/>
      <c r="CL5" s="85"/>
      <c r="CM5" s="85"/>
      <c r="CN5" s="85"/>
      <c r="CO5" s="85"/>
      <c r="CP5" s="112"/>
      <c r="CQ5" s="170" t="s">
        <v>17</v>
      </c>
      <c r="CR5" s="171"/>
      <c r="CS5" s="171"/>
      <c r="CT5" s="171"/>
      <c r="CU5" s="171"/>
      <c r="CV5" s="171"/>
      <c r="CW5" s="171"/>
      <c r="CX5" s="171"/>
      <c r="CY5" s="171"/>
      <c r="CZ5" s="171"/>
      <c r="DA5" s="171"/>
      <c r="DB5" s="171"/>
      <c r="DC5" s="171"/>
      <c r="DD5" s="169" t="s">
        <v>18</v>
      </c>
      <c r="DE5" s="169"/>
      <c r="DF5" s="169"/>
      <c r="DG5" s="78" t="s">
        <v>19</v>
      </c>
      <c r="DH5" s="79"/>
      <c r="DI5" s="80"/>
      <c r="DJ5" s="78" t="s">
        <v>20</v>
      </c>
      <c r="DK5" s="79"/>
      <c r="DL5" s="80"/>
      <c r="DM5" s="65"/>
      <c r="DN5" s="150"/>
      <c r="DO5" s="151"/>
      <c r="DP5" s="152"/>
      <c r="DQ5" s="101"/>
      <c r="DR5" s="101"/>
      <c r="DS5" s="102"/>
      <c r="DT5" s="102"/>
      <c r="DU5" s="102"/>
      <c r="DV5" s="102"/>
      <c r="DW5" s="78" t="s">
        <v>21</v>
      </c>
      <c r="DX5" s="79"/>
      <c r="DY5" s="80"/>
      <c r="DZ5" s="99"/>
      <c r="EA5" s="100"/>
      <c r="EB5" s="100"/>
      <c r="EC5" s="100"/>
      <c r="ED5" s="100"/>
      <c r="EE5" s="100"/>
      <c r="EF5" s="100"/>
      <c r="EG5" s="100"/>
      <c r="EH5" s="100"/>
      <c r="EI5" s="65"/>
      <c r="EJ5" s="160"/>
      <c r="EK5" s="161"/>
      <c r="EL5" s="162"/>
      <c r="EM5" s="51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</row>
    <row r="6" spans="1:258" ht="84" customHeight="1" x14ac:dyDescent="0.3">
      <c r="A6" s="118"/>
      <c r="B6" s="121"/>
      <c r="C6" s="124"/>
      <c r="D6" s="124"/>
      <c r="E6" s="132"/>
      <c r="F6" s="133"/>
      <c r="G6" s="133"/>
      <c r="H6" s="133"/>
      <c r="I6" s="134"/>
      <c r="J6" s="141"/>
      <c r="K6" s="142"/>
      <c r="L6" s="142"/>
      <c r="M6" s="142"/>
      <c r="N6" s="142"/>
      <c r="O6" s="143"/>
      <c r="P6" s="105" t="s">
        <v>54</v>
      </c>
      <c r="Q6" s="106"/>
      <c r="R6" s="106"/>
      <c r="S6" s="106"/>
      <c r="T6" s="107"/>
      <c r="U6" s="108" t="s">
        <v>22</v>
      </c>
      <c r="V6" s="109"/>
      <c r="W6" s="109"/>
      <c r="X6" s="109"/>
      <c r="Y6" s="110"/>
      <c r="Z6" s="108" t="s">
        <v>23</v>
      </c>
      <c r="AA6" s="109"/>
      <c r="AB6" s="109"/>
      <c r="AC6" s="109"/>
      <c r="AD6" s="110"/>
      <c r="AE6" s="108" t="s">
        <v>51</v>
      </c>
      <c r="AF6" s="109"/>
      <c r="AG6" s="109"/>
      <c r="AH6" s="109"/>
      <c r="AI6" s="110"/>
      <c r="AJ6" s="108" t="s">
        <v>52</v>
      </c>
      <c r="AK6" s="109"/>
      <c r="AL6" s="109"/>
      <c r="AM6" s="109"/>
      <c r="AN6" s="110"/>
      <c r="AO6" s="108" t="s">
        <v>24</v>
      </c>
      <c r="AP6" s="109"/>
      <c r="AQ6" s="109"/>
      <c r="AR6" s="109"/>
      <c r="AS6" s="110"/>
      <c r="AT6" s="108" t="s">
        <v>25</v>
      </c>
      <c r="AU6" s="109"/>
      <c r="AV6" s="109"/>
      <c r="AW6" s="109"/>
      <c r="AX6" s="110"/>
      <c r="AY6" s="111" t="s">
        <v>26</v>
      </c>
      <c r="AZ6" s="111"/>
      <c r="BA6" s="111"/>
      <c r="BB6" s="86" t="s">
        <v>27</v>
      </c>
      <c r="BC6" s="87"/>
      <c r="BD6" s="87"/>
      <c r="BE6" s="86" t="s">
        <v>28</v>
      </c>
      <c r="BF6" s="87"/>
      <c r="BG6" s="88"/>
      <c r="BH6" s="89" t="s">
        <v>29</v>
      </c>
      <c r="BI6" s="90"/>
      <c r="BJ6" s="90"/>
      <c r="BK6" s="91" t="s">
        <v>30</v>
      </c>
      <c r="BL6" s="92"/>
      <c r="BM6" s="92"/>
      <c r="BN6" s="96"/>
      <c r="BO6" s="97"/>
      <c r="BP6" s="97"/>
      <c r="BQ6" s="93" t="s">
        <v>31</v>
      </c>
      <c r="BR6" s="94"/>
      <c r="BS6" s="94"/>
      <c r="BT6" s="94"/>
      <c r="BU6" s="95"/>
      <c r="BV6" s="83" t="s">
        <v>32</v>
      </c>
      <c r="BW6" s="83"/>
      <c r="BX6" s="83"/>
      <c r="BY6" s="83" t="s">
        <v>33</v>
      </c>
      <c r="BZ6" s="83"/>
      <c r="CA6" s="83"/>
      <c r="CB6" s="83" t="s">
        <v>34</v>
      </c>
      <c r="CC6" s="83"/>
      <c r="CD6" s="83"/>
      <c r="CE6" s="83" t="s">
        <v>35</v>
      </c>
      <c r="CF6" s="83"/>
      <c r="CG6" s="83"/>
      <c r="CH6" s="83" t="s">
        <v>36</v>
      </c>
      <c r="CI6" s="83"/>
      <c r="CJ6" s="83"/>
      <c r="CK6" s="84" t="s">
        <v>37</v>
      </c>
      <c r="CL6" s="85"/>
      <c r="CM6" s="85"/>
      <c r="CN6" s="83" t="s">
        <v>38</v>
      </c>
      <c r="CO6" s="83"/>
      <c r="CP6" s="83"/>
      <c r="CQ6" s="103" t="s">
        <v>39</v>
      </c>
      <c r="CR6" s="104"/>
      <c r="CS6" s="85"/>
      <c r="CT6" s="59"/>
      <c r="CU6" s="59"/>
      <c r="CV6" s="84" t="s">
        <v>40</v>
      </c>
      <c r="CW6" s="85"/>
      <c r="CX6" s="85"/>
      <c r="CY6" s="85"/>
      <c r="CZ6" s="112"/>
      <c r="DA6" s="84" t="s">
        <v>41</v>
      </c>
      <c r="DB6" s="85"/>
      <c r="DC6" s="85"/>
      <c r="DD6" s="169"/>
      <c r="DE6" s="169"/>
      <c r="DF6" s="169"/>
      <c r="DG6" s="96"/>
      <c r="DH6" s="97"/>
      <c r="DI6" s="98"/>
      <c r="DJ6" s="96"/>
      <c r="DK6" s="97"/>
      <c r="DL6" s="98"/>
      <c r="DM6" s="65"/>
      <c r="DN6" s="153"/>
      <c r="DO6" s="154"/>
      <c r="DP6" s="155"/>
      <c r="DQ6" s="78" t="s">
        <v>42</v>
      </c>
      <c r="DR6" s="79"/>
      <c r="DS6" s="80"/>
      <c r="DT6" s="78" t="s">
        <v>43</v>
      </c>
      <c r="DU6" s="79"/>
      <c r="DV6" s="80"/>
      <c r="DW6" s="96"/>
      <c r="DX6" s="97"/>
      <c r="DY6" s="98"/>
      <c r="DZ6" s="78" t="s">
        <v>44</v>
      </c>
      <c r="EA6" s="79"/>
      <c r="EB6" s="80"/>
      <c r="EC6" s="78" t="s">
        <v>45</v>
      </c>
      <c r="ED6" s="79"/>
      <c r="EE6" s="80"/>
      <c r="EF6" s="81" t="s">
        <v>46</v>
      </c>
      <c r="EG6" s="82"/>
      <c r="EH6" s="82"/>
      <c r="EI6" s="65"/>
      <c r="EJ6" s="163"/>
      <c r="EK6" s="164"/>
      <c r="EL6" s="165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</row>
    <row r="7" spans="1:258" ht="17.45" customHeight="1" x14ac:dyDescent="0.3">
      <c r="A7" s="118"/>
      <c r="B7" s="121"/>
      <c r="C7" s="124"/>
      <c r="D7" s="124"/>
      <c r="E7" s="61" t="s">
        <v>47</v>
      </c>
      <c r="F7" s="63" t="s">
        <v>60</v>
      </c>
      <c r="G7" s="69" t="s">
        <v>65</v>
      </c>
      <c r="H7" s="75" t="s">
        <v>53</v>
      </c>
      <c r="I7" s="74" t="s">
        <v>49</v>
      </c>
      <c r="J7" s="61" t="s">
        <v>47</v>
      </c>
      <c r="K7" s="63" t="s">
        <v>60</v>
      </c>
      <c r="L7" s="69" t="s">
        <v>65</v>
      </c>
      <c r="M7" s="75" t="s">
        <v>62</v>
      </c>
      <c r="N7" s="75" t="s">
        <v>53</v>
      </c>
      <c r="O7" s="76" t="s">
        <v>49</v>
      </c>
      <c r="P7" s="61" t="s">
        <v>47</v>
      </c>
      <c r="Q7" s="63" t="s">
        <v>60</v>
      </c>
      <c r="R7" s="69" t="s">
        <v>65</v>
      </c>
      <c r="S7" s="70" t="s">
        <v>53</v>
      </c>
      <c r="T7" s="74" t="s">
        <v>49</v>
      </c>
      <c r="U7" s="61" t="s">
        <v>47</v>
      </c>
      <c r="V7" s="63" t="s">
        <v>60</v>
      </c>
      <c r="W7" s="69" t="s">
        <v>65</v>
      </c>
      <c r="X7" s="70" t="s">
        <v>53</v>
      </c>
      <c r="Y7" s="74" t="s">
        <v>49</v>
      </c>
      <c r="Z7" s="61" t="s">
        <v>47</v>
      </c>
      <c r="AA7" s="63" t="s">
        <v>60</v>
      </c>
      <c r="AB7" s="69" t="s">
        <v>66</v>
      </c>
      <c r="AC7" s="70" t="s">
        <v>53</v>
      </c>
      <c r="AD7" s="74" t="s">
        <v>49</v>
      </c>
      <c r="AE7" s="61" t="s">
        <v>47</v>
      </c>
      <c r="AF7" s="63" t="s">
        <v>60</v>
      </c>
      <c r="AG7" s="69" t="s">
        <v>65</v>
      </c>
      <c r="AH7" s="70" t="s">
        <v>53</v>
      </c>
      <c r="AI7" s="74" t="s">
        <v>49</v>
      </c>
      <c r="AJ7" s="61" t="s">
        <v>47</v>
      </c>
      <c r="AK7" s="63" t="s">
        <v>60</v>
      </c>
      <c r="AL7" s="69" t="s">
        <v>65</v>
      </c>
      <c r="AM7" s="70" t="s">
        <v>53</v>
      </c>
      <c r="AN7" s="74" t="s">
        <v>49</v>
      </c>
      <c r="AO7" s="61" t="s">
        <v>47</v>
      </c>
      <c r="AP7" s="63" t="s">
        <v>60</v>
      </c>
      <c r="AQ7" s="69" t="s">
        <v>67</v>
      </c>
      <c r="AR7" s="70" t="s">
        <v>53</v>
      </c>
      <c r="AS7" s="74" t="s">
        <v>49</v>
      </c>
      <c r="AT7" s="61" t="s">
        <v>47</v>
      </c>
      <c r="AU7" s="63" t="s">
        <v>60</v>
      </c>
      <c r="AV7" s="72"/>
      <c r="AW7" s="72"/>
      <c r="AX7" s="73"/>
      <c r="AY7" s="61" t="s">
        <v>47</v>
      </c>
      <c r="AZ7" s="63" t="s">
        <v>60</v>
      </c>
      <c r="BA7" s="54"/>
      <c r="BB7" s="61" t="s">
        <v>47</v>
      </c>
      <c r="BC7" s="63" t="s">
        <v>60</v>
      </c>
      <c r="BD7" s="54"/>
      <c r="BE7" s="61" t="s">
        <v>47</v>
      </c>
      <c r="BF7" s="63" t="s">
        <v>60</v>
      </c>
      <c r="BG7" s="54"/>
      <c r="BH7" s="61" t="s">
        <v>47</v>
      </c>
      <c r="BI7" s="63" t="s">
        <v>60</v>
      </c>
      <c r="BJ7" s="54"/>
      <c r="BK7" s="61" t="s">
        <v>47</v>
      </c>
      <c r="BL7" s="63" t="s">
        <v>60</v>
      </c>
      <c r="BM7" s="54"/>
      <c r="BN7" s="61" t="s">
        <v>47</v>
      </c>
      <c r="BO7" s="63" t="s">
        <v>60</v>
      </c>
      <c r="BP7" s="54"/>
      <c r="BQ7" s="61" t="s">
        <v>47</v>
      </c>
      <c r="BR7" s="63" t="s">
        <v>60</v>
      </c>
      <c r="BS7" s="69" t="s">
        <v>65</v>
      </c>
      <c r="BT7" s="70" t="s">
        <v>53</v>
      </c>
      <c r="BU7" s="74" t="s">
        <v>49</v>
      </c>
      <c r="BV7" s="61" t="s">
        <v>47</v>
      </c>
      <c r="BW7" s="63" t="s">
        <v>60</v>
      </c>
      <c r="BX7" s="54"/>
      <c r="BY7" s="61" t="s">
        <v>47</v>
      </c>
      <c r="BZ7" s="63" t="s">
        <v>60</v>
      </c>
      <c r="CA7" s="54"/>
      <c r="CB7" s="61" t="s">
        <v>47</v>
      </c>
      <c r="CC7" s="63" t="s">
        <v>60</v>
      </c>
      <c r="CD7" s="54"/>
      <c r="CE7" s="61" t="s">
        <v>47</v>
      </c>
      <c r="CF7" s="63" t="s">
        <v>60</v>
      </c>
      <c r="CG7" s="54"/>
      <c r="CH7" s="61" t="s">
        <v>47</v>
      </c>
      <c r="CI7" s="63" t="s">
        <v>60</v>
      </c>
      <c r="CJ7" s="54"/>
      <c r="CK7" s="61" t="s">
        <v>47</v>
      </c>
      <c r="CL7" s="63" t="s">
        <v>60</v>
      </c>
      <c r="CM7" s="54"/>
      <c r="CN7" s="61" t="s">
        <v>47</v>
      </c>
      <c r="CO7" s="63" t="s">
        <v>60</v>
      </c>
      <c r="CP7" s="54"/>
      <c r="CQ7" s="61" t="s">
        <v>47</v>
      </c>
      <c r="CR7" s="63" t="s">
        <v>60</v>
      </c>
      <c r="CS7" s="67" t="s">
        <v>65</v>
      </c>
      <c r="CT7" s="70" t="s">
        <v>53</v>
      </c>
      <c r="CU7" s="69" t="s">
        <v>49</v>
      </c>
      <c r="CV7" s="61" t="s">
        <v>47</v>
      </c>
      <c r="CW7" s="63" t="s">
        <v>60</v>
      </c>
      <c r="CX7" s="67" t="s">
        <v>65</v>
      </c>
      <c r="CY7" s="70" t="s">
        <v>53</v>
      </c>
      <c r="CZ7" s="74" t="s">
        <v>49</v>
      </c>
      <c r="DA7" s="61" t="s">
        <v>47</v>
      </c>
      <c r="DB7" s="63" t="s">
        <v>60</v>
      </c>
      <c r="DC7" s="54"/>
      <c r="DD7" s="61" t="s">
        <v>47</v>
      </c>
      <c r="DE7" s="63" t="s">
        <v>60</v>
      </c>
      <c r="DF7" s="54"/>
      <c r="DG7" s="61" t="s">
        <v>47</v>
      </c>
      <c r="DH7" s="63" t="s">
        <v>60</v>
      </c>
      <c r="DI7" s="54"/>
      <c r="DJ7" s="61" t="s">
        <v>47</v>
      </c>
      <c r="DK7" s="63" t="s">
        <v>60</v>
      </c>
      <c r="DL7" s="54"/>
      <c r="DM7" s="66" t="s">
        <v>48</v>
      </c>
      <c r="DN7" s="61" t="s">
        <v>47</v>
      </c>
      <c r="DO7" s="63" t="s">
        <v>60</v>
      </c>
      <c r="DP7" s="54"/>
      <c r="DQ7" s="61" t="s">
        <v>47</v>
      </c>
      <c r="DR7" s="63" t="s">
        <v>60</v>
      </c>
      <c r="DS7" s="54"/>
      <c r="DT7" s="61" t="s">
        <v>47</v>
      </c>
      <c r="DU7" s="63" t="s">
        <v>60</v>
      </c>
      <c r="DV7" s="54"/>
      <c r="DW7" s="61" t="s">
        <v>47</v>
      </c>
      <c r="DX7" s="63" t="s">
        <v>60</v>
      </c>
      <c r="DY7" s="54"/>
      <c r="DZ7" s="61" t="s">
        <v>47</v>
      </c>
      <c r="EA7" s="63" t="s">
        <v>60</v>
      </c>
      <c r="EB7" s="54"/>
      <c r="EC7" s="61" t="s">
        <v>47</v>
      </c>
      <c r="ED7" s="63" t="s">
        <v>60</v>
      </c>
      <c r="EE7" s="54"/>
      <c r="EF7" s="61" t="s">
        <v>47</v>
      </c>
      <c r="EG7" s="63" t="s">
        <v>60</v>
      </c>
      <c r="EH7" s="54"/>
      <c r="EI7" s="65" t="s">
        <v>48</v>
      </c>
      <c r="EJ7" s="61" t="s">
        <v>47</v>
      </c>
      <c r="EK7" s="63" t="s">
        <v>60</v>
      </c>
      <c r="EL7" s="54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  <c r="IW7" s="9"/>
      <c r="IX7" s="9"/>
    </row>
    <row r="8" spans="1:258" ht="109.5" customHeight="1" x14ac:dyDescent="0.3">
      <c r="A8" s="119"/>
      <c r="B8" s="122"/>
      <c r="C8" s="125"/>
      <c r="D8" s="125"/>
      <c r="E8" s="62"/>
      <c r="F8" s="64"/>
      <c r="G8" s="69"/>
      <c r="H8" s="75"/>
      <c r="I8" s="74"/>
      <c r="J8" s="62"/>
      <c r="K8" s="64"/>
      <c r="L8" s="69"/>
      <c r="M8" s="75"/>
      <c r="N8" s="75"/>
      <c r="O8" s="77"/>
      <c r="P8" s="62"/>
      <c r="Q8" s="64"/>
      <c r="R8" s="69"/>
      <c r="S8" s="71"/>
      <c r="T8" s="74"/>
      <c r="U8" s="62"/>
      <c r="V8" s="64"/>
      <c r="W8" s="69"/>
      <c r="X8" s="71"/>
      <c r="Y8" s="74"/>
      <c r="Z8" s="62"/>
      <c r="AA8" s="64"/>
      <c r="AB8" s="69"/>
      <c r="AC8" s="71"/>
      <c r="AD8" s="74"/>
      <c r="AE8" s="62"/>
      <c r="AF8" s="64"/>
      <c r="AG8" s="69"/>
      <c r="AH8" s="71"/>
      <c r="AI8" s="74"/>
      <c r="AJ8" s="62"/>
      <c r="AK8" s="64"/>
      <c r="AL8" s="69"/>
      <c r="AM8" s="71"/>
      <c r="AN8" s="74"/>
      <c r="AO8" s="62"/>
      <c r="AP8" s="64"/>
      <c r="AQ8" s="69"/>
      <c r="AR8" s="71"/>
      <c r="AS8" s="74"/>
      <c r="AT8" s="62"/>
      <c r="AU8" s="64"/>
      <c r="AV8" s="60" t="s">
        <v>65</v>
      </c>
      <c r="AW8" s="32" t="s">
        <v>53</v>
      </c>
      <c r="AX8" s="60" t="s">
        <v>49</v>
      </c>
      <c r="AY8" s="62"/>
      <c r="AZ8" s="64"/>
      <c r="BA8" s="60" t="s">
        <v>65</v>
      </c>
      <c r="BB8" s="62"/>
      <c r="BC8" s="64"/>
      <c r="BD8" s="60" t="s">
        <v>67</v>
      </c>
      <c r="BE8" s="62"/>
      <c r="BF8" s="64"/>
      <c r="BG8" s="60" t="s">
        <v>65</v>
      </c>
      <c r="BH8" s="62"/>
      <c r="BI8" s="64"/>
      <c r="BJ8" s="60" t="s">
        <v>65</v>
      </c>
      <c r="BK8" s="62"/>
      <c r="BL8" s="64"/>
      <c r="BM8" s="60" t="s">
        <v>65</v>
      </c>
      <c r="BN8" s="62"/>
      <c r="BO8" s="64"/>
      <c r="BP8" s="60" t="s">
        <v>65</v>
      </c>
      <c r="BQ8" s="62"/>
      <c r="BR8" s="64"/>
      <c r="BS8" s="69"/>
      <c r="BT8" s="71"/>
      <c r="BU8" s="74"/>
      <c r="BV8" s="62"/>
      <c r="BW8" s="64"/>
      <c r="BX8" s="60" t="s">
        <v>65</v>
      </c>
      <c r="BY8" s="62"/>
      <c r="BZ8" s="64"/>
      <c r="CA8" s="60" t="s">
        <v>65</v>
      </c>
      <c r="CB8" s="62"/>
      <c r="CC8" s="64"/>
      <c r="CD8" s="60" t="s">
        <v>67</v>
      </c>
      <c r="CE8" s="62"/>
      <c r="CF8" s="64"/>
      <c r="CG8" s="60" t="s">
        <v>65</v>
      </c>
      <c r="CH8" s="62"/>
      <c r="CI8" s="64"/>
      <c r="CJ8" s="60" t="s">
        <v>68</v>
      </c>
      <c r="CK8" s="62"/>
      <c r="CL8" s="64"/>
      <c r="CM8" s="60" t="s">
        <v>65</v>
      </c>
      <c r="CN8" s="62"/>
      <c r="CO8" s="64"/>
      <c r="CP8" s="60" t="s">
        <v>65</v>
      </c>
      <c r="CQ8" s="62"/>
      <c r="CR8" s="64"/>
      <c r="CS8" s="68"/>
      <c r="CT8" s="71"/>
      <c r="CU8" s="69"/>
      <c r="CV8" s="62"/>
      <c r="CW8" s="64"/>
      <c r="CX8" s="68"/>
      <c r="CY8" s="71"/>
      <c r="CZ8" s="74"/>
      <c r="DA8" s="62"/>
      <c r="DB8" s="64"/>
      <c r="DC8" s="60" t="s">
        <v>65</v>
      </c>
      <c r="DD8" s="62"/>
      <c r="DE8" s="64"/>
      <c r="DF8" s="60" t="s">
        <v>65</v>
      </c>
      <c r="DG8" s="62"/>
      <c r="DH8" s="64"/>
      <c r="DI8" s="60" t="s">
        <v>65</v>
      </c>
      <c r="DJ8" s="62"/>
      <c r="DK8" s="64"/>
      <c r="DL8" s="60" t="s">
        <v>65</v>
      </c>
      <c r="DM8" s="66"/>
      <c r="DN8" s="62"/>
      <c r="DO8" s="64"/>
      <c r="DP8" s="60" t="s">
        <v>65</v>
      </c>
      <c r="DQ8" s="62"/>
      <c r="DR8" s="64"/>
      <c r="DS8" s="60" t="s">
        <v>65</v>
      </c>
      <c r="DT8" s="62"/>
      <c r="DU8" s="64"/>
      <c r="DV8" s="60" t="s">
        <v>65</v>
      </c>
      <c r="DW8" s="62"/>
      <c r="DX8" s="64"/>
      <c r="DY8" s="60" t="s">
        <v>65</v>
      </c>
      <c r="DZ8" s="62"/>
      <c r="EA8" s="64"/>
      <c r="EB8" s="60" t="s">
        <v>65</v>
      </c>
      <c r="EC8" s="62"/>
      <c r="ED8" s="64"/>
      <c r="EE8" s="60" t="s">
        <v>65</v>
      </c>
      <c r="EF8" s="62"/>
      <c r="EG8" s="64"/>
      <c r="EH8" s="60" t="s">
        <v>65</v>
      </c>
      <c r="EI8" s="65"/>
      <c r="EJ8" s="62"/>
      <c r="EK8" s="64"/>
      <c r="EL8" s="60" t="s">
        <v>69</v>
      </c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x14ac:dyDescent="0.3">
      <c r="A9" s="12"/>
      <c r="B9" s="34">
        <v>1</v>
      </c>
      <c r="C9" s="13">
        <v>2</v>
      </c>
      <c r="D9" s="12">
        <v>3</v>
      </c>
      <c r="E9" s="13">
        <v>4</v>
      </c>
      <c r="F9" s="12">
        <v>5</v>
      </c>
      <c r="G9" s="13">
        <v>6</v>
      </c>
      <c r="H9" s="12">
        <v>7</v>
      </c>
      <c r="I9" s="13">
        <v>8</v>
      </c>
      <c r="J9" s="12">
        <v>2</v>
      </c>
      <c r="K9" s="13">
        <v>3</v>
      </c>
      <c r="L9" s="12">
        <v>4</v>
      </c>
      <c r="M9" s="14" t="s">
        <v>63</v>
      </c>
      <c r="N9" s="13">
        <v>6</v>
      </c>
      <c r="O9" s="12">
        <v>7</v>
      </c>
      <c r="P9" s="13">
        <v>8</v>
      </c>
      <c r="Q9" s="12">
        <v>9</v>
      </c>
      <c r="R9" s="13">
        <v>10</v>
      </c>
      <c r="S9" s="12">
        <v>11</v>
      </c>
      <c r="T9" s="13">
        <v>12</v>
      </c>
      <c r="U9" s="12">
        <v>19</v>
      </c>
      <c r="V9" s="13">
        <v>20</v>
      </c>
      <c r="W9" s="12">
        <v>21</v>
      </c>
      <c r="X9" s="13">
        <v>22</v>
      </c>
      <c r="Y9" s="12">
        <v>23</v>
      </c>
      <c r="Z9" s="13">
        <v>24</v>
      </c>
      <c r="AA9" s="12">
        <v>25</v>
      </c>
      <c r="AB9" s="13">
        <v>26</v>
      </c>
      <c r="AC9" s="12">
        <v>27</v>
      </c>
      <c r="AD9" s="13">
        <v>28</v>
      </c>
      <c r="AE9" s="12">
        <v>13</v>
      </c>
      <c r="AF9" s="13">
        <v>14</v>
      </c>
      <c r="AG9" s="12">
        <v>15</v>
      </c>
      <c r="AH9" s="13">
        <v>16</v>
      </c>
      <c r="AI9" s="12">
        <v>17</v>
      </c>
      <c r="AJ9" s="13">
        <v>18</v>
      </c>
      <c r="AK9" s="12">
        <v>19</v>
      </c>
      <c r="AL9" s="13">
        <v>20</v>
      </c>
      <c r="AM9" s="12">
        <v>21</v>
      </c>
      <c r="AN9" s="13">
        <v>22</v>
      </c>
      <c r="AO9" s="12">
        <v>23</v>
      </c>
      <c r="AP9" s="13">
        <v>24</v>
      </c>
      <c r="AQ9" s="12">
        <v>25</v>
      </c>
      <c r="AR9" s="13">
        <v>26</v>
      </c>
      <c r="AS9" s="12">
        <v>27</v>
      </c>
      <c r="AT9" s="13">
        <v>44</v>
      </c>
      <c r="AU9" s="12">
        <v>45</v>
      </c>
      <c r="AV9" s="13">
        <v>46</v>
      </c>
      <c r="AW9" s="12">
        <v>47</v>
      </c>
      <c r="AX9" s="13">
        <v>48</v>
      </c>
      <c r="AY9" s="12">
        <v>49</v>
      </c>
      <c r="AZ9" s="13">
        <v>50</v>
      </c>
      <c r="BA9" s="12">
        <v>51</v>
      </c>
      <c r="BB9" s="13">
        <v>52</v>
      </c>
      <c r="BC9" s="12">
        <v>53</v>
      </c>
      <c r="BD9" s="13">
        <v>54</v>
      </c>
      <c r="BE9" s="12">
        <v>55</v>
      </c>
      <c r="BF9" s="13">
        <v>56</v>
      </c>
      <c r="BG9" s="12">
        <v>57</v>
      </c>
      <c r="BH9" s="13">
        <v>58</v>
      </c>
      <c r="BI9" s="12">
        <v>59</v>
      </c>
      <c r="BJ9" s="13">
        <v>60</v>
      </c>
      <c r="BK9" s="12">
        <v>61</v>
      </c>
      <c r="BL9" s="13">
        <v>62</v>
      </c>
      <c r="BM9" s="12">
        <v>63</v>
      </c>
      <c r="BN9" s="13">
        <v>64</v>
      </c>
      <c r="BO9" s="12">
        <v>65</v>
      </c>
      <c r="BP9" s="13">
        <v>66</v>
      </c>
      <c r="BQ9" s="12">
        <v>28</v>
      </c>
      <c r="BR9" s="13">
        <v>29</v>
      </c>
      <c r="BS9" s="12">
        <v>30</v>
      </c>
      <c r="BT9" s="13">
        <v>31</v>
      </c>
      <c r="BU9" s="12">
        <v>32</v>
      </c>
      <c r="BV9" s="13">
        <v>72</v>
      </c>
      <c r="BW9" s="12">
        <v>73</v>
      </c>
      <c r="BX9" s="13">
        <v>74</v>
      </c>
      <c r="BY9" s="12">
        <v>75</v>
      </c>
      <c r="BZ9" s="13">
        <v>76</v>
      </c>
      <c r="CA9" s="12">
        <v>77</v>
      </c>
      <c r="CB9" s="13">
        <v>78</v>
      </c>
      <c r="CC9" s="12">
        <v>79</v>
      </c>
      <c r="CD9" s="13">
        <v>80</v>
      </c>
      <c r="CE9" s="12">
        <v>81</v>
      </c>
      <c r="CF9" s="13">
        <v>82</v>
      </c>
      <c r="CG9" s="12">
        <v>83</v>
      </c>
      <c r="CH9" s="13">
        <v>84</v>
      </c>
      <c r="CI9" s="12">
        <v>85</v>
      </c>
      <c r="CJ9" s="13">
        <v>86</v>
      </c>
      <c r="CK9" s="12">
        <v>87</v>
      </c>
      <c r="CL9" s="13">
        <v>88</v>
      </c>
      <c r="CM9" s="12">
        <v>89</v>
      </c>
      <c r="CN9" s="13">
        <v>90</v>
      </c>
      <c r="CO9" s="12">
        <v>91</v>
      </c>
      <c r="CP9" s="13">
        <v>92</v>
      </c>
      <c r="CQ9" s="12">
        <v>23</v>
      </c>
      <c r="CR9" s="13">
        <v>24</v>
      </c>
      <c r="CS9" s="12">
        <v>25</v>
      </c>
      <c r="CT9" s="13">
        <v>22</v>
      </c>
      <c r="CU9" s="12">
        <v>71</v>
      </c>
      <c r="CV9" s="13">
        <v>33</v>
      </c>
      <c r="CW9" s="12">
        <v>34</v>
      </c>
      <c r="CX9" s="13">
        <v>35</v>
      </c>
      <c r="CY9" s="13">
        <v>36</v>
      </c>
      <c r="CZ9" s="13">
        <v>37</v>
      </c>
      <c r="DA9" s="12">
        <v>99</v>
      </c>
      <c r="DB9" s="13">
        <v>100</v>
      </c>
      <c r="DC9" s="12">
        <v>101</v>
      </c>
      <c r="DD9" s="13">
        <v>102</v>
      </c>
      <c r="DE9" s="12">
        <v>103</v>
      </c>
      <c r="DF9" s="13">
        <v>104</v>
      </c>
      <c r="DG9" s="12">
        <v>105</v>
      </c>
      <c r="DH9" s="13">
        <v>106</v>
      </c>
      <c r="DI9" s="12">
        <v>107</v>
      </c>
      <c r="DJ9" s="13">
        <v>108</v>
      </c>
      <c r="DK9" s="12">
        <v>109</v>
      </c>
      <c r="DL9" s="13">
        <v>110</v>
      </c>
      <c r="DM9" s="12">
        <v>111</v>
      </c>
      <c r="DN9" s="13">
        <v>112</v>
      </c>
      <c r="DO9" s="12">
        <v>113</v>
      </c>
      <c r="DP9" s="13">
        <v>114</v>
      </c>
      <c r="DQ9" s="12">
        <v>115</v>
      </c>
      <c r="DR9" s="13">
        <v>116</v>
      </c>
      <c r="DS9" s="12">
        <v>117</v>
      </c>
      <c r="DT9" s="13">
        <v>118</v>
      </c>
      <c r="DU9" s="12">
        <v>119</v>
      </c>
      <c r="DV9" s="13">
        <v>120</v>
      </c>
      <c r="DW9" s="12">
        <v>121</v>
      </c>
      <c r="DX9" s="13">
        <v>122</v>
      </c>
      <c r="DY9" s="12">
        <v>123</v>
      </c>
      <c r="DZ9" s="13">
        <v>124</v>
      </c>
      <c r="EA9" s="12">
        <v>125</v>
      </c>
      <c r="EB9" s="13">
        <v>126</v>
      </c>
      <c r="EC9" s="12">
        <v>127</v>
      </c>
      <c r="ED9" s="13">
        <v>128</v>
      </c>
      <c r="EE9" s="12">
        <v>129</v>
      </c>
      <c r="EF9" s="13">
        <v>130</v>
      </c>
      <c r="EG9" s="12">
        <v>131</v>
      </c>
      <c r="EH9" s="13">
        <v>132</v>
      </c>
      <c r="EI9" s="12">
        <v>133</v>
      </c>
      <c r="EJ9" s="13">
        <v>134</v>
      </c>
      <c r="EK9" s="12">
        <v>135</v>
      </c>
      <c r="EL9" s="13">
        <v>136</v>
      </c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  <c r="IW9" s="16"/>
      <c r="IX9" s="16"/>
    </row>
    <row r="10" spans="1:258" ht="59.25" customHeight="1" x14ac:dyDescent="0.3">
      <c r="A10" s="17">
        <v>1</v>
      </c>
      <c r="B10" s="204" t="s">
        <v>55</v>
      </c>
      <c r="C10" s="198">
        <v>6607.2722999999996</v>
      </c>
      <c r="D10" s="198">
        <v>135593.58069999999</v>
      </c>
      <c r="E10" s="196">
        <f>DN10+EJ10-EF10</f>
        <v>5717427.2000000002</v>
      </c>
      <c r="F10" s="195">
        <f>DO10+EK10-EG10</f>
        <v>952904.53333333321</v>
      </c>
      <c r="G10" s="195">
        <f>DP10+EL10-EH10</f>
        <v>564069.07790000003</v>
      </c>
      <c r="H10" s="195">
        <f>+G10/F10*100</f>
        <v>59.194710295567923</v>
      </c>
      <c r="I10" s="195">
        <f>G10/E10*100</f>
        <v>9.8657850492613175</v>
      </c>
      <c r="J10" s="196">
        <f>U10+Z10+AJ10+AO10+AT10+AY10+BN10+BV10+BY10+CB10+CE10+CH10+CN10+CQ10+DA10+DD10+DJ10+AE10</f>
        <v>519972.29999999981</v>
      </c>
      <c r="K10" s="195">
        <f>V10+AA10+AK10+AP10+AU10+AZ10+BO10+BW10+BZ10+CC10+CF10+CI10+CO10+CR10+DB10+DE10+DK10+AF10</f>
        <v>86662.049999999959</v>
      </c>
      <c r="L10" s="195">
        <f>W10+AB10+AL10+AQ10+AV10+BA10+BP10+BX10+CA10+CD10+CG10+CJ10+CP10+CS10+DC10+DF10+DL10+AG10</f>
        <v>56003.377899999949</v>
      </c>
      <c r="M10" s="195">
        <f>+L10-K10</f>
        <v>-30658.672100000011</v>
      </c>
      <c r="N10" s="195">
        <f>+L10/K10*100</f>
        <v>64.622724595137058</v>
      </c>
      <c r="O10" s="195">
        <f>L10/J10*100</f>
        <v>10.770454099189507</v>
      </c>
      <c r="P10" s="196">
        <f t="shared" ref="P10:P14" si="0">U10+Z10+AE10</f>
        <v>91434.599999999817</v>
      </c>
      <c r="Q10" s="195">
        <f>V10+AA10+AF10</f>
        <v>15239.099999999969</v>
      </c>
      <c r="R10" s="195">
        <f>W10+AB10+AG10</f>
        <v>6779.8169999999454</v>
      </c>
      <c r="S10" s="195">
        <f>+R10/Q10*100</f>
        <v>44.489615528475824</v>
      </c>
      <c r="T10" s="197">
        <f>R10/P10*100</f>
        <v>7.4149359214126367</v>
      </c>
      <c r="U10" s="196">
        <v>17038.8</v>
      </c>
      <c r="V10" s="198">
        <f>+U10/12*2</f>
        <v>2839.7999999999997</v>
      </c>
      <c r="W10" s="198">
        <v>199.631</v>
      </c>
      <c r="X10" s="198">
        <f>+W10/V10*100</f>
        <v>7.0297556165927189</v>
      </c>
      <c r="Y10" s="198">
        <f t="shared" ref="Y10:Y16" si="1">W10/U10*100</f>
        <v>1.1716259360987864</v>
      </c>
      <c r="Z10" s="196">
        <v>2783.5</v>
      </c>
      <c r="AA10" s="198">
        <f t="shared" ref="AA10:AA14" si="2">+Z10/12*2</f>
        <v>463.91666666666669</v>
      </c>
      <c r="AB10" s="198">
        <v>2754.7570000000001</v>
      </c>
      <c r="AC10" s="198">
        <f t="shared" ref="AC10:AC16" si="3">+AB10/AA10*100</f>
        <v>593.80427519310217</v>
      </c>
      <c r="AD10" s="198">
        <f>+AB10/Z10*100</f>
        <v>98.967379198850367</v>
      </c>
      <c r="AE10" s="196">
        <v>71612.299999999814</v>
      </c>
      <c r="AF10" s="198">
        <f>+AE10/12*2</f>
        <v>11935.383333333302</v>
      </c>
      <c r="AG10" s="198">
        <v>3825.4289999999455</v>
      </c>
      <c r="AH10" s="198">
        <f>+AG10/AF10*100</f>
        <v>32.051161602126641</v>
      </c>
      <c r="AI10" s="198">
        <f>AG10/AE10*100</f>
        <v>5.3418602670211062</v>
      </c>
      <c r="AJ10" s="196">
        <v>190281.4</v>
      </c>
      <c r="AK10" s="198">
        <f t="shared" ref="AK10:AK14" si="4">+AJ10/12*2</f>
        <v>31713.566666666666</v>
      </c>
      <c r="AL10" s="198">
        <v>32722.482</v>
      </c>
      <c r="AM10" s="198">
        <f>+AL10/AK10*100</f>
        <v>103.1813366939701</v>
      </c>
      <c r="AN10" s="198">
        <f>AL10/AJ10*100</f>
        <v>17.196889448995016</v>
      </c>
      <c r="AO10" s="196">
        <v>6474</v>
      </c>
      <c r="AP10" s="198">
        <f t="shared" ref="AP10:AP14" si="5">+AO10/12*2</f>
        <v>1079</v>
      </c>
      <c r="AQ10" s="198">
        <v>865.9</v>
      </c>
      <c r="AR10" s="198">
        <f>+AQ10/AP10*100</f>
        <v>80.250231696014822</v>
      </c>
      <c r="AS10" s="198">
        <f>AQ10/AO10*100</f>
        <v>13.375038616002472</v>
      </c>
      <c r="AT10" s="196">
        <v>7600</v>
      </c>
      <c r="AU10" s="198">
        <f t="shared" ref="AU10:AU14" si="6">+AT10/12*2</f>
        <v>1266.6666666666667</v>
      </c>
      <c r="AV10" s="198">
        <v>1708</v>
      </c>
      <c r="AW10" s="198">
        <f>+AV10/AU10*100</f>
        <v>134.84210526315789</v>
      </c>
      <c r="AX10" s="198">
        <f>AV10/AT10*100</f>
        <v>22.473684210526315</v>
      </c>
      <c r="AY10" s="196">
        <v>0</v>
      </c>
      <c r="AZ10" s="198">
        <f t="shared" ref="AZ10:AZ14" si="7">+AY10/12*2</f>
        <v>0</v>
      </c>
      <c r="BA10" s="198">
        <v>0</v>
      </c>
      <c r="BB10" s="196">
        <v>0</v>
      </c>
      <c r="BC10" s="198">
        <f t="shared" ref="BC10:BC14" si="8">+BB10/12*2</f>
        <v>0</v>
      </c>
      <c r="BD10" s="198">
        <v>0</v>
      </c>
      <c r="BE10" s="196">
        <v>2049380.6</v>
      </c>
      <c r="BF10" s="198">
        <f t="shared" ref="BF10:BF14" si="9">+BE10/12*2</f>
        <v>341563.43333333335</v>
      </c>
      <c r="BG10" s="198">
        <v>341563.46600000001</v>
      </c>
      <c r="BH10" s="196">
        <v>3703.9</v>
      </c>
      <c r="BI10" s="198">
        <f t="shared" ref="BI10:BI14" si="10">+BH10/12*2</f>
        <v>617.31666666666672</v>
      </c>
      <c r="BJ10" s="198">
        <v>381.5</v>
      </c>
      <c r="BK10" s="196">
        <v>0</v>
      </c>
      <c r="BL10" s="198">
        <f t="shared" ref="BL10:BL14" si="11">+BK10/12*2</f>
        <v>0</v>
      </c>
      <c r="BM10" s="198">
        <v>0</v>
      </c>
      <c r="BN10" s="196">
        <v>0</v>
      </c>
      <c r="BO10" s="198">
        <f>+BN10/12*2</f>
        <v>0</v>
      </c>
      <c r="BP10" s="198">
        <v>0</v>
      </c>
      <c r="BQ10" s="196">
        <f t="shared" ref="BQ10:BS14" si="12">BV10+BY10+CB10+CE10</f>
        <v>170166.9</v>
      </c>
      <c r="BR10" s="198">
        <f t="shared" si="12"/>
        <v>28361.149999999998</v>
      </c>
      <c r="BS10" s="198">
        <f>BX10+CA10+CD10+CG10</f>
        <v>5970.0749999999998</v>
      </c>
      <c r="BT10" s="198">
        <f>+BS10/BR10*100</f>
        <v>21.050186610909645</v>
      </c>
      <c r="BU10" s="198">
        <f>BS10/BQ10*100</f>
        <v>3.508364435151607</v>
      </c>
      <c r="BV10" s="196">
        <v>108156.5</v>
      </c>
      <c r="BW10" s="198">
        <f t="shared" ref="BW10:BW14" si="13">+BV10/12*2</f>
        <v>18026.083333333332</v>
      </c>
      <c r="BX10" s="198">
        <v>3288.8249999999998</v>
      </c>
      <c r="BY10" s="196">
        <v>36486.400000000001</v>
      </c>
      <c r="BZ10" s="198">
        <f t="shared" ref="BZ10:BZ14" si="14">+BY10/12*2</f>
        <v>6081.0666666666666</v>
      </c>
      <c r="CA10" s="198">
        <v>185.8</v>
      </c>
      <c r="CB10" s="196">
        <v>0</v>
      </c>
      <c r="CC10" s="198">
        <f t="shared" ref="CC10:CC14" si="15">+CB10/12*2</f>
        <v>0</v>
      </c>
      <c r="CD10" s="198">
        <v>0</v>
      </c>
      <c r="CE10" s="196">
        <v>25524</v>
      </c>
      <c r="CF10" s="198">
        <f t="shared" ref="CF10:CF14" si="16">+CE10/12*2</f>
        <v>4254</v>
      </c>
      <c r="CG10" s="198">
        <v>2495.4499999999998</v>
      </c>
      <c r="CH10" s="196">
        <v>0</v>
      </c>
      <c r="CI10" s="198">
        <f>+CH10/12*2</f>
        <v>0</v>
      </c>
      <c r="CJ10" s="198">
        <v>0</v>
      </c>
      <c r="CK10" s="196">
        <v>2227.1999999999998</v>
      </c>
      <c r="CL10" s="198">
        <f t="shared" ref="CL10:CL14" si="17">+CK10/12*2</f>
        <v>371.2</v>
      </c>
      <c r="CM10" s="198">
        <v>296.95999999999998</v>
      </c>
      <c r="CN10" s="196">
        <v>0</v>
      </c>
      <c r="CO10" s="198">
        <f>+CN10/12*2</f>
        <v>0</v>
      </c>
      <c r="CP10" s="198">
        <v>0</v>
      </c>
      <c r="CQ10" s="196">
        <v>44015.4</v>
      </c>
      <c r="CR10" s="198">
        <f t="shared" ref="CR10:CR14" si="18">+CQ10/12*2</f>
        <v>7335.9000000000005</v>
      </c>
      <c r="CS10" s="198">
        <v>3988.694</v>
      </c>
      <c r="CT10" s="198">
        <f>+CS10/CR10*100</f>
        <v>54.372251530146265</v>
      </c>
      <c r="CU10" s="198">
        <f>CS10/CQ10*100</f>
        <v>9.0620419216910442</v>
      </c>
      <c r="CV10" s="196">
        <v>22165.4</v>
      </c>
      <c r="CW10" s="198">
        <f t="shared" ref="CW10:CW14" si="19">+CV10/12*2</f>
        <v>3694.2333333333336</v>
      </c>
      <c r="CX10" s="198">
        <v>879.67399999999998</v>
      </c>
      <c r="CY10" s="198">
        <f>+CX10/CW10*100</f>
        <v>23.812085502630222</v>
      </c>
      <c r="CZ10" s="198">
        <f>CX10/CV10*100</f>
        <v>3.9686809171050372</v>
      </c>
      <c r="DA10" s="19">
        <v>0</v>
      </c>
      <c r="DB10" s="42">
        <f t="shared" ref="DB10:DB14" si="20">+DA10/12*2</f>
        <v>0</v>
      </c>
      <c r="DC10" s="42">
        <v>588.1</v>
      </c>
      <c r="DD10" s="19">
        <v>0</v>
      </c>
      <c r="DE10" s="42">
        <f t="shared" ref="DE10:DE14" si="21">+DD10/12*2</f>
        <v>0</v>
      </c>
      <c r="DF10" s="42">
        <v>0</v>
      </c>
      <c r="DG10" s="19">
        <v>0</v>
      </c>
      <c r="DH10" s="42">
        <f t="shared" ref="DH10:DH14" si="22">+DG10/12*2</f>
        <v>0</v>
      </c>
      <c r="DI10" s="42">
        <v>0</v>
      </c>
      <c r="DJ10" s="19">
        <v>10000</v>
      </c>
      <c r="DK10" s="42">
        <f t="shared" ref="DK10:DK14" si="23">+DJ10/12*2</f>
        <v>1666.6666666666667</v>
      </c>
      <c r="DL10" s="42">
        <v>3380.3099000000002</v>
      </c>
      <c r="DM10" s="42">
        <v>0</v>
      </c>
      <c r="DN10" s="19">
        <f>U10+Z10+AJ10+AO10+AT10+AY10+BB10+BE10+BH10+BK10+BN10+BV10+BY10+CB10+CE10+CH10+CK10+CN10+CQ10+DA10+DD10+DG10+DJ10+AE10</f>
        <v>2575284</v>
      </c>
      <c r="DO10" s="42">
        <f>V10+AA10+AK10+AP10+AU10+AZ10+BC10+BF10+BI10+BL10+BO10+BW10+BZ10+CC10+CF10+CI10+CL10+CO10+CR10+DB10+DE10+DH10+DK10+AF10</f>
        <v>429214</v>
      </c>
      <c r="DP10" s="42">
        <f>W10+AB10+AL10+AQ10+AV10+BA10+BD10+BG10+BJ10+BM10+BP10+BX10+CA10+CD10+CG10+CJ10+CM10+CP10+CS10+DC10+DF10+DI10+DL10+AG10</f>
        <v>398245.3039</v>
      </c>
      <c r="DQ10" s="19">
        <v>50000</v>
      </c>
      <c r="DR10" s="42">
        <f t="shared" ref="DR10:DR14" si="24">+DQ10/12*2</f>
        <v>8333.3333333333339</v>
      </c>
      <c r="DS10" s="42">
        <v>0</v>
      </c>
      <c r="DT10" s="19">
        <v>3092143.2</v>
      </c>
      <c r="DU10" s="42">
        <f t="shared" ref="DU10:DU14" si="25">+DT10/12*2</f>
        <v>515357.2</v>
      </c>
      <c r="DV10" s="42">
        <v>165823.774</v>
      </c>
      <c r="DW10" s="19">
        <v>0</v>
      </c>
      <c r="DX10" s="42">
        <f t="shared" ref="DX10:DX14" si="26">+DW10/12*2</f>
        <v>0</v>
      </c>
      <c r="DY10" s="42">
        <v>0</v>
      </c>
      <c r="DZ10" s="19">
        <v>0</v>
      </c>
      <c r="EA10" s="42">
        <f t="shared" ref="EA10:EA14" si="27">+DZ10/12*2</f>
        <v>0</v>
      </c>
      <c r="EB10" s="42">
        <v>0</v>
      </c>
      <c r="EC10" s="19">
        <v>0</v>
      </c>
      <c r="ED10" s="42">
        <f t="shared" ref="ED10:ED14" si="28">+EC10/12*2</f>
        <v>0</v>
      </c>
      <c r="EE10" s="42">
        <v>0</v>
      </c>
      <c r="EF10" s="19">
        <v>752585.2</v>
      </c>
      <c r="EG10" s="42">
        <f t="shared" ref="EG10:EG14" si="29">+EF10/12*2</f>
        <v>125430.86666666665</v>
      </c>
      <c r="EH10" s="42">
        <v>0</v>
      </c>
      <c r="EI10" s="42">
        <v>0</v>
      </c>
      <c r="EJ10" s="19">
        <f t="shared" ref="EJ10:EK14" si="30">DQ10+DT10+DW10+DZ10+EC10+EF10</f>
        <v>3894728.4000000004</v>
      </c>
      <c r="EK10" s="42">
        <f t="shared" si="30"/>
        <v>649121.4</v>
      </c>
      <c r="EL10" s="42">
        <f>DS10+DV10+DY10+EB10+EE10+EH10+EI10</f>
        <v>165823.774</v>
      </c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  <c r="IW10" s="25"/>
      <c r="IX10" s="25"/>
    </row>
    <row r="11" spans="1:258" ht="59.25" customHeight="1" x14ac:dyDescent="0.3">
      <c r="A11" s="17">
        <v>2</v>
      </c>
      <c r="B11" s="204" t="s">
        <v>56</v>
      </c>
      <c r="C11" s="198">
        <v>754.17439999999999</v>
      </c>
      <c r="D11" s="198">
        <v>223769.28570000001</v>
      </c>
      <c r="E11" s="196">
        <f>DN11+EJ11-EF11</f>
        <v>2657860.2999999998</v>
      </c>
      <c r="F11" s="195">
        <f>DO11+EK11-EG11</f>
        <v>442976.71666666656</v>
      </c>
      <c r="G11" s="195">
        <f>DP11+EL11-EH11</f>
        <v>439051.32309999992</v>
      </c>
      <c r="H11" s="195">
        <f t="shared" ref="H11:H16" si="31">+G11/F11*100</f>
        <v>99.113860070072164</v>
      </c>
      <c r="I11" s="195">
        <f>G11/E11*100</f>
        <v>16.518976678345357</v>
      </c>
      <c r="J11" s="196">
        <f>U11+Z11+AJ11+AO11+AT11+AY11+BN11+BV11+BY11+CB11+CE11+CH11+CN11+CQ11+DA11+DD11+DJ11+AE11</f>
        <v>823671.3</v>
      </c>
      <c r="K11" s="195">
        <f>V11+AA11+AK11+AP11+AU11+AZ11+BO11+BW11+BZ11+CC11+CF11+CI11+CO11+CR11+DB11+DE11+DK11+AF11</f>
        <v>137278.54999999999</v>
      </c>
      <c r="L11" s="195">
        <f>W11+AB11+AL11+AQ11+AV11+BA11+BP11+BX11+CA11+CD11+CG11+CJ11+CP11+CS11+DC11+DF11+DL11+AG11</f>
        <v>134220.90309999991</v>
      </c>
      <c r="M11" s="195">
        <f t="shared" ref="M11:M16" si="32">+L11-K11</f>
        <v>-3057.6469000000798</v>
      </c>
      <c r="N11" s="195">
        <f t="shared" ref="N11:N16" si="33">+L11/K11*100</f>
        <v>97.772669583121257</v>
      </c>
      <c r="O11" s="195">
        <f>L11/J11*100</f>
        <v>16.295444930520208</v>
      </c>
      <c r="P11" s="196">
        <f t="shared" si="0"/>
        <v>153870.40000000008</v>
      </c>
      <c r="Q11" s="195">
        <f>V11+AA11+AF11</f>
        <v>25645.06666666668</v>
      </c>
      <c r="R11" s="195">
        <f>W11+AB11+AG11</f>
        <v>19168.877599999927</v>
      </c>
      <c r="S11" s="195">
        <f t="shared" ref="S11:S16" si="34">+R11/Q11*100</f>
        <v>74.746842537615748</v>
      </c>
      <c r="T11" s="197">
        <f>R11/P11*100</f>
        <v>12.457807089602625</v>
      </c>
      <c r="U11" s="196">
        <v>15489.9</v>
      </c>
      <c r="V11" s="198">
        <f t="shared" ref="V11:V14" si="35">+U11/12*2</f>
        <v>2581.65</v>
      </c>
      <c r="W11" s="198">
        <v>1132.8326999999999</v>
      </c>
      <c r="X11" s="198">
        <f t="shared" ref="X11:X16" si="36">+W11/V11*100</f>
        <v>43.880181279414323</v>
      </c>
      <c r="Y11" s="198">
        <f t="shared" si="1"/>
        <v>7.3133635465690547</v>
      </c>
      <c r="Z11" s="196">
        <v>35169.9</v>
      </c>
      <c r="AA11" s="198">
        <f t="shared" si="2"/>
        <v>5861.6500000000005</v>
      </c>
      <c r="AB11" s="198">
        <v>6879.2064</v>
      </c>
      <c r="AC11" s="198">
        <f t="shared" si="3"/>
        <v>117.35955575648494</v>
      </c>
      <c r="AD11" s="198">
        <f t="shared" ref="AD11:AD16" si="37">+AB11/Z11*100</f>
        <v>19.559925959414155</v>
      </c>
      <c r="AE11" s="196">
        <v>103210.60000000009</v>
      </c>
      <c r="AF11" s="198">
        <f>+AE11/12*2</f>
        <v>17201.766666666681</v>
      </c>
      <c r="AG11" s="198">
        <v>11156.838499999925</v>
      </c>
      <c r="AH11" s="198">
        <f>+AG11/AF11*100</f>
        <v>64.858678275292931</v>
      </c>
      <c r="AI11" s="198">
        <f>AG11/AE11*100</f>
        <v>10.809779712548822</v>
      </c>
      <c r="AJ11" s="196">
        <v>391343.6</v>
      </c>
      <c r="AK11" s="198">
        <f t="shared" si="4"/>
        <v>65223.933333333327</v>
      </c>
      <c r="AL11" s="198">
        <v>70538.806299999997</v>
      </c>
      <c r="AM11" s="198">
        <f>+AL11/AK11*100</f>
        <v>108.14865448163711</v>
      </c>
      <c r="AN11" s="198">
        <f>AL11/AJ11*100</f>
        <v>18.024775746939518</v>
      </c>
      <c r="AO11" s="196">
        <v>8600</v>
      </c>
      <c r="AP11" s="198">
        <f t="shared" si="5"/>
        <v>1433.3333333333333</v>
      </c>
      <c r="AQ11" s="198">
        <v>1832.298</v>
      </c>
      <c r="AR11" s="198">
        <f t="shared" ref="AR11:AR16" si="38">+AQ11/AP11*100</f>
        <v>127.83474418604652</v>
      </c>
      <c r="AS11" s="198">
        <f>AQ11/AO11*100</f>
        <v>21.305790697674418</v>
      </c>
      <c r="AT11" s="196">
        <v>14000</v>
      </c>
      <c r="AU11" s="198">
        <f t="shared" si="6"/>
        <v>2333.3333333333335</v>
      </c>
      <c r="AV11" s="198">
        <v>2927.3</v>
      </c>
      <c r="AW11" s="198">
        <f>+AV11/AU11*100</f>
        <v>125.45571428571429</v>
      </c>
      <c r="AX11" s="198">
        <f>AV11/AT11*100</f>
        <v>20.909285714285716</v>
      </c>
      <c r="AY11" s="196">
        <v>0</v>
      </c>
      <c r="AZ11" s="198">
        <f t="shared" si="7"/>
        <v>0</v>
      </c>
      <c r="BA11" s="198">
        <v>0</v>
      </c>
      <c r="BB11" s="196">
        <v>0</v>
      </c>
      <c r="BC11" s="198">
        <f t="shared" si="8"/>
        <v>0</v>
      </c>
      <c r="BD11" s="198">
        <v>0</v>
      </c>
      <c r="BE11" s="196">
        <v>1819359.7</v>
      </c>
      <c r="BF11" s="198">
        <f t="shared" si="9"/>
        <v>303226.61666666664</v>
      </c>
      <c r="BG11" s="198">
        <v>303226.59999999998</v>
      </c>
      <c r="BH11" s="196">
        <v>10374.9</v>
      </c>
      <c r="BI11" s="198">
        <f t="shared" si="10"/>
        <v>1729.1499999999999</v>
      </c>
      <c r="BJ11" s="198">
        <v>1009.9</v>
      </c>
      <c r="BK11" s="196">
        <v>0</v>
      </c>
      <c r="BL11" s="198">
        <f t="shared" si="11"/>
        <v>0</v>
      </c>
      <c r="BM11" s="198">
        <v>0</v>
      </c>
      <c r="BN11" s="196">
        <v>0</v>
      </c>
      <c r="BO11" s="198">
        <f t="shared" ref="BO11:BO14" si="39">+BN11/12*2</f>
        <v>0</v>
      </c>
      <c r="BP11" s="198">
        <v>0</v>
      </c>
      <c r="BQ11" s="196">
        <f t="shared" si="12"/>
        <v>50009.4</v>
      </c>
      <c r="BR11" s="198">
        <f t="shared" si="12"/>
        <v>8334.9</v>
      </c>
      <c r="BS11" s="198">
        <f t="shared" si="12"/>
        <v>5783.8320000000003</v>
      </c>
      <c r="BT11" s="198">
        <f t="shared" ref="BT11:BT16" si="40">+BS11/BR11*100</f>
        <v>69.392938127632007</v>
      </c>
      <c r="BU11" s="198">
        <f>BS11/BQ11*100</f>
        <v>11.565489687938669</v>
      </c>
      <c r="BV11" s="196">
        <v>36432.5</v>
      </c>
      <c r="BW11" s="198">
        <f t="shared" si="13"/>
        <v>6072.083333333333</v>
      </c>
      <c r="BX11" s="198">
        <v>2622.4920000000002</v>
      </c>
      <c r="BY11" s="196">
        <v>8818.1</v>
      </c>
      <c r="BZ11" s="198">
        <f t="shared" si="14"/>
        <v>1469.6833333333334</v>
      </c>
      <c r="CA11" s="198">
        <v>1226.5</v>
      </c>
      <c r="CB11" s="196">
        <v>2000</v>
      </c>
      <c r="CC11" s="198">
        <f t="shared" si="15"/>
        <v>333.33333333333331</v>
      </c>
      <c r="CD11" s="198">
        <v>603.64</v>
      </c>
      <c r="CE11" s="196">
        <v>2758.8</v>
      </c>
      <c r="CF11" s="198">
        <f t="shared" si="16"/>
        <v>459.8</v>
      </c>
      <c r="CG11" s="198">
        <v>1331.2</v>
      </c>
      <c r="CH11" s="196">
        <v>0</v>
      </c>
      <c r="CI11" s="198">
        <f t="shared" ref="CI11:CI14" si="41">+CH11/12*2</f>
        <v>0</v>
      </c>
      <c r="CJ11" s="198">
        <v>0</v>
      </c>
      <c r="CK11" s="196">
        <v>4454.3999999999996</v>
      </c>
      <c r="CL11" s="198">
        <f t="shared" si="17"/>
        <v>742.4</v>
      </c>
      <c r="CM11" s="198">
        <v>593.91999999999996</v>
      </c>
      <c r="CN11" s="196">
        <v>0</v>
      </c>
      <c r="CO11" s="198">
        <f t="shared" ref="CO11:CO14" si="42">+CN11/12*2</f>
        <v>0</v>
      </c>
      <c r="CP11" s="198">
        <v>0</v>
      </c>
      <c r="CQ11" s="196">
        <v>194247.9</v>
      </c>
      <c r="CR11" s="198">
        <f t="shared" si="18"/>
        <v>32374.649999999998</v>
      </c>
      <c r="CS11" s="198">
        <v>26635.769499999999</v>
      </c>
      <c r="CT11" s="198">
        <f t="shared" ref="CT11:CT14" si="43">+CS11/CR11*100</f>
        <v>82.273536547885456</v>
      </c>
      <c r="CU11" s="198">
        <f>CS11/CQ11*100</f>
        <v>13.712256091314243</v>
      </c>
      <c r="CV11" s="196">
        <v>70137.899999999994</v>
      </c>
      <c r="CW11" s="198">
        <f t="shared" si="19"/>
        <v>11689.65</v>
      </c>
      <c r="CX11" s="198">
        <v>9963.1684999999998</v>
      </c>
      <c r="CY11" s="198">
        <f t="shared" ref="CY11:CY14" si="44">+CX11/CW11*100</f>
        <v>85.2306826979422</v>
      </c>
      <c r="CZ11" s="198">
        <f>CX11/CV11*100</f>
        <v>14.205113782990367</v>
      </c>
      <c r="DA11" s="19">
        <v>8000</v>
      </c>
      <c r="DB11" s="42">
        <f t="shared" si="20"/>
        <v>1333.3333333333333</v>
      </c>
      <c r="DC11" s="42">
        <v>5713.3</v>
      </c>
      <c r="DD11" s="19">
        <v>1100</v>
      </c>
      <c r="DE11" s="42">
        <f t="shared" si="21"/>
        <v>183.33333333333334</v>
      </c>
      <c r="DF11" s="42">
        <v>0</v>
      </c>
      <c r="DG11" s="19">
        <v>0</v>
      </c>
      <c r="DH11" s="42">
        <f t="shared" si="22"/>
        <v>0</v>
      </c>
      <c r="DI11" s="42">
        <v>0</v>
      </c>
      <c r="DJ11" s="19">
        <v>2500</v>
      </c>
      <c r="DK11" s="42">
        <f t="shared" si="23"/>
        <v>416.66666666666669</v>
      </c>
      <c r="DL11" s="42">
        <v>1620.7197000000001</v>
      </c>
      <c r="DM11" s="42">
        <v>0</v>
      </c>
      <c r="DN11" s="19">
        <f>U11+Z11+AJ11+AO11+AT11+AY11+BB11+BE11+BH11+BK11+BN11+BV11+BY11+CB11+CE11+CH11+CK11+CN11+CQ11+DA11+DD11+DG11+DJ11+AE11</f>
        <v>2657860.2999999998</v>
      </c>
      <c r="DO11" s="42">
        <f>V11+AA11+AK11+AP11+AU11+AZ11+BC11+BF11+BI11+BL11+BO11+BW11+BZ11+CC11+CF11+CI11+CL11+CO11+CR11+DB11+DE11+DH11+DK11+AF11</f>
        <v>442976.71666666662</v>
      </c>
      <c r="DP11" s="42">
        <f>W11+AB11+AL11+AQ11+AV11+BA11+BD11+BG11+BJ11+BM11+BP11+BX11+CA11+CD11+CG11+CJ11+CM11+CP11+CS11+DC11+DF11+DI11+DL11+AG11</f>
        <v>439051.32309999992</v>
      </c>
      <c r="DQ11" s="19">
        <v>0</v>
      </c>
      <c r="DR11" s="42">
        <f t="shared" si="24"/>
        <v>0</v>
      </c>
      <c r="DS11" s="42">
        <v>0</v>
      </c>
      <c r="DT11" s="19">
        <v>0</v>
      </c>
      <c r="DU11" s="42">
        <f t="shared" si="25"/>
        <v>0</v>
      </c>
      <c r="DV11" s="42">
        <v>0</v>
      </c>
      <c r="DW11" s="19">
        <v>0</v>
      </c>
      <c r="DX11" s="42">
        <f t="shared" si="26"/>
        <v>0</v>
      </c>
      <c r="DY11" s="42">
        <v>0</v>
      </c>
      <c r="DZ11" s="19">
        <v>0</v>
      </c>
      <c r="EA11" s="42">
        <f t="shared" si="27"/>
        <v>0</v>
      </c>
      <c r="EB11" s="42">
        <v>0</v>
      </c>
      <c r="EC11" s="19">
        <v>0</v>
      </c>
      <c r="ED11" s="42">
        <f t="shared" si="28"/>
        <v>0</v>
      </c>
      <c r="EE11" s="42">
        <v>0</v>
      </c>
      <c r="EF11" s="19">
        <v>792300</v>
      </c>
      <c r="EG11" s="42">
        <f t="shared" si="29"/>
        <v>132050</v>
      </c>
      <c r="EH11" s="42">
        <v>0</v>
      </c>
      <c r="EI11" s="42">
        <v>0</v>
      </c>
      <c r="EJ11" s="19">
        <f t="shared" si="30"/>
        <v>792300</v>
      </c>
      <c r="EK11" s="42">
        <f t="shared" si="30"/>
        <v>132050</v>
      </c>
      <c r="EL11" s="42">
        <f>DS11+DV11+DY11+EB11+EE11+EH11+EI11</f>
        <v>0</v>
      </c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  <c r="IW11" s="25"/>
      <c r="IX11" s="25"/>
    </row>
    <row r="12" spans="1:258" ht="59.25" customHeight="1" x14ac:dyDescent="0.3">
      <c r="A12" s="17">
        <v>3</v>
      </c>
      <c r="B12" s="204" t="s">
        <v>57</v>
      </c>
      <c r="C12" s="198">
        <v>8.3092000000000006</v>
      </c>
      <c r="D12" s="198">
        <v>13290.369699999999</v>
      </c>
      <c r="E12" s="196">
        <f>DN12+EJ12-EF12</f>
        <v>999189.10000000009</v>
      </c>
      <c r="F12" s="195">
        <f>DO12+EK12-EG12</f>
        <v>166531.51666666663</v>
      </c>
      <c r="G12" s="195">
        <f>DP12+EL12-EH12</f>
        <v>146449.09539999999</v>
      </c>
      <c r="H12" s="195">
        <f t="shared" si="31"/>
        <v>87.940768409102958</v>
      </c>
      <c r="I12" s="195">
        <f>G12/E12*100</f>
        <v>14.656794734850486</v>
      </c>
      <c r="J12" s="196">
        <f>U12+Z12+AJ12+AO12+AT12+AY12+BN12+BV12+BY12+CB12+CE12+CH12+CN12+CQ12+DA12+DD12+DJ12+AE12</f>
        <v>257065.4</v>
      </c>
      <c r="K12" s="195">
        <f>V12+AA12+AK12+AP12+AU12+AZ12+BO12+BW12+BZ12+CC12+CF12+CI12+CO12+CR12+DB12+DE12+DK12+AF12</f>
        <v>42844.233333333323</v>
      </c>
      <c r="L12" s="195">
        <f>W12+AB12+AL12+AQ12+AV12+BA12+BP12+BX12+CA12+CD12+CG12+CJ12+CP12+CS12+DC12+DF12+DL12+AG12</f>
        <v>27483.175400000029</v>
      </c>
      <c r="M12" s="195">
        <f t="shared" si="32"/>
        <v>-15361.057933333293</v>
      </c>
      <c r="N12" s="195">
        <f t="shared" si="33"/>
        <v>64.146731687734032</v>
      </c>
      <c r="O12" s="195">
        <f>L12/J12*100</f>
        <v>10.691121947955667</v>
      </c>
      <c r="P12" s="196">
        <f t="shared" si="0"/>
        <v>40877</v>
      </c>
      <c r="Q12" s="195">
        <f>V12+AA12+AF12</f>
        <v>6812.8333333333339</v>
      </c>
      <c r="R12" s="195">
        <f>W12+AB12+AG12</f>
        <v>4198.5840000000253</v>
      </c>
      <c r="S12" s="195">
        <f t="shared" si="34"/>
        <v>61.627575409154659</v>
      </c>
      <c r="T12" s="197">
        <f>R12/P12*100</f>
        <v>10.271262568192444</v>
      </c>
      <c r="U12" s="196">
        <v>107</v>
      </c>
      <c r="V12" s="198">
        <f t="shared" si="35"/>
        <v>17.833333333333332</v>
      </c>
      <c r="W12" s="198">
        <v>4.8959999999999999</v>
      </c>
      <c r="X12" s="198">
        <f t="shared" si="36"/>
        <v>27.454205607476638</v>
      </c>
      <c r="Y12" s="198">
        <f t="shared" si="1"/>
        <v>4.575700934579439</v>
      </c>
      <c r="Z12" s="196">
        <v>8660</v>
      </c>
      <c r="AA12" s="198">
        <f t="shared" si="2"/>
        <v>1443.3333333333333</v>
      </c>
      <c r="AB12" s="198">
        <v>1642.348</v>
      </c>
      <c r="AC12" s="198">
        <f t="shared" si="3"/>
        <v>113.78854503464204</v>
      </c>
      <c r="AD12" s="198">
        <f t="shared" si="37"/>
        <v>18.964757505773672</v>
      </c>
      <c r="AE12" s="196">
        <v>32110</v>
      </c>
      <c r="AF12" s="198">
        <f>+AE12/12*2</f>
        <v>5351.666666666667</v>
      </c>
      <c r="AG12" s="198">
        <v>2551.3400000000256</v>
      </c>
      <c r="AH12" s="198">
        <f>+AG12/AF12*100</f>
        <v>47.673746496419042</v>
      </c>
      <c r="AI12" s="198">
        <f>AG12/AE12*100</f>
        <v>7.9456244160698395</v>
      </c>
      <c r="AJ12" s="196">
        <v>60182</v>
      </c>
      <c r="AK12" s="198">
        <f t="shared" si="4"/>
        <v>10030.333333333334</v>
      </c>
      <c r="AL12" s="198">
        <v>11763.536400000001</v>
      </c>
      <c r="AM12" s="198">
        <f>+AL12/AK12*100</f>
        <v>117.27961583197634</v>
      </c>
      <c r="AN12" s="198">
        <f>AL12/AJ12*100</f>
        <v>19.546602638662726</v>
      </c>
      <c r="AO12" s="196">
        <v>4898.3999999999996</v>
      </c>
      <c r="AP12" s="198">
        <f t="shared" si="5"/>
        <v>816.4</v>
      </c>
      <c r="AQ12" s="198">
        <v>831.31</v>
      </c>
      <c r="AR12" s="198">
        <f t="shared" si="38"/>
        <v>101.8263106320431</v>
      </c>
      <c r="AS12" s="198">
        <f>AQ12/AO12*100</f>
        <v>16.971051772007186</v>
      </c>
      <c r="AT12" s="196">
        <v>600</v>
      </c>
      <c r="AU12" s="198">
        <f t="shared" si="6"/>
        <v>100</v>
      </c>
      <c r="AV12" s="198">
        <v>435.4</v>
      </c>
      <c r="AW12" s="198">
        <f>+AV12/AU12*100</f>
        <v>435.40000000000003</v>
      </c>
      <c r="AX12" s="198">
        <f>AV12/AT12*100</f>
        <v>72.566666666666663</v>
      </c>
      <c r="AY12" s="196">
        <v>0</v>
      </c>
      <c r="AZ12" s="198">
        <f t="shared" si="7"/>
        <v>0</v>
      </c>
      <c r="BA12" s="198">
        <v>0</v>
      </c>
      <c r="BB12" s="196">
        <v>0</v>
      </c>
      <c r="BC12" s="198">
        <f t="shared" si="8"/>
        <v>0</v>
      </c>
      <c r="BD12" s="198">
        <v>0</v>
      </c>
      <c r="BE12" s="196">
        <v>711523.4</v>
      </c>
      <c r="BF12" s="198">
        <f t="shared" si="9"/>
        <v>118587.23333333334</v>
      </c>
      <c r="BG12" s="198">
        <v>118587.2</v>
      </c>
      <c r="BH12" s="196">
        <v>1089</v>
      </c>
      <c r="BI12" s="198">
        <f t="shared" si="10"/>
        <v>181.5</v>
      </c>
      <c r="BJ12" s="198">
        <v>112.2</v>
      </c>
      <c r="BK12" s="196">
        <v>0</v>
      </c>
      <c r="BL12" s="198">
        <f t="shared" si="11"/>
        <v>0</v>
      </c>
      <c r="BM12" s="198">
        <v>0</v>
      </c>
      <c r="BN12" s="196">
        <v>0</v>
      </c>
      <c r="BO12" s="198">
        <f t="shared" si="39"/>
        <v>0</v>
      </c>
      <c r="BP12" s="198">
        <v>0</v>
      </c>
      <c r="BQ12" s="196">
        <f t="shared" si="12"/>
        <v>74748</v>
      </c>
      <c r="BR12" s="198">
        <f t="shared" si="12"/>
        <v>12458</v>
      </c>
      <c r="BS12" s="198">
        <f t="shared" si="12"/>
        <v>5227.5150000000003</v>
      </c>
      <c r="BT12" s="198">
        <f t="shared" si="40"/>
        <v>41.961109327339862</v>
      </c>
      <c r="BU12" s="198">
        <f>BS12/BQ12*100</f>
        <v>6.9935182212233107</v>
      </c>
      <c r="BV12" s="196">
        <v>69748</v>
      </c>
      <c r="BW12" s="198">
        <f t="shared" si="13"/>
        <v>11624.666666666666</v>
      </c>
      <c r="BX12" s="198">
        <v>4605.835</v>
      </c>
      <c r="BY12" s="196">
        <v>0</v>
      </c>
      <c r="BZ12" s="198">
        <f t="shared" si="14"/>
        <v>0</v>
      </c>
      <c r="CA12" s="198">
        <v>0</v>
      </c>
      <c r="CB12" s="196">
        <v>0</v>
      </c>
      <c r="CC12" s="198">
        <f t="shared" si="15"/>
        <v>0</v>
      </c>
      <c r="CD12" s="198">
        <v>0</v>
      </c>
      <c r="CE12" s="196">
        <v>5000</v>
      </c>
      <c r="CF12" s="198">
        <f t="shared" si="16"/>
        <v>833.33333333333337</v>
      </c>
      <c r="CG12" s="198">
        <v>621.67999999999995</v>
      </c>
      <c r="CH12" s="196">
        <v>0</v>
      </c>
      <c r="CI12" s="198">
        <f t="shared" si="41"/>
        <v>0</v>
      </c>
      <c r="CJ12" s="198">
        <v>0</v>
      </c>
      <c r="CK12" s="196">
        <v>1999</v>
      </c>
      <c r="CL12" s="198">
        <f t="shared" si="17"/>
        <v>333.16666666666669</v>
      </c>
      <c r="CM12" s="198">
        <v>266.52</v>
      </c>
      <c r="CN12" s="196">
        <v>0</v>
      </c>
      <c r="CO12" s="198">
        <f t="shared" si="42"/>
        <v>0</v>
      </c>
      <c r="CP12" s="198">
        <v>0</v>
      </c>
      <c r="CQ12" s="196">
        <v>47751</v>
      </c>
      <c r="CR12" s="198">
        <f t="shared" si="18"/>
        <v>7958.5</v>
      </c>
      <c r="CS12" s="198">
        <v>4936.83</v>
      </c>
      <c r="CT12" s="198">
        <f t="shared" si="43"/>
        <v>62.03216686561538</v>
      </c>
      <c r="CU12" s="198">
        <f>CS12/CQ12*100</f>
        <v>10.338694477602562</v>
      </c>
      <c r="CV12" s="196">
        <v>19000</v>
      </c>
      <c r="CW12" s="198">
        <f t="shared" si="19"/>
        <v>3166.6666666666665</v>
      </c>
      <c r="CX12" s="198">
        <v>1440.23</v>
      </c>
      <c r="CY12" s="198">
        <f t="shared" si="44"/>
        <v>45.480947368421056</v>
      </c>
      <c r="CZ12" s="198">
        <f>CX12/CV12*100</f>
        <v>7.5801578947368426</v>
      </c>
      <c r="DA12" s="19">
        <v>0</v>
      </c>
      <c r="DB12" s="42">
        <f t="shared" si="20"/>
        <v>0</v>
      </c>
      <c r="DC12" s="42">
        <v>90</v>
      </c>
      <c r="DD12" s="19">
        <v>3000</v>
      </c>
      <c r="DE12" s="42">
        <f t="shared" si="21"/>
        <v>500</v>
      </c>
      <c r="DF12" s="42">
        <v>0</v>
      </c>
      <c r="DG12" s="19">
        <v>20000</v>
      </c>
      <c r="DH12" s="42">
        <f t="shared" si="22"/>
        <v>3333.3333333333335</v>
      </c>
      <c r="DI12" s="42">
        <v>0</v>
      </c>
      <c r="DJ12" s="19">
        <v>25009</v>
      </c>
      <c r="DK12" s="42">
        <f t="shared" si="23"/>
        <v>4168.166666666667</v>
      </c>
      <c r="DL12" s="42">
        <v>0</v>
      </c>
      <c r="DM12" s="42">
        <v>0</v>
      </c>
      <c r="DN12" s="19">
        <f>U12+Z12+AJ12+AO12+AT12+AY12+BB12+BE12+BH12+BK12+BN12+BV12+BY12+CB12+CE12+CH12+CK12+CN12+CQ12+DA12+DD12+DG12+DJ12+AE12</f>
        <v>991676.8</v>
      </c>
      <c r="DO12" s="42">
        <f>V12+AA12+AK12+AP12+AU12+AZ12+BC12+BF12+BI12+BL12+BO12+BW12+BZ12+CC12+CF12+CI12+CL12+CO12+CR12+DB12+DE12+DH12+DK12+AF12</f>
        <v>165279.46666666665</v>
      </c>
      <c r="DP12" s="42">
        <f>W12+AB12+AL12+AQ12+AV12+BA12+BD12+BG12+BJ12+BM12+BP12+BX12+CA12+CD12+CG12+CJ12+CM12+CP12+CS12+DC12+DF12+DI12+DL12+AG12</f>
        <v>146449.09539999999</v>
      </c>
      <c r="DQ12" s="19">
        <v>0</v>
      </c>
      <c r="DR12" s="42">
        <f t="shared" si="24"/>
        <v>0</v>
      </c>
      <c r="DS12" s="42">
        <v>0</v>
      </c>
      <c r="DT12" s="19">
        <v>7512.3</v>
      </c>
      <c r="DU12" s="42">
        <f t="shared" si="25"/>
        <v>1252.05</v>
      </c>
      <c r="DV12" s="42">
        <v>0</v>
      </c>
      <c r="DW12" s="19">
        <v>0</v>
      </c>
      <c r="DX12" s="42">
        <f t="shared" si="26"/>
        <v>0</v>
      </c>
      <c r="DY12" s="42">
        <v>0</v>
      </c>
      <c r="DZ12" s="19">
        <v>0</v>
      </c>
      <c r="EA12" s="42">
        <f t="shared" si="27"/>
        <v>0</v>
      </c>
      <c r="EB12" s="42">
        <v>0</v>
      </c>
      <c r="EC12" s="19">
        <v>0</v>
      </c>
      <c r="ED12" s="42">
        <f t="shared" si="28"/>
        <v>0</v>
      </c>
      <c r="EE12" s="42">
        <v>0</v>
      </c>
      <c r="EF12" s="19">
        <v>133781.95809999999</v>
      </c>
      <c r="EG12" s="42">
        <f t="shared" si="29"/>
        <v>22296.993016666664</v>
      </c>
      <c r="EH12" s="42">
        <v>26000</v>
      </c>
      <c r="EI12" s="42">
        <v>0</v>
      </c>
      <c r="EJ12" s="19">
        <f t="shared" si="30"/>
        <v>141294.25809999998</v>
      </c>
      <c r="EK12" s="42">
        <f t="shared" si="30"/>
        <v>23549.043016666663</v>
      </c>
      <c r="EL12" s="42">
        <f>DS12+DV12+DY12+EB12+EE12+EH12+EI12</f>
        <v>26000</v>
      </c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  <c r="IW12" s="25"/>
      <c r="IX12" s="25"/>
    </row>
    <row r="13" spans="1:258" ht="59.25" customHeight="1" x14ac:dyDescent="0.3">
      <c r="A13" s="17">
        <v>4</v>
      </c>
      <c r="B13" s="204" t="s">
        <v>58</v>
      </c>
      <c r="C13" s="198">
        <v>9182.2497000000003</v>
      </c>
      <c r="D13" s="198">
        <v>1255725.0197000001</v>
      </c>
      <c r="E13" s="196">
        <f>DN13+EJ13-EF13</f>
        <v>4275278.1859999998</v>
      </c>
      <c r="F13" s="195">
        <f>DO13+EK13-EG13</f>
        <v>712546.36433333345</v>
      </c>
      <c r="G13" s="195">
        <f>DP13+EL13-EH13</f>
        <v>730567.22799999989</v>
      </c>
      <c r="H13" s="195">
        <f t="shared" si="31"/>
        <v>102.52907944924074</v>
      </c>
      <c r="I13" s="195">
        <f>G13/E13*100</f>
        <v>17.088179908206794</v>
      </c>
      <c r="J13" s="196">
        <f>U13+Z13+AJ13+AO13+AT13+AY13+BN13+BV13+BY13+CB13+CE13+CH13+CN13+CQ13+DA13+DD13+DJ13+AE13</f>
        <v>912286.10000000009</v>
      </c>
      <c r="K13" s="195">
        <f>V13+AA13+AK13+AP13+AU13+AZ13+BO13+BW13+BZ13+CC13+CF13+CI13+CO13+CR13+DB13+DE13+DK13+AF13</f>
        <v>152047.68333333335</v>
      </c>
      <c r="L13" s="195">
        <f>W13+AB13+AL13+AQ13+AV13+BA13+BP13+BX13+CA13+CD13+CG13+CJ13+CP13+CS13+DC13+DF13+DL13+AG13</f>
        <v>191689.03099999996</v>
      </c>
      <c r="M13" s="195">
        <f t="shared" si="32"/>
        <v>39641.34766666661</v>
      </c>
      <c r="N13" s="195">
        <f t="shared" si="33"/>
        <v>126.07165515291744</v>
      </c>
      <c r="O13" s="195">
        <f>L13/J13*100</f>
        <v>21.011942525486241</v>
      </c>
      <c r="P13" s="196">
        <f t="shared" si="0"/>
        <v>162743.60000000009</v>
      </c>
      <c r="Q13" s="195">
        <f>V13+AA13+AF13</f>
        <v>27123.933333333349</v>
      </c>
      <c r="R13" s="195">
        <f>W13+AB13+AG13</f>
        <v>22164.252999999968</v>
      </c>
      <c r="S13" s="195">
        <f t="shared" si="34"/>
        <v>81.714745157413091</v>
      </c>
      <c r="T13" s="197">
        <f>R13/P13*100</f>
        <v>13.619124192902182</v>
      </c>
      <c r="U13" s="196">
        <v>0</v>
      </c>
      <c r="V13" s="198">
        <f t="shared" si="35"/>
        <v>0</v>
      </c>
      <c r="W13" s="198">
        <v>405.91800000000001</v>
      </c>
      <c r="X13" s="198" t="e">
        <f t="shared" si="36"/>
        <v>#DIV/0!</v>
      </c>
      <c r="Y13" s="198" t="e">
        <f t="shared" si="1"/>
        <v>#DIV/0!</v>
      </c>
      <c r="Z13" s="196">
        <v>16400</v>
      </c>
      <c r="AA13" s="198">
        <f t="shared" si="2"/>
        <v>2733.3333333333335</v>
      </c>
      <c r="AB13" s="198">
        <v>3808.9569999999999</v>
      </c>
      <c r="AC13" s="198">
        <f t="shared" si="3"/>
        <v>139.35208536585364</v>
      </c>
      <c r="AD13" s="198">
        <f t="shared" si="37"/>
        <v>23.22534756097561</v>
      </c>
      <c r="AE13" s="196">
        <v>146343.60000000009</v>
      </c>
      <c r="AF13" s="198">
        <f>+AE13/12*2</f>
        <v>24390.600000000017</v>
      </c>
      <c r="AG13" s="198">
        <v>17949.377999999968</v>
      </c>
      <c r="AH13" s="198">
        <f>+AG13/AF13*100</f>
        <v>73.591375365919475</v>
      </c>
      <c r="AI13" s="198">
        <f>AG13/AE13*100</f>
        <v>12.265229227653245</v>
      </c>
      <c r="AJ13" s="196">
        <v>486100</v>
      </c>
      <c r="AK13" s="198">
        <f t="shared" si="4"/>
        <v>81016.666666666672</v>
      </c>
      <c r="AL13" s="198">
        <v>116225.37699999999</v>
      </c>
      <c r="AM13" s="198">
        <f>+AL13/AK13*100</f>
        <v>143.45860152232049</v>
      </c>
      <c r="AN13" s="198">
        <f>AL13/AJ13*100</f>
        <v>23.909766920386748</v>
      </c>
      <c r="AO13" s="196">
        <v>18250</v>
      </c>
      <c r="AP13" s="198">
        <f t="shared" si="5"/>
        <v>3041.6666666666665</v>
      </c>
      <c r="AQ13" s="198">
        <v>5541.85</v>
      </c>
      <c r="AR13" s="198">
        <f t="shared" si="38"/>
        <v>182.19780821917811</v>
      </c>
      <c r="AS13" s="198">
        <f>AQ13/AO13*100</f>
        <v>30.366301369863013</v>
      </c>
      <c r="AT13" s="196">
        <v>15200</v>
      </c>
      <c r="AU13" s="198">
        <f t="shared" si="6"/>
        <v>2533.3333333333335</v>
      </c>
      <c r="AV13" s="198">
        <v>3713.7</v>
      </c>
      <c r="AW13" s="198">
        <f>+AV13/AU13*100</f>
        <v>146.59342105263156</v>
      </c>
      <c r="AX13" s="198">
        <f>AV13/AT13*100</f>
        <v>24.432236842105262</v>
      </c>
      <c r="AY13" s="196">
        <v>0</v>
      </c>
      <c r="AZ13" s="198">
        <f t="shared" si="7"/>
        <v>0</v>
      </c>
      <c r="BA13" s="198">
        <v>0</v>
      </c>
      <c r="BB13" s="196">
        <v>0</v>
      </c>
      <c r="BC13" s="198">
        <f t="shared" si="8"/>
        <v>0</v>
      </c>
      <c r="BD13" s="198">
        <v>0</v>
      </c>
      <c r="BE13" s="196">
        <v>3223773.4</v>
      </c>
      <c r="BF13" s="198">
        <f t="shared" si="9"/>
        <v>537295.56666666665</v>
      </c>
      <c r="BG13" s="198">
        <v>537925.17700000003</v>
      </c>
      <c r="BH13" s="196">
        <v>3486.1</v>
      </c>
      <c r="BI13" s="198">
        <f t="shared" si="10"/>
        <v>581.01666666666665</v>
      </c>
      <c r="BJ13" s="198">
        <v>359.1</v>
      </c>
      <c r="BK13" s="196">
        <v>0</v>
      </c>
      <c r="BL13" s="198">
        <f t="shared" si="11"/>
        <v>0</v>
      </c>
      <c r="BM13" s="198">
        <v>0</v>
      </c>
      <c r="BN13" s="196">
        <v>0</v>
      </c>
      <c r="BO13" s="198">
        <f t="shared" si="39"/>
        <v>0</v>
      </c>
      <c r="BP13" s="198">
        <v>0</v>
      </c>
      <c r="BQ13" s="196">
        <f t="shared" si="12"/>
        <v>47842</v>
      </c>
      <c r="BR13" s="198">
        <f t="shared" si="12"/>
        <v>7973.666666666667</v>
      </c>
      <c r="BS13" s="198">
        <f t="shared" si="12"/>
        <v>5038.366</v>
      </c>
      <c r="BT13" s="198">
        <f t="shared" si="40"/>
        <v>63.187567409389231</v>
      </c>
      <c r="BU13" s="198">
        <f>BS13/BQ13*100</f>
        <v>10.531261234898206</v>
      </c>
      <c r="BV13" s="196">
        <v>34912</v>
      </c>
      <c r="BW13" s="198">
        <f t="shared" si="13"/>
        <v>5818.666666666667</v>
      </c>
      <c r="BX13" s="198">
        <v>2997.8960000000002</v>
      </c>
      <c r="BY13" s="196">
        <v>5190</v>
      </c>
      <c r="BZ13" s="198">
        <f t="shared" si="14"/>
        <v>865</v>
      </c>
      <c r="CA13" s="198">
        <v>122</v>
      </c>
      <c r="CB13" s="196">
        <v>0</v>
      </c>
      <c r="CC13" s="198">
        <f t="shared" si="15"/>
        <v>0</v>
      </c>
      <c r="CD13" s="198">
        <v>0</v>
      </c>
      <c r="CE13" s="196">
        <v>7740</v>
      </c>
      <c r="CF13" s="198">
        <f t="shared" si="16"/>
        <v>1290</v>
      </c>
      <c r="CG13" s="198">
        <v>1918.47</v>
      </c>
      <c r="CH13" s="196">
        <v>0</v>
      </c>
      <c r="CI13" s="198">
        <f t="shared" si="41"/>
        <v>0</v>
      </c>
      <c r="CJ13" s="198">
        <v>0</v>
      </c>
      <c r="CK13" s="196">
        <v>4454.3999999999996</v>
      </c>
      <c r="CL13" s="198">
        <f t="shared" si="17"/>
        <v>742.4</v>
      </c>
      <c r="CM13" s="198">
        <v>593.91999999999996</v>
      </c>
      <c r="CN13" s="196">
        <v>0</v>
      </c>
      <c r="CO13" s="198">
        <f t="shared" si="42"/>
        <v>0</v>
      </c>
      <c r="CP13" s="198">
        <v>516.13699999999994</v>
      </c>
      <c r="CQ13" s="196">
        <v>172650.5</v>
      </c>
      <c r="CR13" s="198">
        <f t="shared" si="18"/>
        <v>28775.083333333332</v>
      </c>
      <c r="CS13" s="198">
        <v>20913.870999999999</v>
      </c>
      <c r="CT13" s="198">
        <f t="shared" si="43"/>
        <v>72.680488037972665</v>
      </c>
      <c r="CU13" s="198">
        <f>CS13/CQ13*100</f>
        <v>12.113414672995445</v>
      </c>
      <c r="CV13" s="196">
        <v>98600</v>
      </c>
      <c r="CW13" s="198">
        <f t="shared" si="19"/>
        <v>16433.333333333332</v>
      </c>
      <c r="CX13" s="198">
        <v>10403.799999999999</v>
      </c>
      <c r="CY13" s="198">
        <f t="shared" si="44"/>
        <v>63.309127789046649</v>
      </c>
      <c r="CZ13" s="198">
        <f>CX13/CV13*100</f>
        <v>10.551521298174443</v>
      </c>
      <c r="DA13" s="19">
        <v>8000</v>
      </c>
      <c r="DB13" s="42">
        <f t="shared" si="20"/>
        <v>1333.3333333333333</v>
      </c>
      <c r="DC13" s="42">
        <v>13919.05</v>
      </c>
      <c r="DD13" s="19">
        <v>1500</v>
      </c>
      <c r="DE13" s="42">
        <f t="shared" si="21"/>
        <v>250</v>
      </c>
      <c r="DF13" s="42">
        <v>1128.624</v>
      </c>
      <c r="DG13" s="19">
        <v>0</v>
      </c>
      <c r="DH13" s="42">
        <f t="shared" si="22"/>
        <v>0</v>
      </c>
      <c r="DI13" s="42">
        <v>0</v>
      </c>
      <c r="DJ13" s="19">
        <v>0</v>
      </c>
      <c r="DK13" s="42">
        <f t="shared" si="23"/>
        <v>0</v>
      </c>
      <c r="DL13" s="42">
        <v>2527.8029999999999</v>
      </c>
      <c r="DM13" s="42">
        <v>0</v>
      </c>
      <c r="DN13" s="19">
        <f>U13+Z13+AJ13+AO13+AT13+AY13+BB13+BE13+BH13+BK13+BN13+BV13+BY13+CB13+CE13+CH13+CK13+CN13+CQ13+DA13+DD13+DG13+DJ13+AE13</f>
        <v>4144000</v>
      </c>
      <c r="DO13" s="42">
        <f>V13+AA13+AK13+AP13+AU13+AZ13+BC13+BF13+BI13+BL13+BO13+BW13+BZ13+CC13+CF13+CI13+CL13+CO13+CR13+DB13+DE13+DH13+DK13+AF13</f>
        <v>690666.66666666674</v>
      </c>
      <c r="DP13" s="42">
        <f>W13+AB13+AL13+AQ13+AV13+BA13+BD13+BG13+BJ13+BM13+BP13+BX13+CA13+CD13+CG13+CJ13+CM13+CP13+CS13+DC13+DF13+DI13+DL13+AG13</f>
        <v>730567.22799999989</v>
      </c>
      <c r="DQ13" s="19">
        <v>0</v>
      </c>
      <c r="DR13" s="42">
        <f t="shared" si="24"/>
        <v>0</v>
      </c>
      <c r="DS13" s="42">
        <v>0</v>
      </c>
      <c r="DT13" s="19">
        <v>131278.18599999999</v>
      </c>
      <c r="DU13" s="42">
        <f t="shared" si="25"/>
        <v>21879.697666666663</v>
      </c>
      <c r="DV13" s="42">
        <v>0</v>
      </c>
      <c r="DW13" s="19">
        <v>0</v>
      </c>
      <c r="DX13" s="42">
        <f t="shared" si="26"/>
        <v>0</v>
      </c>
      <c r="DY13" s="42">
        <v>0</v>
      </c>
      <c r="DZ13" s="19">
        <v>0</v>
      </c>
      <c r="EA13" s="42">
        <f t="shared" si="27"/>
        <v>0</v>
      </c>
      <c r="EB13" s="42">
        <v>0</v>
      </c>
      <c r="EC13" s="19">
        <v>0</v>
      </c>
      <c r="ED13" s="42">
        <f t="shared" si="28"/>
        <v>0</v>
      </c>
      <c r="EE13" s="42">
        <v>0</v>
      </c>
      <c r="EF13" s="19">
        <v>0</v>
      </c>
      <c r="EG13" s="42">
        <f t="shared" si="29"/>
        <v>0</v>
      </c>
      <c r="EH13" s="42">
        <v>0</v>
      </c>
      <c r="EI13" s="42">
        <v>0</v>
      </c>
      <c r="EJ13" s="19">
        <f t="shared" si="30"/>
        <v>131278.18599999999</v>
      </c>
      <c r="EK13" s="42">
        <f t="shared" si="30"/>
        <v>21879.697666666663</v>
      </c>
      <c r="EL13" s="42">
        <f>DS13+DV13+DY13+EB13+EE13+EH13+EI13</f>
        <v>0</v>
      </c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  <c r="IW13" s="25"/>
      <c r="IX13" s="25"/>
    </row>
    <row r="14" spans="1:258" ht="59.25" customHeight="1" x14ac:dyDescent="0.3">
      <c r="A14" s="17">
        <v>5</v>
      </c>
      <c r="B14" s="204" t="s">
        <v>59</v>
      </c>
      <c r="C14" s="198">
        <v>20600.002</v>
      </c>
      <c r="D14" s="198">
        <v>53037.111900000004</v>
      </c>
      <c r="E14" s="196">
        <f>DN14+EJ14-EF14</f>
        <v>2710000.1</v>
      </c>
      <c r="F14" s="195">
        <f>DO14+EK14-EG14</f>
        <v>451666.68333333341</v>
      </c>
      <c r="G14" s="195">
        <f>DP14+EL14-EH14</f>
        <v>453083.62780000002</v>
      </c>
      <c r="H14" s="195">
        <f t="shared" si="31"/>
        <v>100.31371463049021</v>
      </c>
      <c r="I14" s="195">
        <f>G14/E14*100</f>
        <v>16.718952438415037</v>
      </c>
      <c r="J14" s="196">
        <f>U14+Z14+AJ14+AO14+AT14+AY14+BN14+BV14+BY14+CB14+CE14+CH14+CN14+CQ14+DA14+DD14+DJ14+AE14</f>
        <v>535286.1</v>
      </c>
      <c r="K14" s="195">
        <f>V14+AA14+AK14+AP14+AU14+AZ14+BO14+BW14+BZ14+CC14+CF14+CI14+CO14+CR14+DB14+DE14+DK14+AF14</f>
        <v>89214.349999999991</v>
      </c>
      <c r="L14" s="195">
        <f>W14+AB14+AL14+AQ14+AV14+BA14+BP14+BX14+CA14+CD14+CG14+CJ14+CP14+CS14+DC14+DF14+DL14+AG14</f>
        <v>96765.635800000033</v>
      </c>
      <c r="M14" s="195">
        <f t="shared" si="32"/>
        <v>7551.2858000000415</v>
      </c>
      <c r="N14" s="195">
        <f t="shared" si="33"/>
        <v>108.46420536606503</v>
      </c>
      <c r="O14" s="195">
        <f>L14/J14*100</f>
        <v>18.077367561010838</v>
      </c>
      <c r="P14" s="196">
        <f t="shared" si="0"/>
        <v>133100</v>
      </c>
      <c r="Q14" s="195">
        <f>V14+AA14+AF14</f>
        <v>22183.333333333332</v>
      </c>
      <c r="R14" s="195">
        <f>W14+AB14+AG14</f>
        <v>13785.583000000013</v>
      </c>
      <c r="S14" s="195">
        <f t="shared" si="34"/>
        <v>62.143875281743114</v>
      </c>
      <c r="T14" s="197">
        <f>R14/P14*100</f>
        <v>10.357312546957186</v>
      </c>
      <c r="U14" s="196">
        <v>10600</v>
      </c>
      <c r="V14" s="198">
        <f t="shared" si="35"/>
        <v>1766.6666666666667</v>
      </c>
      <c r="W14" s="198">
        <v>4318.9219999999996</v>
      </c>
      <c r="X14" s="198">
        <f t="shared" si="36"/>
        <v>244.46728301886787</v>
      </c>
      <c r="Y14" s="198">
        <f t="shared" si="1"/>
        <v>40.74454716981132</v>
      </c>
      <c r="Z14" s="196">
        <v>10000</v>
      </c>
      <c r="AA14" s="198">
        <f t="shared" si="2"/>
        <v>1666.6666666666667</v>
      </c>
      <c r="AB14" s="198">
        <v>620.94899999999996</v>
      </c>
      <c r="AC14" s="198">
        <f t="shared" si="3"/>
        <v>37.256939999999993</v>
      </c>
      <c r="AD14" s="198">
        <f t="shared" si="37"/>
        <v>6.2094899999999997</v>
      </c>
      <c r="AE14" s="196">
        <v>112500</v>
      </c>
      <c r="AF14" s="198">
        <f>+AE14/12*2</f>
        <v>18750</v>
      </c>
      <c r="AG14" s="198">
        <v>8845.7120000000141</v>
      </c>
      <c r="AH14" s="198">
        <f>+AG14/AF14*100</f>
        <v>47.177130666666741</v>
      </c>
      <c r="AI14" s="198">
        <f>AG14/AE14*100</f>
        <v>7.8628551111111236</v>
      </c>
      <c r="AJ14" s="196">
        <v>308688.09999999998</v>
      </c>
      <c r="AK14" s="198">
        <f t="shared" si="4"/>
        <v>51448.016666666663</v>
      </c>
      <c r="AL14" s="198">
        <v>52679.266000000003</v>
      </c>
      <c r="AM14" s="198">
        <f>+AL14/AK14*100</f>
        <v>102.39319105595585</v>
      </c>
      <c r="AN14" s="198">
        <f>AL14/AJ14*100</f>
        <v>17.065531842659308</v>
      </c>
      <c r="AO14" s="196">
        <v>9700</v>
      </c>
      <c r="AP14" s="198">
        <f t="shared" si="5"/>
        <v>1616.6666666666667</v>
      </c>
      <c r="AQ14" s="198">
        <v>2521.14</v>
      </c>
      <c r="AR14" s="198">
        <f t="shared" si="38"/>
        <v>155.94680412371133</v>
      </c>
      <c r="AS14" s="198">
        <f>AQ14/AO14*100</f>
        <v>25.991134020618556</v>
      </c>
      <c r="AT14" s="196">
        <v>13000</v>
      </c>
      <c r="AU14" s="198">
        <f t="shared" si="6"/>
        <v>2166.6666666666665</v>
      </c>
      <c r="AV14" s="198">
        <v>3254.5</v>
      </c>
      <c r="AW14" s="198">
        <f>+AV14/AU14*100</f>
        <v>150.2076923076923</v>
      </c>
      <c r="AX14" s="198">
        <f>AV14/AT14*100</f>
        <v>25.034615384615382</v>
      </c>
      <c r="AY14" s="196">
        <v>0</v>
      </c>
      <c r="AZ14" s="198">
        <f t="shared" si="7"/>
        <v>0</v>
      </c>
      <c r="BA14" s="198">
        <v>0</v>
      </c>
      <c r="BB14" s="196">
        <v>0</v>
      </c>
      <c r="BC14" s="198">
        <f t="shared" si="8"/>
        <v>0</v>
      </c>
      <c r="BD14" s="198">
        <v>0</v>
      </c>
      <c r="BE14" s="196">
        <v>1355089.9</v>
      </c>
      <c r="BF14" s="198">
        <f t="shared" si="9"/>
        <v>225848.31666666665</v>
      </c>
      <c r="BG14" s="198">
        <v>225848.33199999999</v>
      </c>
      <c r="BH14" s="196">
        <v>2396.8000000000002</v>
      </c>
      <c r="BI14" s="198">
        <f t="shared" si="10"/>
        <v>399.4666666666667</v>
      </c>
      <c r="BJ14" s="198">
        <v>246.9</v>
      </c>
      <c r="BK14" s="196">
        <v>0</v>
      </c>
      <c r="BL14" s="198">
        <f t="shared" si="11"/>
        <v>0</v>
      </c>
      <c r="BM14" s="198">
        <v>0</v>
      </c>
      <c r="BN14" s="196">
        <v>0</v>
      </c>
      <c r="BO14" s="198">
        <f t="shared" si="39"/>
        <v>0</v>
      </c>
      <c r="BP14" s="198">
        <v>0</v>
      </c>
      <c r="BQ14" s="196">
        <f t="shared" si="12"/>
        <v>24758</v>
      </c>
      <c r="BR14" s="198">
        <f t="shared" si="12"/>
        <v>4126.3333333333339</v>
      </c>
      <c r="BS14" s="198">
        <f t="shared" si="12"/>
        <v>6449.5489999999991</v>
      </c>
      <c r="BT14" s="198">
        <f t="shared" si="40"/>
        <v>156.30218111317549</v>
      </c>
      <c r="BU14" s="198">
        <f>BS14/BQ14*100</f>
        <v>26.050363518862586</v>
      </c>
      <c r="BV14" s="196">
        <v>11305</v>
      </c>
      <c r="BW14" s="198">
        <f t="shared" si="13"/>
        <v>1884.1666666666667</v>
      </c>
      <c r="BX14" s="198">
        <v>936.95299999999997</v>
      </c>
      <c r="BY14" s="196">
        <v>5653</v>
      </c>
      <c r="BZ14" s="198">
        <f t="shared" si="14"/>
        <v>942.16666666666663</v>
      </c>
      <c r="CA14" s="198">
        <v>4000</v>
      </c>
      <c r="CB14" s="196">
        <v>3200</v>
      </c>
      <c r="CC14" s="198">
        <f t="shared" si="15"/>
        <v>533.33333333333337</v>
      </c>
      <c r="CD14" s="198">
        <v>1006.596</v>
      </c>
      <c r="CE14" s="196">
        <v>4600</v>
      </c>
      <c r="CF14" s="198">
        <f t="shared" si="16"/>
        <v>766.66666666666663</v>
      </c>
      <c r="CG14" s="198">
        <v>506</v>
      </c>
      <c r="CH14" s="196">
        <v>0</v>
      </c>
      <c r="CI14" s="198">
        <f t="shared" si="41"/>
        <v>0</v>
      </c>
      <c r="CJ14" s="198">
        <v>0</v>
      </c>
      <c r="CK14" s="196">
        <v>2227.3000000000002</v>
      </c>
      <c r="CL14" s="198">
        <f t="shared" si="17"/>
        <v>371.2166666666667</v>
      </c>
      <c r="CM14" s="198">
        <v>296.95999999999998</v>
      </c>
      <c r="CN14" s="196">
        <v>0</v>
      </c>
      <c r="CO14" s="198">
        <f t="shared" si="42"/>
        <v>0</v>
      </c>
      <c r="CP14" s="198">
        <v>0</v>
      </c>
      <c r="CQ14" s="196">
        <v>42800</v>
      </c>
      <c r="CR14" s="198">
        <f t="shared" si="18"/>
        <v>7133.333333333333</v>
      </c>
      <c r="CS14" s="198">
        <v>5146.7776000000003</v>
      </c>
      <c r="CT14" s="198">
        <f t="shared" si="43"/>
        <v>72.151087850467306</v>
      </c>
      <c r="CU14" s="198">
        <f>CS14/CQ14*100</f>
        <v>12.025181308411216</v>
      </c>
      <c r="CV14" s="196">
        <v>35000</v>
      </c>
      <c r="CW14" s="198">
        <f t="shared" si="19"/>
        <v>5833.333333333333</v>
      </c>
      <c r="CX14" s="198">
        <v>5053.7776000000003</v>
      </c>
      <c r="CY14" s="198">
        <f t="shared" si="44"/>
        <v>86.636187428571446</v>
      </c>
      <c r="CZ14" s="198">
        <f>CX14/CV14*100</f>
        <v>14.439364571428573</v>
      </c>
      <c r="DA14" s="19">
        <v>3000</v>
      </c>
      <c r="DB14" s="42">
        <f t="shared" si="20"/>
        <v>500</v>
      </c>
      <c r="DC14" s="42">
        <v>11948.620199999999</v>
      </c>
      <c r="DD14" s="19">
        <v>0</v>
      </c>
      <c r="DE14" s="42">
        <f t="shared" si="21"/>
        <v>0</v>
      </c>
      <c r="DF14" s="42">
        <v>35</v>
      </c>
      <c r="DG14" s="19">
        <v>0</v>
      </c>
      <c r="DH14" s="42">
        <f t="shared" si="22"/>
        <v>0</v>
      </c>
      <c r="DI14" s="42">
        <v>0</v>
      </c>
      <c r="DJ14" s="19">
        <v>240</v>
      </c>
      <c r="DK14" s="42">
        <f t="shared" si="23"/>
        <v>40</v>
      </c>
      <c r="DL14" s="42">
        <v>945.2</v>
      </c>
      <c r="DM14" s="42">
        <v>0</v>
      </c>
      <c r="DN14" s="19">
        <f>U14+Z14+AJ14+AO14+AT14+AY14+BB14+BE14+BH14+BK14+BN14+BV14+BY14+CB14+CE14+CH14+CK14+CN14+CQ14+DA14+DD14+DG14+DJ14+AE14</f>
        <v>1895000.1</v>
      </c>
      <c r="DO14" s="42">
        <f>V14+AA14+AK14+AP14+AU14+AZ14+BC14+BF14+BI14+BL14+BO14+BW14+BZ14+CC14+CF14+CI14+CL14+CO14+CR14+DB14+DE14+DH14+DK14+AF14</f>
        <v>315833.35000000003</v>
      </c>
      <c r="DP14" s="42">
        <f>W14+AB14+AL14+AQ14+AV14+BA14+BD14+BG14+BJ14+BM14+BP14+BX14+CA14+CD14+CG14+CJ14+CM14+CP14+CS14+DC14+DF14+DI14+DL14+AG14</f>
        <v>323157.82780000003</v>
      </c>
      <c r="DQ14" s="19">
        <v>0</v>
      </c>
      <c r="DR14" s="42">
        <f t="shared" si="24"/>
        <v>0</v>
      </c>
      <c r="DS14" s="42">
        <v>2000</v>
      </c>
      <c r="DT14" s="19">
        <v>815000</v>
      </c>
      <c r="DU14" s="42">
        <f t="shared" si="25"/>
        <v>135833.33333333334</v>
      </c>
      <c r="DV14" s="42">
        <v>127925.8</v>
      </c>
      <c r="DW14" s="19">
        <v>0</v>
      </c>
      <c r="DX14" s="42">
        <f t="shared" si="26"/>
        <v>0</v>
      </c>
      <c r="DY14" s="42">
        <v>0</v>
      </c>
      <c r="DZ14" s="19">
        <v>0</v>
      </c>
      <c r="EA14" s="42">
        <f t="shared" si="27"/>
        <v>0</v>
      </c>
      <c r="EB14" s="42">
        <v>0</v>
      </c>
      <c r="EC14" s="19">
        <v>0</v>
      </c>
      <c r="ED14" s="42">
        <f t="shared" si="28"/>
        <v>0</v>
      </c>
      <c r="EE14" s="42">
        <v>0</v>
      </c>
      <c r="EF14" s="19">
        <v>545000</v>
      </c>
      <c r="EG14" s="42">
        <f t="shared" si="29"/>
        <v>90833.333333333328</v>
      </c>
      <c r="EH14" s="42">
        <v>15000</v>
      </c>
      <c r="EI14" s="42">
        <v>0</v>
      </c>
      <c r="EJ14" s="19">
        <f t="shared" si="30"/>
        <v>1360000</v>
      </c>
      <c r="EK14" s="42">
        <f t="shared" si="30"/>
        <v>226666.66666666669</v>
      </c>
      <c r="EL14" s="42">
        <f>DS14+DV14+DY14+EB14+EE14+EH14+EI14</f>
        <v>144925.79999999999</v>
      </c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  <c r="IW14" s="25"/>
      <c r="IX14" s="25"/>
    </row>
    <row r="15" spans="1:258" ht="59.25" customHeight="1" x14ac:dyDescent="0.35">
      <c r="A15" s="17"/>
      <c r="B15" s="205"/>
      <c r="C15" s="203"/>
      <c r="D15" s="206"/>
      <c r="E15" s="198"/>
      <c r="F15" s="198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7"/>
      <c r="U15" s="199"/>
      <c r="V15" s="199"/>
      <c r="W15" s="195"/>
      <c r="X15" s="198"/>
      <c r="Y15" s="198"/>
      <c r="Z15" s="200"/>
      <c r="AA15" s="195"/>
      <c r="AB15" s="195"/>
      <c r="AC15" s="198"/>
      <c r="AD15" s="198"/>
      <c r="AE15" s="197"/>
      <c r="AF15" s="195"/>
      <c r="AG15" s="197"/>
      <c r="AH15" s="198"/>
      <c r="AI15" s="197"/>
      <c r="AJ15" s="199"/>
      <c r="AK15" s="195"/>
      <c r="AL15" s="195"/>
      <c r="AM15" s="198"/>
      <c r="AN15" s="197"/>
      <c r="AO15" s="199"/>
      <c r="AP15" s="195"/>
      <c r="AQ15" s="195"/>
      <c r="AR15" s="198"/>
      <c r="AS15" s="197"/>
      <c r="AT15" s="201"/>
      <c r="AU15" s="195"/>
      <c r="AV15" s="195"/>
      <c r="AW15" s="198"/>
      <c r="AX15" s="197"/>
      <c r="AY15" s="202"/>
      <c r="AZ15" s="195"/>
      <c r="BA15" s="197"/>
      <c r="BB15" s="197"/>
      <c r="BC15" s="195"/>
      <c r="BD15" s="197"/>
      <c r="BE15" s="197"/>
      <c r="BF15" s="195"/>
      <c r="BG15" s="197"/>
      <c r="BH15" s="199"/>
      <c r="BI15" s="195"/>
      <c r="BJ15" s="197"/>
      <c r="BK15" s="197"/>
      <c r="BL15" s="195"/>
      <c r="BM15" s="197"/>
      <c r="BN15" s="197"/>
      <c r="BO15" s="195"/>
      <c r="BP15" s="197"/>
      <c r="BQ15" s="195"/>
      <c r="BR15" s="195"/>
      <c r="BS15" s="195"/>
      <c r="BT15" s="198"/>
      <c r="BU15" s="197"/>
      <c r="BV15" s="199"/>
      <c r="BW15" s="195"/>
      <c r="BX15" s="195"/>
      <c r="BY15" s="197"/>
      <c r="BZ15" s="195"/>
      <c r="CA15" s="195"/>
      <c r="CB15" s="197"/>
      <c r="CC15" s="195"/>
      <c r="CD15" s="197"/>
      <c r="CE15" s="199"/>
      <c r="CF15" s="195"/>
      <c r="CG15" s="197"/>
      <c r="CH15" s="197"/>
      <c r="CI15" s="195"/>
      <c r="CJ15" s="197"/>
      <c r="CK15" s="197"/>
      <c r="CL15" s="195"/>
      <c r="CM15" s="197"/>
      <c r="CN15" s="199"/>
      <c r="CO15" s="195"/>
      <c r="CP15" s="197"/>
      <c r="CQ15" s="199"/>
      <c r="CR15" s="195"/>
      <c r="CS15" s="197"/>
      <c r="CT15" s="197"/>
      <c r="CU15" s="197"/>
      <c r="CV15" s="203"/>
      <c r="CW15" s="195"/>
      <c r="CX15" s="197"/>
      <c r="CY15" s="197"/>
      <c r="CZ15" s="197"/>
      <c r="DA15" s="21"/>
      <c r="DB15" s="20"/>
      <c r="DC15" s="18"/>
      <c r="DD15" s="18"/>
      <c r="DE15" s="20"/>
      <c r="DF15" s="18"/>
      <c r="DG15" s="18"/>
      <c r="DH15" s="20"/>
      <c r="DI15" s="18"/>
      <c r="DJ15" s="18"/>
      <c r="DK15" s="20"/>
      <c r="DL15" s="20"/>
      <c r="DM15" s="20"/>
      <c r="DN15" s="20"/>
      <c r="DO15" s="20"/>
      <c r="DP15" s="20"/>
      <c r="DQ15" s="18"/>
      <c r="DR15" s="20"/>
      <c r="DS15" s="18"/>
      <c r="DT15" s="18"/>
      <c r="DU15" s="20"/>
      <c r="DV15" s="18"/>
      <c r="DW15" s="18"/>
      <c r="DX15" s="20"/>
      <c r="DY15" s="18"/>
      <c r="DZ15" s="18"/>
      <c r="EA15" s="20"/>
      <c r="EB15" s="18"/>
      <c r="EC15" s="18"/>
      <c r="ED15" s="20"/>
      <c r="EE15" s="18"/>
      <c r="EF15" s="39"/>
      <c r="EG15" s="20"/>
      <c r="EH15" s="20"/>
      <c r="EI15" s="20"/>
      <c r="EJ15" s="20"/>
      <c r="EK15" s="20"/>
      <c r="EL15" s="20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  <c r="IW15" s="25"/>
      <c r="IX15" s="25"/>
    </row>
    <row r="16" spans="1:258" ht="59.25" customHeight="1" x14ac:dyDescent="0.3">
      <c r="A16" s="17"/>
      <c r="B16" s="207" t="s">
        <v>50</v>
      </c>
      <c r="C16" s="195">
        <f>SUM(C10:C15)</f>
        <v>37152.007599999997</v>
      </c>
      <c r="D16" s="195">
        <f>SUM(D10:D15)</f>
        <v>1681415.3676999998</v>
      </c>
      <c r="E16" s="195">
        <f>SUM(E10:E15)</f>
        <v>16359754.885999998</v>
      </c>
      <c r="F16" s="195">
        <f>SUM(F10:F15)</f>
        <v>2726625.8143333336</v>
      </c>
      <c r="G16" s="195">
        <f>SUM(G10:G15)</f>
        <v>2333220.3522000001</v>
      </c>
      <c r="H16" s="195">
        <f t="shared" si="31"/>
        <v>85.57171064451606</v>
      </c>
      <c r="I16" s="195">
        <f>G16/E16*100</f>
        <v>14.261951774086015</v>
      </c>
      <c r="J16" s="195">
        <f>SUM(J10:J15)</f>
        <v>3048281.1999999997</v>
      </c>
      <c r="K16" s="195">
        <f>SUM(K10:K15)</f>
        <v>508046.86666666658</v>
      </c>
      <c r="L16" s="195">
        <f>SUM(L10:L15)</f>
        <v>506162.12319999991</v>
      </c>
      <c r="M16" s="195">
        <f t="shared" si="32"/>
        <v>-1884.7434666666668</v>
      </c>
      <c r="N16" s="195">
        <f t="shared" si="33"/>
        <v>99.629021731984565</v>
      </c>
      <c r="O16" s="195">
        <f>L16/J16*100</f>
        <v>16.604836955330761</v>
      </c>
      <c r="P16" s="195">
        <f>SUM(P10:P15)</f>
        <v>582025.6</v>
      </c>
      <c r="Q16" s="195">
        <f>SUM(Q10:Q15)</f>
        <v>97004.266666666663</v>
      </c>
      <c r="R16" s="195">
        <f>SUM(R10:R15)</f>
        <v>66097.114599999884</v>
      </c>
      <c r="S16" s="195">
        <f t="shared" si="34"/>
        <v>68.138358106584889</v>
      </c>
      <c r="T16" s="195">
        <f>R16/P16*100</f>
        <v>11.356393017764148</v>
      </c>
      <c r="U16" s="195">
        <f>SUM(U10:U15)</f>
        <v>43235.7</v>
      </c>
      <c r="V16" s="195">
        <f>SUM(V10:V15)</f>
        <v>7205.95</v>
      </c>
      <c r="W16" s="195">
        <f>SUM(W10:W15)</f>
        <v>6062.1996999999992</v>
      </c>
      <c r="X16" s="195">
        <f t="shared" si="36"/>
        <v>84.127695862446998</v>
      </c>
      <c r="Y16" s="195">
        <f t="shared" si="1"/>
        <v>14.021282643741168</v>
      </c>
      <c r="Z16" s="195">
        <f>SUM(Z10:Z15)</f>
        <v>73013.399999999994</v>
      </c>
      <c r="AA16" s="195">
        <f>SUM(AA10:AA15)</f>
        <v>12168.9</v>
      </c>
      <c r="AB16" s="195">
        <f>SUM(AB10:AB15)</f>
        <v>15706.217400000001</v>
      </c>
      <c r="AC16" s="195">
        <f t="shared" si="3"/>
        <v>129.0685057811306</v>
      </c>
      <c r="AD16" s="198">
        <f t="shared" si="37"/>
        <v>21.511417630188433</v>
      </c>
      <c r="AE16" s="195">
        <f>SUM(AE10:AE15)</f>
        <v>465776.5</v>
      </c>
      <c r="AF16" s="195">
        <f>SUM(AF10:AF15)</f>
        <v>77629.416666666672</v>
      </c>
      <c r="AG16" s="195">
        <f>SUM(AG10:AG15)</f>
        <v>44328.697499999878</v>
      </c>
      <c r="AH16" s="195">
        <f>+AG16/AF16*100</f>
        <v>57.102963545820643</v>
      </c>
      <c r="AI16" s="195">
        <f>AG16/AE16*100</f>
        <v>9.5171605909701071</v>
      </c>
      <c r="AJ16" s="195">
        <f>SUM(AJ10:AJ15)</f>
        <v>1436595.1</v>
      </c>
      <c r="AK16" s="195">
        <f>SUM(AK10:AK15)</f>
        <v>239432.51666666666</v>
      </c>
      <c r="AL16" s="195">
        <f>SUM(AL10:AL15)</f>
        <v>283929.46769999998</v>
      </c>
      <c r="AM16" s="195">
        <f>+AL16/AK16*100</f>
        <v>118.58433919202425</v>
      </c>
      <c r="AN16" s="195">
        <f>AL16/AJ16*100</f>
        <v>19.764056532004041</v>
      </c>
      <c r="AO16" s="195">
        <f>SUM(AO10:AO15)</f>
        <v>47922.400000000001</v>
      </c>
      <c r="AP16" s="195">
        <f>SUM(AP10:AP15)</f>
        <v>7987.0666666666666</v>
      </c>
      <c r="AQ16" s="195">
        <f>SUM(AQ10:AQ15)</f>
        <v>11592.498</v>
      </c>
      <c r="AR16" s="195">
        <f t="shared" si="38"/>
        <v>145.14086940553895</v>
      </c>
      <c r="AS16" s="195">
        <f>AQ16/AO16*100</f>
        <v>24.190144900923158</v>
      </c>
      <c r="AT16" s="195">
        <f>SUM(AT10:AT15)</f>
        <v>50400</v>
      </c>
      <c r="AU16" s="195">
        <f>SUM(AU10:AU15)</f>
        <v>8400</v>
      </c>
      <c r="AV16" s="195">
        <f>SUM(AV10:AV15)</f>
        <v>12038.9</v>
      </c>
      <c r="AW16" s="195">
        <f>+AV16/AU16*100</f>
        <v>143.3202380952381</v>
      </c>
      <c r="AX16" s="195">
        <f>AV16/AT16*100</f>
        <v>23.886706349206349</v>
      </c>
      <c r="AY16" s="195">
        <f>SUM(AY10:AY15)</f>
        <v>0</v>
      </c>
      <c r="AZ16" s="195">
        <f>SUM(AZ10:AZ15)</f>
        <v>0</v>
      </c>
      <c r="BA16" s="195">
        <f>SUM(BA10:BA15)</f>
        <v>0</v>
      </c>
      <c r="BB16" s="195">
        <f>SUM(BB10:BB15)</f>
        <v>0</v>
      </c>
      <c r="BC16" s="195">
        <f>SUM(BC10:BC15)</f>
        <v>0</v>
      </c>
      <c r="BD16" s="195">
        <f>SUM(BD10:BD15)</f>
        <v>0</v>
      </c>
      <c r="BE16" s="195">
        <f>SUM(BE10:BE15)</f>
        <v>9159127</v>
      </c>
      <c r="BF16" s="195">
        <f>SUM(BF10:BF15)</f>
        <v>1526521.1666666667</v>
      </c>
      <c r="BG16" s="195">
        <f>SUM(BG10:BG15)</f>
        <v>1527150.7749999999</v>
      </c>
      <c r="BH16" s="195">
        <f>SUM(BH10:BH15)</f>
        <v>21050.699999999997</v>
      </c>
      <c r="BI16" s="195">
        <f>SUM(BI10:BI15)</f>
        <v>3508.4500000000003</v>
      </c>
      <c r="BJ16" s="195">
        <f>SUM(BJ10:BJ15)</f>
        <v>2109.6000000000004</v>
      </c>
      <c r="BK16" s="195">
        <f>SUM(BK10:BK15)</f>
        <v>0</v>
      </c>
      <c r="BL16" s="195">
        <f>SUM(BL10:BL15)</f>
        <v>0</v>
      </c>
      <c r="BM16" s="195">
        <f>SUM(BM10:BM15)</f>
        <v>0</v>
      </c>
      <c r="BN16" s="195">
        <f>SUM(BN10:BN15)</f>
        <v>0</v>
      </c>
      <c r="BO16" s="195">
        <f>SUM(BO10:BO15)</f>
        <v>0</v>
      </c>
      <c r="BP16" s="195">
        <f>SUM(BP10:BP15)</f>
        <v>0</v>
      </c>
      <c r="BQ16" s="195">
        <f>SUM(BQ10:BQ15)</f>
        <v>367524.3</v>
      </c>
      <c r="BR16" s="195">
        <f>SUM(BR10:BR15)</f>
        <v>61254.049999999996</v>
      </c>
      <c r="BS16" s="195">
        <f>SUM(BS10:BS15)</f>
        <v>28469.337</v>
      </c>
      <c r="BT16" s="195">
        <f t="shared" si="40"/>
        <v>46.477476999480039</v>
      </c>
      <c r="BU16" s="195">
        <f>BS16/BQ16*100</f>
        <v>7.746246166580006</v>
      </c>
      <c r="BV16" s="195">
        <f>SUM(BV10:BV15)</f>
        <v>260554</v>
      </c>
      <c r="BW16" s="195">
        <f>SUM(BW10:BW15)</f>
        <v>43425.666666666657</v>
      </c>
      <c r="BX16" s="195">
        <f>SUM(BX10:BX15)</f>
        <v>14452.001</v>
      </c>
      <c r="BY16" s="195">
        <f>SUM(BY10:BY15)</f>
        <v>56147.5</v>
      </c>
      <c r="BZ16" s="195">
        <f>SUM(BZ10:BZ15)</f>
        <v>9357.9166666666661</v>
      </c>
      <c r="CA16" s="195">
        <f>SUM(CA10:CA15)</f>
        <v>5534.3</v>
      </c>
      <c r="CB16" s="195">
        <f>SUM(CB10:CB15)</f>
        <v>5200</v>
      </c>
      <c r="CC16" s="195">
        <f>SUM(CC10:CC15)</f>
        <v>866.66666666666674</v>
      </c>
      <c r="CD16" s="195">
        <f>SUM(CD10:CD15)</f>
        <v>1610.2359999999999</v>
      </c>
      <c r="CE16" s="195">
        <f>SUM(CE10:CE15)</f>
        <v>45622.8</v>
      </c>
      <c r="CF16" s="195">
        <f>SUM(CF10:CF15)</f>
        <v>7603.8</v>
      </c>
      <c r="CG16" s="195">
        <f>SUM(CG10:CG15)</f>
        <v>6872.8</v>
      </c>
      <c r="CH16" s="195">
        <f>SUM(CH10:CH15)</f>
        <v>0</v>
      </c>
      <c r="CI16" s="195">
        <f>SUM(CI10:CI15)</f>
        <v>0</v>
      </c>
      <c r="CJ16" s="195">
        <f>SUM(CJ10:CJ15)</f>
        <v>0</v>
      </c>
      <c r="CK16" s="195">
        <f>SUM(CK10:CK15)</f>
        <v>15362.3</v>
      </c>
      <c r="CL16" s="195">
        <f>SUM(CL10:CL15)</f>
        <v>2560.3833333333332</v>
      </c>
      <c r="CM16" s="195">
        <f>SUM(CM10:CM15)</f>
        <v>2048.2799999999997</v>
      </c>
      <c r="CN16" s="195">
        <f>SUM(CN10:CN15)</f>
        <v>0</v>
      </c>
      <c r="CO16" s="195">
        <f>SUM(CO10:CO15)</f>
        <v>0</v>
      </c>
      <c r="CP16" s="195">
        <f>SUM(CP10:CP15)</f>
        <v>516.13699999999994</v>
      </c>
      <c r="CQ16" s="195">
        <f>SUM(CQ10:CQ15)</f>
        <v>501464.8</v>
      </c>
      <c r="CR16" s="195">
        <f>SUM(CR10:CR15)</f>
        <v>83577.46666666666</v>
      </c>
      <c r="CS16" s="195">
        <f>SUM(CS10:CS15)</f>
        <v>61621.9421</v>
      </c>
      <c r="CT16" s="195">
        <f t="shared" ref="CT16" si="45">+CS16/CR16*100</f>
        <v>73.73033014480778</v>
      </c>
      <c r="CU16" s="195">
        <f>CS16/CQ16*100</f>
        <v>12.288388357467962</v>
      </c>
      <c r="CV16" s="195">
        <f>SUM(CV10:CV15)</f>
        <v>244903.3</v>
      </c>
      <c r="CW16" s="195">
        <f>SUM(CW10:CW15)</f>
        <v>40817.216666666667</v>
      </c>
      <c r="CX16" s="195">
        <f>SUM(CX10:CX15)</f>
        <v>27740.650099999999</v>
      </c>
      <c r="CY16" s="195">
        <f t="shared" ref="CY16" si="46">+CX16/CW16*100</f>
        <v>67.963110582830026</v>
      </c>
      <c r="CZ16" s="195">
        <f>CX16/CV16*100</f>
        <v>11.32718509713834</v>
      </c>
      <c r="DA16" s="28">
        <f>SUM(DA10:DA15)</f>
        <v>19000</v>
      </c>
      <c r="DB16" s="28">
        <f>SUM(DB10:DB15)</f>
        <v>3166.6666666666665</v>
      </c>
      <c r="DC16" s="28">
        <f>SUM(DC10:DC15)</f>
        <v>32259.070200000002</v>
      </c>
      <c r="DD16" s="28">
        <f>SUM(DD10:DD15)</f>
        <v>5600</v>
      </c>
      <c r="DE16" s="28">
        <f>SUM(DE10:DE15)</f>
        <v>933.33333333333337</v>
      </c>
      <c r="DF16" s="28">
        <f>SUM(DF10:DF15)</f>
        <v>1163.624</v>
      </c>
      <c r="DG16" s="28">
        <f>SUM(DG10:DG15)</f>
        <v>20000</v>
      </c>
      <c r="DH16" s="28">
        <f>SUM(DH10:DH15)</f>
        <v>3333.3333333333335</v>
      </c>
      <c r="DI16" s="28">
        <f>SUM(DI10:DI15)</f>
        <v>0</v>
      </c>
      <c r="DJ16" s="28">
        <f>SUM(DJ10:DJ15)</f>
        <v>37749</v>
      </c>
      <c r="DK16" s="28">
        <f>SUM(DK10:DK15)</f>
        <v>6291.5</v>
      </c>
      <c r="DL16" s="28">
        <f>SUM(DL10:DL15)</f>
        <v>8474.0326000000005</v>
      </c>
      <c r="DM16" s="28">
        <f>SUM(DM10:DM15)</f>
        <v>0</v>
      </c>
      <c r="DN16" s="28">
        <f>SUM(DN10:DN15)</f>
        <v>12263821.199999999</v>
      </c>
      <c r="DO16" s="28">
        <f>SUM(DO10:DO15)</f>
        <v>2043970.2000000002</v>
      </c>
      <c r="DP16" s="28">
        <f>SUM(DP10:DP15)</f>
        <v>2037470.7781999998</v>
      </c>
      <c r="DQ16" s="28">
        <f>SUM(DQ10:DQ15)</f>
        <v>50000</v>
      </c>
      <c r="DR16" s="28">
        <f>SUM(DR10:DR15)</f>
        <v>8333.3333333333339</v>
      </c>
      <c r="DS16" s="28">
        <f>SUM(DS10:DS15)</f>
        <v>2000</v>
      </c>
      <c r="DT16" s="28">
        <f>SUM(DT10:DT15)</f>
        <v>4045933.6859999998</v>
      </c>
      <c r="DU16" s="28">
        <f>SUM(DU10:DU15)</f>
        <v>674322.28100000008</v>
      </c>
      <c r="DV16" s="28">
        <f>SUM(DV10:DV15)</f>
        <v>293749.57400000002</v>
      </c>
      <c r="DW16" s="28">
        <f>SUM(DW10:DW15)</f>
        <v>0</v>
      </c>
      <c r="DX16" s="28">
        <f>SUM(DX10:DX15)</f>
        <v>0</v>
      </c>
      <c r="DY16" s="28">
        <f>SUM(DY10:DY15)</f>
        <v>0</v>
      </c>
      <c r="DZ16" s="28">
        <f>SUM(DZ10:DZ15)</f>
        <v>0</v>
      </c>
      <c r="EA16" s="28">
        <f>SUM(EA10:EA15)</f>
        <v>0</v>
      </c>
      <c r="EB16" s="28">
        <f>SUM(EB10:EB15)</f>
        <v>0</v>
      </c>
      <c r="EC16" s="28">
        <f>SUM(EC10:EC15)</f>
        <v>0</v>
      </c>
      <c r="ED16" s="28">
        <f>SUM(ED10:ED15)</f>
        <v>0</v>
      </c>
      <c r="EE16" s="28">
        <f>SUM(EE10:EE15)</f>
        <v>0</v>
      </c>
      <c r="EF16" s="28">
        <f>SUM(EF10:EF15)</f>
        <v>2223667.1580999997</v>
      </c>
      <c r="EG16" s="28">
        <f>SUM(EG10:EG15)</f>
        <v>370611.19301666663</v>
      </c>
      <c r="EH16" s="28">
        <f>SUM(EH10:EH15)</f>
        <v>41000</v>
      </c>
      <c r="EI16" s="28">
        <f>SUM(EI10:EI15)</f>
        <v>0</v>
      </c>
      <c r="EJ16" s="28">
        <f>SUM(EJ10:EJ15)</f>
        <v>6319600.8441000003</v>
      </c>
      <c r="EK16" s="28">
        <f>SUM(EK10:EK15)</f>
        <v>1053266.8073500001</v>
      </c>
      <c r="EL16" s="28">
        <f>SUM(EL10:EL15)</f>
        <v>336749.57400000002</v>
      </c>
      <c r="EM16" s="29"/>
      <c r="EN16" s="24"/>
      <c r="EO16" s="24"/>
      <c r="EP16" s="24"/>
      <c r="EQ16" s="24"/>
      <c r="ER16" s="24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  <c r="IU16" s="31"/>
      <c r="IV16" s="31"/>
      <c r="IW16" s="31"/>
      <c r="IX16" s="31"/>
    </row>
    <row r="17" spans="1:258" s="45" customFormat="1" x14ac:dyDescent="0.3">
      <c r="A17" s="46"/>
      <c r="B17" s="47"/>
      <c r="C17" s="29"/>
      <c r="D17" s="29"/>
      <c r="E17" s="29"/>
      <c r="F17" s="29"/>
      <c r="G17" s="29"/>
      <c r="H17" s="29"/>
      <c r="I17" s="48"/>
      <c r="J17" s="29"/>
      <c r="K17" s="29"/>
      <c r="L17" s="29"/>
      <c r="M17" s="29"/>
      <c r="N17" s="29"/>
      <c r="O17" s="48"/>
      <c r="P17" s="29"/>
      <c r="Q17" s="29"/>
      <c r="R17" s="29"/>
      <c r="S17" s="29"/>
      <c r="T17" s="49"/>
      <c r="U17" s="29"/>
      <c r="V17" s="29"/>
      <c r="W17" s="29"/>
      <c r="X17" s="29"/>
      <c r="Y17" s="49"/>
      <c r="Z17" s="29"/>
      <c r="AA17" s="29"/>
      <c r="AB17" s="29"/>
      <c r="AC17" s="29"/>
      <c r="AD17" s="49"/>
      <c r="AE17" s="29"/>
      <c r="AF17" s="29"/>
      <c r="AG17" s="29"/>
      <c r="AH17" s="48"/>
      <c r="AI17" s="49"/>
      <c r="AJ17" s="29"/>
      <c r="AK17" s="29"/>
      <c r="AL17" s="29"/>
      <c r="AM17" s="29"/>
      <c r="AN17" s="49"/>
      <c r="AO17" s="29"/>
      <c r="AP17" s="29"/>
      <c r="AQ17" s="29"/>
      <c r="AR17" s="29"/>
      <c r="AS17" s="49"/>
      <c r="AT17" s="29"/>
      <c r="AU17" s="29"/>
      <c r="AV17" s="29"/>
      <c r="AW17" s="29"/>
      <c r="AX17" s="4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4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43"/>
      <c r="EO17" s="43"/>
      <c r="EP17" s="43"/>
      <c r="EQ17" s="43"/>
      <c r="ER17" s="43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  <c r="IP17" s="44"/>
      <c r="IQ17" s="44"/>
      <c r="IR17" s="44"/>
      <c r="IS17" s="44"/>
      <c r="IT17" s="44"/>
      <c r="IU17" s="44"/>
      <c r="IV17" s="44"/>
      <c r="IW17" s="44"/>
      <c r="IX17" s="44"/>
    </row>
    <row r="18" spans="1:258" s="45" customFormat="1" x14ac:dyDescent="0.3"/>
    <row r="19" spans="1:258" s="45" customFormat="1" x14ac:dyDescent="0.3"/>
    <row r="20" spans="1:258" s="45" customFormat="1" x14ac:dyDescent="0.3"/>
    <row r="21" spans="1:258" s="45" customFormat="1" x14ac:dyDescent="0.3"/>
    <row r="22" spans="1:258" s="45" customFormat="1" x14ac:dyDescent="0.3"/>
    <row r="23" spans="1:258" s="45" customFormat="1" x14ac:dyDescent="0.3"/>
    <row r="24" spans="1:258" s="45" customFormat="1" x14ac:dyDescent="0.3"/>
    <row r="25" spans="1:258" s="45" customFormat="1" x14ac:dyDescent="0.3"/>
    <row r="26" spans="1:258" s="45" customFormat="1" x14ac:dyDescent="0.3"/>
    <row r="27" spans="1:258" s="45" customFormat="1" x14ac:dyDescent="0.3"/>
    <row r="28" spans="1:258" s="45" customFormat="1" x14ac:dyDescent="0.3"/>
    <row r="29" spans="1:258" s="45" customFormat="1" x14ac:dyDescent="0.3"/>
    <row r="30" spans="1:258" s="45" customFormat="1" x14ac:dyDescent="0.3"/>
    <row r="31" spans="1:258" s="45" customFormat="1" x14ac:dyDescent="0.3"/>
    <row r="32" spans="1:258" s="45" customFormat="1" x14ac:dyDescent="0.3"/>
    <row r="33" s="45" customFormat="1" x14ac:dyDescent="0.3"/>
    <row r="34" s="45" customFormat="1" x14ac:dyDescent="0.3"/>
    <row r="35" s="45" customFormat="1" x14ac:dyDescent="0.3"/>
    <row r="36" s="45" customFormat="1" x14ac:dyDescent="0.3"/>
    <row r="37" s="45" customFormat="1" x14ac:dyDescent="0.3"/>
    <row r="38" s="45" customFormat="1" x14ac:dyDescent="0.3"/>
    <row r="39" s="45" customFormat="1" x14ac:dyDescent="0.3"/>
    <row r="40" s="45" customFormat="1" x14ac:dyDescent="0.3"/>
    <row r="41" s="45" customFormat="1" x14ac:dyDescent="0.3"/>
    <row r="42" s="45" customFormat="1" x14ac:dyDescent="0.3"/>
    <row r="43" s="45" customFormat="1" x14ac:dyDescent="0.3"/>
    <row r="44" s="45" customFormat="1" x14ac:dyDescent="0.3"/>
    <row r="45" s="45" customFormat="1" x14ac:dyDescent="0.3"/>
    <row r="46" s="45" customFormat="1" x14ac:dyDescent="0.3"/>
    <row r="47" s="45" customFormat="1" x14ac:dyDescent="0.3"/>
    <row r="48" s="45" customFormat="1" x14ac:dyDescent="0.3"/>
    <row r="49" s="45" customFormat="1" x14ac:dyDescent="0.3"/>
    <row r="50" s="45" customFormat="1" x14ac:dyDescent="0.3"/>
    <row r="51" s="45" customFormat="1" x14ac:dyDescent="0.3"/>
    <row r="52" s="45" customFormat="1" x14ac:dyDescent="0.3"/>
    <row r="53" s="45" customFormat="1" x14ac:dyDescent="0.3"/>
    <row r="54" s="45" customFormat="1" x14ac:dyDescent="0.3"/>
    <row r="55" s="45" customFormat="1" x14ac:dyDescent="0.3"/>
    <row r="56" s="45" customFormat="1" x14ac:dyDescent="0.3"/>
    <row r="57" s="45" customFormat="1" x14ac:dyDescent="0.3"/>
    <row r="58" s="45" customFormat="1" x14ac:dyDescent="0.3"/>
    <row r="59" s="45" customFormat="1" x14ac:dyDescent="0.3"/>
    <row r="60" s="45" customFormat="1" x14ac:dyDescent="0.3"/>
    <row r="61" s="45" customFormat="1" x14ac:dyDescent="0.3"/>
    <row r="62" s="45" customFormat="1" x14ac:dyDescent="0.3"/>
    <row r="63" s="45" customFormat="1" x14ac:dyDescent="0.3"/>
    <row r="64" s="45" customFormat="1" x14ac:dyDescent="0.3"/>
    <row r="65" s="45" customFormat="1" x14ac:dyDescent="0.3"/>
    <row r="66" s="45" customFormat="1" x14ac:dyDescent="0.3"/>
    <row r="67" s="45" customFormat="1" x14ac:dyDescent="0.3"/>
    <row r="68" s="45" customFormat="1" x14ac:dyDescent="0.3"/>
    <row r="69" s="45" customFormat="1" x14ac:dyDescent="0.3"/>
    <row r="70" s="45" customFormat="1" x14ac:dyDescent="0.3"/>
    <row r="71" s="45" customFormat="1" x14ac:dyDescent="0.3"/>
    <row r="72" s="45" customFormat="1" x14ac:dyDescent="0.3"/>
    <row r="73" s="45" customFormat="1" x14ac:dyDescent="0.3"/>
    <row r="74" s="45" customFormat="1" x14ac:dyDescent="0.3"/>
    <row r="75" s="45" customFormat="1" x14ac:dyDescent="0.3"/>
    <row r="76" s="45" customFormat="1" x14ac:dyDescent="0.3"/>
    <row r="77" s="45" customFormat="1" x14ac:dyDescent="0.3"/>
    <row r="78" s="45" customFormat="1" x14ac:dyDescent="0.3"/>
    <row r="79" s="45" customFormat="1" x14ac:dyDescent="0.3"/>
    <row r="80" s="45" customFormat="1" x14ac:dyDescent="0.3"/>
    <row r="81" s="45" customFormat="1" x14ac:dyDescent="0.3"/>
    <row r="82" s="45" customFormat="1" x14ac:dyDescent="0.3"/>
    <row r="83" s="45" customFormat="1" x14ac:dyDescent="0.3"/>
    <row r="84" s="45" customFormat="1" x14ac:dyDescent="0.3"/>
    <row r="85" s="45" customFormat="1" x14ac:dyDescent="0.3"/>
    <row r="86" s="45" customFormat="1" x14ac:dyDescent="0.3"/>
    <row r="87" s="45" customFormat="1" x14ac:dyDescent="0.3"/>
    <row r="88" s="45" customFormat="1" x14ac:dyDescent="0.3"/>
    <row r="89" s="45" customFormat="1" x14ac:dyDescent="0.3"/>
    <row r="90" s="45" customFormat="1" x14ac:dyDescent="0.3"/>
    <row r="91" s="45" customFormat="1" x14ac:dyDescent="0.3"/>
    <row r="92" s="45" customFormat="1" x14ac:dyDescent="0.3"/>
    <row r="93" s="45" customFormat="1" x14ac:dyDescent="0.3"/>
    <row r="94" s="45" customFormat="1" x14ac:dyDescent="0.3"/>
    <row r="95" s="45" customFormat="1" x14ac:dyDescent="0.3"/>
    <row r="96" s="45" customFormat="1" x14ac:dyDescent="0.3"/>
    <row r="97" s="45" customFormat="1" x14ac:dyDescent="0.3"/>
    <row r="98" s="45" customFormat="1" x14ac:dyDescent="0.3"/>
    <row r="99" s="45" customFormat="1" x14ac:dyDescent="0.3"/>
    <row r="100" s="45" customFormat="1" x14ac:dyDescent="0.3"/>
    <row r="101" s="45" customFormat="1" x14ac:dyDescent="0.3"/>
    <row r="102" s="45" customFormat="1" x14ac:dyDescent="0.3"/>
    <row r="103" s="45" customFormat="1" x14ac:dyDescent="0.3"/>
    <row r="104" s="45" customFormat="1" x14ac:dyDescent="0.3"/>
    <row r="105" s="45" customFormat="1" x14ac:dyDescent="0.3"/>
    <row r="106" s="45" customFormat="1" x14ac:dyDescent="0.3"/>
    <row r="107" s="45" customFormat="1" x14ac:dyDescent="0.3"/>
    <row r="108" s="45" customFormat="1" x14ac:dyDescent="0.3"/>
    <row r="109" s="45" customFormat="1" x14ac:dyDescent="0.3"/>
    <row r="110" s="45" customFormat="1" x14ac:dyDescent="0.3"/>
    <row r="111" s="45" customFormat="1" x14ac:dyDescent="0.3"/>
    <row r="112" s="45" customFormat="1" x14ac:dyDescent="0.3"/>
    <row r="113" s="45" customFormat="1" x14ac:dyDescent="0.3"/>
    <row r="114" s="45" customFormat="1" x14ac:dyDescent="0.3"/>
    <row r="115" s="45" customFormat="1" x14ac:dyDescent="0.3"/>
    <row r="116" s="45" customFormat="1" x14ac:dyDescent="0.3"/>
    <row r="117" s="45" customFormat="1" x14ac:dyDescent="0.3"/>
    <row r="118" s="45" customFormat="1" x14ac:dyDescent="0.3"/>
    <row r="119" s="45" customFormat="1" x14ac:dyDescent="0.3"/>
    <row r="120" s="45" customFormat="1" x14ac:dyDescent="0.3"/>
    <row r="121" s="45" customFormat="1" x14ac:dyDescent="0.3"/>
    <row r="122" s="45" customFormat="1" x14ac:dyDescent="0.3"/>
    <row r="123" s="45" customFormat="1" x14ac:dyDescent="0.3"/>
    <row r="124" s="45" customFormat="1" x14ac:dyDescent="0.3"/>
    <row r="125" s="45" customFormat="1" x14ac:dyDescent="0.3"/>
    <row r="126" s="45" customFormat="1" x14ac:dyDescent="0.3"/>
    <row r="127" s="45" customFormat="1" x14ac:dyDescent="0.3"/>
    <row r="128" s="45" customFormat="1" x14ac:dyDescent="0.3"/>
    <row r="129" s="45" customFormat="1" x14ac:dyDescent="0.3"/>
    <row r="130" s="45" customFormat="1" x14ac:dyDescent="0.3"/>
    <row r="131" s="45" customFormat="1" x14ac:dyDescent="0.3"/>
    <row r="132" s="45" customFormat="1" x14ac:dyDescent="0.3"/>
    <row r="133" s="45" customFormat="1" x14ac:dyDescent="0.3"/>
    <row r="134" s="45" customFormat="1" x14ac:dyDescent="0.3"/>
    <row r="135" s="45" customFormat="1" x14ac:dyDescent="0.3"/>
    <row r="136" s="45" customFormat="1" x14ac:dyDescent="0.3"/>
    <row r="137" s="45" customFormat="1" x14ac:dyDescent="0.3"/>
    <row r="138" s="45" customFormat="1" x14ac:dyDescent="0.3"/>
    <row r="139" s="45" customFormat="1" x14ac:dyDescent="0.3"/>
    <row r="140" s="45" customFormat="1" x14ac:dyDescent="0.3"/>
    <row r="141" s="45" customFormat="1" x14ac:dyDescent="0.3"/>
    <row r="142" s="45" customFormat="1" x14ac:dyDescent="0.3"/>
    <row r="143" s="45" customFormat="1" x14ac:dyDescent="0.3"/>
    <row r="144" s="45" customFormat="1" x14ac:dyDescent="0.3"/>
    <row r="145" s="45" customFormat="1" x14ac:dyDescent="0.3"/>
  </sheetData>
  <protectedRanges>
    <protectedRange sqref="AB12:AB14" name="Range4_1_1_1_2_1_1_2_1_1_1_1_1_1_1_1_1_1_1_1_1_1_1_1_1_1_1_1"/>
    <protectedRange sqref="AL12:AL14" name="Range4_2_1_1_2_1_1_2_1_1_1_1_1_1_1_1_1_1_1_1_1_1_1_1_1_1_1_1"/>
    <protectedRange sqref="AV12:AV14" name="Range4_4_1_1_2_1_1_2_1_1_1_1_1_1_1_1_1_1_1_1_1_1_1_1_1_1_1_1"/>
    <protectedRange sqref="BX13" name="Range5_1_1_1_2_1_1_2_1_1_1_1_1_1_1_1_1_1_1_1_1_1_1_1_1_1_1_1_1"/>
    <protectedRange sqref="BX14 CA13:CA14" name="Range5_2_1_1_2_1_1_2_1_1_1_1_1_1_1_1_1_1_1_1_1_1_1_1_1_1_1_1"/>
    <protectedRange sqref="BX10" name="Range5_1_1_1_2_1_1_1_1_1_1_1_1_1_1_1_1_1_1_1_1_1_1_1_1_1_1"/>
    <protectedRange sqref="CA10" name="Range5_2_1_1_2_1_1_1_1_1_1_1_1_1_1_1_1_1_1_1_1_1_1_1_1_1_1"/>
    <protectedRange sqref="DM10" name="Range5_3_1_1_1_1_1_1_1_1_1_1"/>
    <protectedRange sqref="DM12" name="Range5_8_1_1_1_1_1_1_1_1_1_1_1"/>
    <protectedRange sqref="DM13" name="Range5_11_1_1_1_1_1_1_1_1_1_1"/>
    <protectedRange sqref="DM14" name="Range5_12_1_1_1_1_1_1_1_1_1_1_1"/>
    <protectedRange sqref="AL10" name="Range4_2_1_1_2_1_1_1_1_1_1_1_1_1_1"/>
    <protectedRange sqref="C10:D14" name="Range1_1"/>
    <protectedRange sqref="B10:B14" name="Range1_1_1_1"/>
    <protectedRange sqref="AJ10:AJ14" name="Range4_1_1"/>
    <protectedRange sqref="AO10:AO14" name="Range4_1_2"/>
    <protectedRange sqref="AQ10:AQ14" name="Range4_1_3"/>
    <protectedRange sqref="BA10:BA14" name="Range4_1_4"/>
    <protectedRange sqref="BE10:BE14" name="Range4_1_5"/>
    <protectedRange sqref="BM10:BM14 BJ10:BK14" name="Range4_1_6"/>
    <protectedRange sqref="BN10:BN14" name="Range4_1_7"/>
    <protectedRange sqref="BP10:BP14" name="Range4_1_8"/>
    <protectedRange sqref="CD10:CD14" name="Range5_1"/>
    <protectedRange sqref="CE10:CE14" name="Range5_1_1"/>
    <protectedRange sqref="CG10:CG14" name="Range5_1_2"/>
    <protectedRange sqref="CH10:CH14" name="Range5_1_3"/>
    <protectedRange sqref="CJ10:CJ14" name="Range5_1_4"/>
    <protectedRange sqref="CK10:CK14" name="Range5_1_5"/>
    <protectedRange sqref="CM10:CM14" name="Range5_1_6"/>
    <protectedRange sqref="CN10:CN14" name="Range5_1_7"/>
    <protectedRange sqref="CP10:CP14" name="Range5_1_8"/>
    <protectedRange sqref="CQ10:CQ14" name="Range5_1_9"/>
    <protectedRange sqref="CS10:CS14" name="Range5_1_10"/>
    <protectedRange sqref="CV10:CV14" name="Range5_1_11"/>
    <protectedRange sqref="CX10:CX14" name="Range5_1_12"/>
    <protectedRange sqref="DC10:DC14" name="Range5_1_13"/>
    <protectedRange sqref="DD10:DD14" name="Range5_1_14"/>
    <protectedRange sqref="DF10:DF14" name="Range5_1_15"/>
    <protectedRange sqref="DG10:DG14" name="Range5_1_16"/>
    <protectedRange sqref="DI10:DI14" name="Range5_1_17"/>
    <protectedRange sqref="DJ10:DJ14" name="Range5_1_18"/>
    <protectedRange sqref="DL10:DL14" name="Range5_1_19"/>
    <protectedRange sqref="DQ11:DQ14" name="Range5_1_20"/>
    <protectedRange sqref="DS10:DS14 DV10:DV14" name="Range6_1"/>
    <protectedRange sqref="DT10:DT14" name="Range6_1_1"/>
    <protectedRange sqref="DZ10:DZ14" name="Range5_1_23"/>
    <protectedRange sqref="EB10:EB14" name="Range5_1_24"/>
    <protectedRange sqref="EF10:EF14" name="Range6_1_3"/>
    <protectedRange sqref="EH10:EH14" name="Range6_1_4"/>
  </protectedRanges>
  <mergeCells count="168">
    <mergeCell ref="ED7:ED8"/>
    <mergeCell ref="EF7:EF8"/>
    <mergeCell ref="EG7:EG8"/>
    <mergeCell ref="EI7:EI8"/>
    <mergeCell ref="EJ7:EJ8"/>
    <mergeCell ref="EK7:EK8"/>
    <mergeCell ref="DU7:DU8"/>
    <mergeCell ref="DW7:DW8"/>
    <mergeCell ref="DX7:DX8"/>
    <mergeCell ref="DZ7:DZ8"/>
    <mergeCell ref="EA7:EA8"/>
    <mergeCell ref="EC7:EC8"/>
    <mergeCell ref="DM7:DM8"/>
    <mergeCell ref="DN7:DN8"/>
    <mergeCell ref="DO7:DO8"/>
    <mergeCell ref="DQ7:DQ8"/>
    <mergeCell ref="DR7:DR8"/>
    <mergeCell ref="DT7:DT8"/>
    <mergeCell ref="DD7:DD8"/>
    <mergeCell ref="DE7:DE8"/>
    <mergeCell ref="DG7:DG8"/>
    <mergeCell ref="DH7:DH8"/>
    <mergeCell ref="DJ7:DJ8"/>
    <mergeCell ref="DK7:DK8"/>
    <mergeCell ref="CW7:CW8"/>
    <mergeCell ref="CX7:CX8"/>
    <mergeCell ref="CY7:CY8"/>
    <mergeCell ref="CZ7:CZ8"/>
    <mergeCell ref="DA7:DA8"/>
    <mergeCell ref="DB7:DB8"/>
    <mergeCell ref="CQ7:CQ8"/>
    <mergeCell ref="CR7:CR8"/>
    <mergeCell ref="CS7:CS8"/>
    <mergeCell ref="CT7:CT8"/>
    <mergeCell ref="CU7:CU8"/>
    <mergeCell ref="CV7:CV8"/>
    <mergeCell ref="CH7:CH8"/>
    <mergeCell ref="CI7:CI8"/>
    <mergeCell ref="CK7:CK8"/>
    <mergeCell ref="CL7:CL8"/>
    <mergeCell ref="CN7:CN8"/>
    <mergeCell ref="CO7:CO8"/>
    <mergeCell ref="BY7:BY8"/>
    <mergeCell ref="BZ7:BZ8"/>
    <mergeCell ref="CB7:CB8"/>
    <mergeCell ref="CC7:CC8"/>
    <mergeCell ref="CE7:CE8"/>
    <mergeCell ref="CF7:CF8"/>
    <mergeCell ref="BR7:BR8"/>
    <mergeCell ref="BS7:BS8"/>
    <mergeCell ref="BT7:BT8"/>
    <mergeCell ref="BU7:BU8"/>
    <mergeCell ref="BV7:BV8"/>
    <mergeCell ref="BW7:BW8"/>
    <mergeCell ref="BI7:BI8"/>
    <mergeCell ref="BK7:BK8"/>
    <mergeCell ref="BL7:BL8"/>
    <mergeCell ref="BN7:BN8"/>
    <mergeCell ref="BO7:BO8"/>
    <mergeCell ref="BQ7:BQ8"/>
    <mergeCell ref="AZ7:AZ8"/>
    <mergeCell ref="BB7:BB8"/>
    <mergeCell ref="BC7:BC8"/>
    <mergeCell ref="BE7:BE8"/>
    <mergeCell ref="BF7:BF8"/>
    <mergeCell ref="BH7:BH8"/>
    <mergeCell ref="AQ7:AQ8"/>
    <mergeCell ref="AR7:AR8"/>
    <mergeCell ref="AT7:AT8"/>
    <mergeCell ref="AU7:AU8"/>
    <mergeCell ref="AV7:AX7"/>
    <mergeCell ref="AY7:AY8"/>
    <mergeCell ref="AS7:AS8"/>
    <mergeCell ref="AJ7:AJ8"/>
    <mergeCell ref="AK7:AK8"/>
    <mergeCell ref="AL7:AL8"/>
    <mergeCell ref="AM7:AM8"/>
    <mergeCell ref="AO7:AO8"/>
    <mergeCell ref="AP7:AP8"/>
    <mergeCell ref="AN7:AN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DZ6:EB6"/>
    <mergeCell ref="EC6:EE6"/>
    <mergeCell ref="EF6:EH6"/>
    <mergeCell ref="E7:E8"/>
    <mergeCell ref="F7:F8"/>
    <mergeCell ref="G7:G8"/>
    <mergeCell ref="H7:H8"/>
    <mergeCell ref="I7:I8"/>
    <mergeCell ref="J7:J8"/>
    <mergeCell ref="K7:K8"/>
    <mergeCell ref="CN6:CP6"/>
    <mergeCell ref="CQ6:CS6"/>
    <mergeCell ref="CV6:CZ6"/>
    <mergeCell ref="DA6:DC6"/>
    <mergeCell ref="DQ6:DS6"/>
    <mergeCell ref="DT6:DV6"/>
    <mergeCell ref="BV6:BX6"/>
    <mergeCell ref="BY6:CA6"/>
    <mergeCell ref="CB6:CD6"/>
    <mergeCell ref="CE6:CG6"/>
    <mergeCell ref="CH6:CJ6"/>
    <mergeCell ref="CK6:CM6"/>
    <mergeCell ref="AY6:BA6"/>
    <mergeCell ref="BB6:BD6"/>
    <mergeCell ref="BE6:BG6"/>
    <mergeCell ref="BH6:BJ6"/>
    <mergeCell ref="BK6:BM6"/>
    <mergeCell ref="BQ6:BU6"/>
    <mergeCell ref="U6:Y6"/>
    <mergeCell ref="Z6:AD6"/>
    <mergeCell ref="AE6:AI6"/>
    <mergeCell ref="AJ6:AN6"/>
    <mergeCell ref="AO6:AS6"/>
    <mergeCell ref="AT6:AX6"/>
    <mergeCell ref="EJ4:EL6"/>
    <mergeCell ref="P5:BA5"/>
    <mergeCell ref="BB5:BM5"/>
    <mergeCell ref="BN5:BP6"/>
    <mergeCell ref="BQ5:CG5"/>
    <mergeCell ref="CH5:CP5"/>
    <mergeCell ref="CQ5:DC5"/>
    <mergeCell ref="DD5:DF6"/>
    <mergeCell ref="DG5:DI6"/>
    <mergeCell ref="DJ5:DL6"/>
    <mergeCell ref="J4:O6"/>
    <mergeCell ref="P4:DL4"/>
    <mergeCell ref="DM4:DM6"/>
    <mergeCell ref="DN4:DP6"/>
    <mergeCell ref="DQ4:EH4"/>
    <mergeCell ref="EI4:EI6"/>
    <mergeCell ref="DQ5:DV5"/>
    <mergeCell ref="DW5:DY6"/>
    <mergeCell ref="DZ5:EH5"/>
    <mergeCell ref="P6:T6"/>
    <mergeCell ref="A1:EL1"/>
    <mergeCell ref="A2:EL2"/>
    <mergeCell ref="L3:P3"/>
    <mergeCell ref="CT3:CU3"/>
    <mergeCell ref="CW3:CX3"/>
    <mergeCell ref="A4:A8"/>
    <mergeCell ref="B4:B8"/>
    <mergeCell ref="C4:C8"/>
    <mergeCell ref="D4:D8"/>
    <mergeCell ref="E4:I6"/>
  </mergeCells>
  <pageMargins left="0" right="0" top="0.15748031496062992" bottom="0.35433070866141736" header="0.31496062992125984" footer="0.31496062992125984"/>
  <pageSetup paperSize="9" scale="28" orientation="landscape" horizontalDpi="180" verticalDpi="180" r:id="rId1"/>
  <colBreaks count="1" manualBreakCount="1">
    <brk id="104" max="1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ԳԵՂԱՐՔՈՒՆԻՔԻ (2-րդ ամիս)  </vt:lpstr>
      <vt:lpstr>ԳԵՂԱՐՔՈՒՆԻՔԻ (2-րդ ամիս)   (2)</vt:lpstr>
      <vt:lpstr>ԳԵՂԱՐՔՈՒՆԻՔԻ (2-րդ ամիս)   (3)</vt:lpstr>
      <vt:lpstr>'ԳԵՂԱՐՔՈՒՆԻՔԻ (2-րդ ամիս)   (3)'!Область_печати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https:/mul2-mta.gov.am/tasks/1169690/oneclick/Ekamut.xlsx?token=44544693d5e87c5bb71ee7c17b8c7857</cp:keywords>
  <cp:lastModifiedBy/>
  <dcterms:created xsi:type="dcterms:W3CDTF">2006-09-28T05:33:49Z</dcterms:created>
  <dcterms:modified xsi:type="dcterms:W3CDTF">2024-03-04T05:34:02Z</dcterms:modified>
</cp:coreProperties>
</file>