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675"/>
  </bookViews>
  <sheets>
    <sheet name="ԳԵՂԱՐՔՈՒՆԻՔԻ (31.12.2023) " sheetId="20" r:id="rId1"/>
  </sheets>
  <calcPr calcId="162913"/>
</workbook>
</file>

<file path=xl/calcChain.xml><?xml version="1.0" encoding="utf-8"?>
<calcChain xmlns="http://schemas.openxmlformats.org/spreadsheetml/2006/main">
  <c r="AT11" i="20" l="1"/>
  <c r="AT12" i="20"/>
  <c r="AT13" i="20"/>
  <c r="AT14" i="20"/>
  <c r="AT10" i="20"/>
  <c r="AS11" i="20"/>
  <c r="AS12" i="20"/>
  <c r="AS13" i="20"/>
  <c r="AS14" i="20"/>
  <c r="AS10" i="20"/>
  <c r="U14" i="20" l="1"/>
  <c r="Z11" i="20" l="1"/>
  <c r="Z12" i="20"/>
  <c r="Z13" i="20"/>
  <c r="Z14" i="20"/>
  <c r="Z10" i="20"/>
  <c r="BT17" i="20"/>
  <c r="CK17" i="20" l="1"/>
  <c r="CJ17" i="20"/>
  <c r="CI17" i="20"/>
  <c r="CH17" i="20"/>
  <c r="CG17" i="20"/>
  <c r="CF17" i="20"/>
  <c r="CE17" i="20"/>
  <c r="CD17" i="20"/>
  <c r="CC17" i="20"/>
  <c r="CB17" i="20"/>
  <c r="CA17" i="20"/>
  <c r="BZ17" i="20"/>
  <c r="BY17" i="20"/>
  <c r="BV17" i="20"/>
  <c r="BU17" i="20"/>
  <c r="BS17" i="20"/>
  <c r="BR17" i="20"/>
  <c r="BQ17" i="20"/>
  <c r="BP17" i="20"/>
  <c r="BO17" i="20"/>
  <c r="BN17" i="20"/>
  <c r="BM17" i="20"/>
  <c r="BL17" i="20"/>
  <c r="BK17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E17" i="20"/>
  <c r="AD17" i="20"/>
  <c r="AB17" i="20"/>
  <c r="AA17" i="20"/>
  <c r="Y17" i="20"/>
  <c r="X17" i="20"/>
  <c r="V17" i="20"/>
  <c r="U17" i="20"/>
  <c r="S17" i="20"/>
  <c r="R17" i="20"/>
  <c r="P17" i="20"/>
  <c r="O17" i="20"/>
  <c r="D17" i="20"/>
  <c r="C17" i="20"/>
  <c r="CM14" i="20"/>
  <c r="CL14" i="20"/>
  <c r="BX14" i="20"/>
  <c r="BW14" i="20"/>
  <c r="AF14" i="20"/>
  <c r="AC14" i="20"/>
  <c r="W14" i="20"/>
  <c r="T14" i="20"/>
  <c r="Q14" i="20"/>
  <c r="M14" i="20"/>
  <c r="L14" i="20"/>
  <c r="I14" i="20"/>
  <c r="H14" i="20"/>
  <c r="CM13" i="20"/>
  <c r="CL13" i="20"/>
  <c r="BX13" i="20"/>
  <c r="BW13" i="20"/>
  <c r="AF13" i="20"/>
  <c r="AC13" i="20"/>
  <c r="W13" i="20"/>
  <c r="T13" i="20"/>
  <c r="Q13" i="20"/>
  <c r="M13" i="20"/>
  <c r="L13" i="20"/>
  <c r="I13" i="20"/>
  <c r="H13" i="20"/>
  <c r="CM12" i="20"/>
  <c r="CL12" i="20"/>
  <c r="BX12" i="20"/>
  <c r="BW12" i="20"/>
  <c r="AF12" i="20"/>
  <c r="AC12" i="20"/>
  <c r="W12" i="20"/>
  <c r="T12" i="20"/>
  <c r="Q12" i="20"/>
  <c r="M12" i="20"/>
  <c r="L12" i="20"/>
  <c r="I12" i="20"/>
  <c r="H12" i="20"/>
  <c r="CM11" i="20"/>
  <c r="CL11" i="20"/>
  <c r="BX11" i="20"/>
  <c r="BW11" i="20"/>
  <c r="AF11" i="20"/>
  <c r="AC11" i="20"/>
  <c r="W11" i="20"/>
  <c r="T11" i="20"/>
  <c r="Q11" i="20"/>
  <c r="M11" i="20"/>
  <c r="L11" i="20"/>
  <c r="I11" i="20"/>
  <c r="H11" i="20"/>
  <c r="CM10" i="20"/>
  <c r="CL10" i="20"/>
  <c r="BX10" i="20"/>
  <c r="BW10" i="20"/>
  <c r="AF10" i="20"/>
  <c r="AC10" i="20"/>
  <c r="W10" i="20"/>
  <c r="T10" i="20"/>
  <c r="Q10" i="20"/>
  <c r="M10" i="20"/>
  <c r="L10" i="20"/>
  <c r="I10" i="20"/>
  <c r="H10" i="20"/>
  <c r="J13" i="20" l="1"/>
  <c r="Z17" i="20"/>
  <c r="J10" i="20"/>
  <c r="J12" i="20"/>
  <c r="J11" i="20"/>
  <c r="J14" i="20"/>
  <c r="CS13" i="20"/>
  <c r="CS12" i="20"/>
  <c r="CS11" i="20"/>
  <c r="CS10" i="20"/>
  <c r="M17" i="20"/>
  <c r="W17" i="20"/>
  <c r="F10" i="20"/>
  <c r="E11" i="20"/>
  <c r="CM17" i="20"/>
  <c r="F12" i="20"/>
  <c r="F11" i="20"/>
  <c r="F13" i="20"/>
  <c r="F14" i="20"/>
  <c r="E10" i="20"/>
  <c r="E13" i="20"/>
  <c r="E14" i="20"/>
  <c r="CL17" i="20"/>
  <c r="E12" i="20"/>
  <c r="AU11" i="20"/>
  <c r="AU13" i="20"/>
  <c r="AS17" i="20"/>
  <c r="AU12" i="20"/>
  <c r="AU14" i="20"/>
  <c r="AU10" i="20"/>
  <c r="AF17" i="20"/>
  <c r="AC17" i="20"/>
  <c r="K11" i="20"/>
  <c r="I17" i="20"/>
  <c r="N11" i="20"/>
  <c r="T17" i="20"/>
  <c r="K13" i="20"/>
  <c r="K10" i="20"/>
  <c r="BX17" i="20"/>
  <c r="N13" i="20"/>
  <c r="K14" i="20"/>
  <c r="K12" i="20"/>
  <c r="N12" i="20"/>
  <c r="N14" i="20"/>
  <c r="L17" i="20"/>
  <c r="BW17" i="20"/>
  <c r="Q17" i="20"/>
  <c r="H17" i="20"/>
  <c r="AT17" i="20"/>
  <c r="N10" i="20"/>
  <c r="J17" i="20" l="1"/>
  <c r="G11" i="20"/>
  <c r="F17" i="20"/>
  <c r="G14" i="20"/>
  <c r="G12" i="20"/>
  <c r="N17" i="20"/>
  <c r="G13" i="20"/>
  <c r="E17" i="20"/>
  <c r="G10" i="20"/>
  <c r="K17" i="20"/>
  <c r="AU17" i="20"/>
  <c r="G17" i="20" l="1"/>
</calcChain>
</file>

<file path=xl/sharedStrings.xml><?xml version="1.0" encoding="utf-8"?>
<sst xmlns="http://schemas.openxmlformats.org/spreadsheetml/2006/main" count="146" uniqueCount="68">
  <si>
    <t>ՀԱՇՎԵՏՎՈՒԹՅՈՒՆ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</si>
  <si>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</si>
  <si>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</si>
  <si>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</si>
  <si>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</si>
  <si>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</si>
  <si>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</si>
  <si>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</si>
  <si>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</si>
  <si>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</si>
  <si>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</si>
  <si>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</si>
  <si>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</si>
  <si>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</si>
  <si>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</si>
  <si>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</si>
  <si>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</si>
  <si>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</si>
  <si>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</si>
  <si>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</si>
  <si>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</si>
  <si>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</si>
  <si>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</si>
  <si>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</si>
  <si>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</si>
  <si>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</si>
  <si>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</si>
  <si>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</si>
  <si>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</si>
  <si>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</si>
  <si>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</si>
  <si>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</si>
  <si>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</si>
  <si>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</si>
  <si>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</si>
  <si>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</si>
  <si>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</si>
  <si>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</si>
  <si>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</si>
  <si>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</si>
  <si>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</si>
  <si>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</si>
  <si>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</si>
  <si>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</si>
  <si>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</si>
  <si>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</si>
  <si>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</si>
  <si>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</si>
  <si>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</si>
  <si>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</si>
  <si>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</si>
  <si>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Գույքային հարկեր անշարժ գույքից</t>
  </si>
  <si>
    <t>Ք. Վարդենիս</t>
  </si>
  <si>
    <t>Ք. Գավառ</t>
  </si>
  <si>
    <t>Ք. Ճամբարակ</t>
  </si>
  <si>
    <t>Ք. Մարտունի</t>
  </si>
  <si>
    <t>Ք.  Սևան</t>
  </si>
  <si>
    <t>Տարբերույուն</t>
  </si>
  <si>
    <t>5=4-3</t>
  </si>
  <si>
    <t>տող 1112 Հողի հարկ համայնքների վարչական տարածքներում գտնվող հողի համար</t>
  </si>
  <si>
    <t xml:space="preserve">տող 1111 Գույքահարկ համայնքների վարչական տարածքներում գտնվող շենքերի և շինությունների համար                                                                     </t>
  </si>
  <si>
    <t/>
  </si>
  <si>
    <t xml:space="preserve">  փաստ               </t>
  </si>
  <si>
    <t xml:space="preserve">  փաստ   </t>
  </si>
  <si>
    <t xml:space="preserve">   փաստ               </t>
  </si>
  <si>
    <t xml:space="preserve">  փաստ                </t>
  </si>
  <si>
    <t xml:space="preserve">   փաստ                </t>
  </si>
  <si>
    <t xml:space="preserve"> ՀՀ ԳԵՂԱՐՔՈՒՆԻՔԻ  ՄԱՐԶԻ  ՀԱՄԱՅՆՔՆԵՐԻ   ԲՅՈՒՋԵՏԱՅԻՆ   ԵԿԱՄՈՒՏՆԵՐԻ   ՎԵՐԱԲԵՐՅԱԼ  (աճողական)  2023թ.դեկտեմբերի «31»-ի դրությամբ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</si>
</sst>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9"/>
      <name val="GHEA Grapalat"/>
      <family val="3"/>
    </font>
    <font>
      <sz val="12"/>
      <color theme="0"/>
      <name val="GHEA Grapalat"/>
      <family val="3"/>
    </font>
    <font>
      <sz val="10"/>
      <color theme="0"/>
      <name val="GHEA Grapalat"/>
      <family val="3"/>
    </font>
    <font>
      <b/>
      <sz val="10"/>
      <color theme="0"/>
      <name val="GHEA Grapalat"/>
      <family val="3"/>
    </font>
    <font>
      <b/>
      <sz val="12"/>
      <color theme="0"/>
      <name val="GHEA Grapalat"/>
      <family val="3"/>
    </font>
    <font>
      <sz val="14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2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Protection="1"/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Protection="1"/>
    <xf numFmtId="0" fontId="10" fillId="0" borderId="0" xfId="0" applyFont="1" applyFill="1" applyProtection="1"/>
    <xf numFmtId="0" fontId="11" fillId="0" borderId="0" xfId="0" applyFont="1" applyFill="1" applyProtection="1"/>
    <xf numFmtId="0" fontId="12" fillId="0" borderId="0" xfId="0" applyFont="1" applyFill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5" fontId="14" fillId="3" borderId="2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textRotation="90" wrapText="1"/>
    </xf>
    <xf numFmtId="2" fontId="9" fillId="2" borderId="2" xfId="0" applyNumberFormat="1" applyFont="1" applyFill="1" applyBorder="1" applyAlignment="1" applyProtection="1">
      <alignment horizontal="center" vertical="center" textRotation="90" wrapText="1"/>
    </xf>
    <xf numFmtId="2" fontId="5" fillId="2" borderId="1" xfId="0" applyNumberFormat="1" applyFont="1" applyFill="1" applyBorder="1" applyAlignment="1" applyProtection="1">
      <alignment horizontal="center" vertical="center" textRotation="90" wrapText="1"/>
    </xf>
    <xf numFmtId="2" fontId="5" fillId="2" borderId="9" xfId="0" applyNumberFormat="1" applyFont="1" applyFill="1" applyBorder="1" applyAlignment="1" applyProtection="1">
      <alignment horizontal="center" vertical="center" textRotation="90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127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:CM2"/>
    </sheetView>
  </sheetViews>
  <sheetFormatPr defaultColWidth="17.28515625" defaultRowHeight="17.25" x14ac:dyDescent="0.3"/>
  <cols>
    <col min="1" max="1" width="5.28515625" style="1" customWidth="1"/>
    <col min="2" max="2" width="15.42578125" style="32" customWidth="1"/>
    <col min="3" max="3" width="13.140625" style="1" customWidth="1"/>
    <col min="4" max="4" width="14.7109375" style="1" customWidth="1"/>
    <col min="5" max="5" width="15.7109375" style="1" customWidth="1"/>
    <col min="6" max="6" width="16" style="1" customWidth="1"/>
    <col min="7" max="7" width="9.5703125" style="1" customWidth="1"/>
    <col min="8" max="9" width="14.85546875" style="1" customWidth="1"/>
    <col min="10" max="10" width="12.140625" style="1" customWidth="1"/>
    <col min="11" max="11" width="11" style="1" customWidth="1"/>
    <col min="12" max="12" width="14.85546875" style="1" customWidth="1"/>
    <col min="13" max="13" width="12.85546875" style="1" customWidth="1"/>
    <col min="14" max="14" width="11.85546875" style="1" customWidth="1"/>
    <col min="15" max="24" width="14.85546875" style="1" customWidth="1"/>
    <col min="25" max="25" width="15.7109375" style="1" customWidth="1"/>
    <col min="26" max="26" width="10.140625" style="1" customWidth="1"/>
    <col min="27" max="27" width="12" style="1" customWidth="1"/>
    <col min="28" max="28" width="11.85546875" style="1" customWidth="1"/>
    <col min="29" max="45" width="14.85546875" style="1" customWidth="1"/>
    <col min="46" max="46" width="12.5703125" style="1" customWidth="1"/>
    <col min="47" max="61" width="14.85546875" style="1" customWidth="1"/>
    <col min="62" max="62" width="12.140625" style="1" customWidth="1"/>
    <col min="63" max="63" width="13" style="1" customWidth="1"/>
    <col min="64" max="64" width="14.85546875" style="1" customWidth="1"/>
    <col min="65" max="65" width="12.42578125" style="1" customWidth="1"/>
    <col min="66" max="74" width="14.85546875" style="1" customWidth="1"/>
    <col min="75" max="75" width="17.28515625" style="1" customWidth="1"/>
    <col min="76" max="76" width="16.28515625" style="1" customWidth="1"/>
    <col min="77" max="88" width="14.85546875" style="1" customWidth="1"/>
    <col min="89" max="89" width="10.5703125" style="1" customWidth="1"/>
    <col min="90" max="91" width="14.85546875" style="1" customWidth="1"/>
    <col min="92" max="92" width="17.28515625" style="2"/>
    <col min="93" max="97" width="17.28515625" style="54"/>
    <col min="98" max="181" width="17.28515625" style="2"/>
    <col min="182" max="16384" width="17.28515625" style="1"/>
  </cols>
  <sheetData>
    <row r="1" spans="1:207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</row>
    <row r="2" spans="1:207" ht="17.45" customHeight="1" x14ac:dyDescent="0.3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</row>
    <row r="3" spans="1:207" x14ac:dyDescent="0.3">
      <c r="C3" s="5"/>
      <c r="D3" s="5"/>
      <c r="E3" s="5"/>
      <c r="F3" s="5"/>
      <c r="G3" s="5"/>
      <c r="H3" s="5"/>
      <c r="I3" s="110"/>
      <c r="J3" s="110"/>
      <c r="K3" s="110"/>
      <c r="L3" s="110"/>
      <c r="M3" s="3"/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BM3" s="62"/>
    </row>
    <row r="4" spans="1:207" ht="17.45" customHeight="1" x14ac:dyDescent="0.3">
      <c r="A4" s="111" t="s">
        <v>1</v>
      </c>
      <c r="B4" s="114" t="s">
        <v>2</v>
      </c>
      <c r="C4" s="117" t="s">
        <v>3</v>
      </c>
      <c r="D4" s="117" t="s">
        <v>4</v>
      </c>
      <c r="E4" s="120" t="s">
        <v>5</v>
      </c>
      <c r="F4" s="121"/>
      <c r="G4" s="122"/>
      <c r="H4" s="129" t="s">
        <v>6</v>
      </c>
      <c r="I4" s="130"/>
      <c r="J4" s="130"/>
      <c r="K4" s="131"/>
      <c r="L4" s="138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40"/>
      <c r="BV4" s="67" t="s">
        <v>7</v>
      </c>
      <c r="BW4" s="141" t="s">
        <v>8</v>
      </c>
      <c r="BX4" s="142"/>
      <c r="BY4" s="147" t="s">
        <v>9</v>
      </c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67" t="s">
        <v>10</v>
      </c>
      <c r="CL4" s="148" t="s">
        <v>11</v>
      </c>
      <c r="CM4" s="149"/>
      <c r="CN4" s="49"/>
      <c r="CO4" s="55"/>
      <c r="CP4" s="55"/>
      <c r="CQ4" s="55"/>
      <c r="CR4" s="55"/>
      <c r="CS4" s="55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</row>
    <row r="5" spans="1:207" ht="18" customHeight="1" x14ac:dyDescent="0.3">
      <c r="A5" s="112"/>
      <c r="B5" s="115"/>
      <c r="C5" s="118"/>
      <c r="D5" s="118"/>
      <c r="E5" s="123"/>
      <c r="F5" s="124"/>
      <c r="G5" s="125"/>
      <c r="H5" s="132"/>
      <c r="I5" s="133"/>
      <c r="J5" s="133"/>
      <c r="K5" s="134"/>
      <c r="L5" s="154" t="s">
        <v>12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6"/>
      <c r="AI5" s="157" t="s">
        <v>13</v>
      </c>
      <c r="AJ5" s="157"/>
      <c r="AK5" s="157"/>
      <c r="AL5" s="157"/>
      <c r="AM5" s="157"/>
      <c r="AN5" s="157"/>
      <c r="AO5" s="157"/>
      <c r="AP5" s="157"/>
      <c r="AQ5" s="81" t="s">
        <v>14</v>
      </c>
      <c r="AR5" s="158"/>
      <c r="AS5" s="160" t="s">
        <v>15</v>
      </c>
      <c r="AT5" s="161"/>
      <c r="AU5" s="161"/>
      <c r="AV5" s="161"/>
      <c r="AW5" s="161"/>
      <c r="AX5" s="161"/>
      <c r="AY5" s="161"/>
      <c r="AZ5" s="161"/>
      <c r="BA5" s="161"/>
      <c r="BB5" s="161"/>
      <c r="BC5" s="162"/>
      <c r="BD5" s="78" t="s">
        <v>16</v>
      </c>
      <c r="BE5" s="79"/>
      <c r="BF5" s="79"/>
      <c r="BG5" s="79"/>
      <c r="BH5" s="79"/>
      <c r="BI5" s="80"/>
      <c r="BJ5" s="160" t="s">
        <v>17</v>
      </c>
      <c r="BK5" s="161"/>
      <c r="BL5" s="161"/>
      <c r="BM5" s="161"/>
      <c r="BN5" s="161"/>
      <c r="BO5" s="161"/>
      <c r="BP5" s="157" t="s">
        <v>18</v>
      </c>
      <c r="BQ5" s="157"/>
      <c r="BR5" s="81" t="s">
        <v>19</v>
      </c>
      <c r="BS5" s="82"/>
      <c r="BT5" s="81" t="s">
        <v>20</v>
      </c>
      <c r="BU5" s="82"/>
      <c r="BV5" s="67"/>
      <c r="BW5" s="143"/>
      <c r="BX5" s="144"/>
      <c r="BY5" s="163"/>
      <c r="BZ5" s="164"/>
      <c r="CA5" s="164"/>
      <c r="CB5" s="164"/>
      <c r="CC5" s="81" t="s">
        <v>21</v>
      </c>
      <c r="CD5" s="82"/>
      <c r="CE5" s="98"/>
      <c r="CF5" s="99"/>
      <c r="CG5" s="99"/>
      <c r="CH5" s="99"/>
      <c r="CI5" s="99"/>
      <c r="CJ5" s="99"/>
      <c r="CK5" s="67"/>
      <c r="CL5" s="150"/>
      <c r="CM5" s="151"/>
      <c r="CN5" s="49"/>
      <c r="CO5" s="55"/>
      <c r="CP5" s="55"/>
      <c r="CQ5" s="55"/>
      <c r="CR5" s="55"/>
      <c r="CS5" s="55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</row>
    <row r="6" spans="1:207" ht="84" customHeight="1" x14ac:dyDescent="0.3">
      <c r="A6" s="112"/>
      <c r="B6" s="115"/>
      <c r="C6" s="118"/>
      <c r="D6" s="118"/>
      <c r="E6" s="126"/>
      <c r="F6" s="127"/>
      <c r="G6" s="128"/>
      <c r="H6" s="135"/>
      <c r="I6" s="136"/>
      <c r="J6" s="136"/>
      <c r="K6" s="137"/>
      <c r="L6" s="101" t="s">
        <v>51</v>
      </c>
      <c r="M6" s="102"/>
      <c r="N6" s="103"/>
      <c r="O6" s="104" t="s">
        <v>60</v>
      </c>
      <c r="P6" s="105"/>
      <c r="Q6" s="106"/>
      <c r="R6" s="104" t="s">
        <v>59</v>
      </c>
      <c r="S6" s="105"/>
      <c r="T6" s="106"/>
      <c r="U6" s="104" t="s">
        <v>49</v>
      </c>
      <c r="V6" s="105"/>
      <c r="W6" s="106"/>
      <c r="X6" s="104" t="s">
        <v>50</v>
      </c>
      <c r="Y6" s="105"/>
      <c r="Z6" s="105"/>
      <c r="AA6" s="104" t="s">
        <v>22</v>
      </c>
      <c r="AB6" s="105"/>
      <c r="AC6" s="106"/>
      <c r="AD6" s="104" t="s">
        <v>23</v>
      </c>
      <c r="AE6" s="105"/>
      <c r="AF6" s="106"/>
      <c r="AG6" s="107" t="s">
        <v>24</v>
      </c>
      <c r="AH6" s="107"/>
      <c r="AI6" s="86" t="s">
        <v>25</v>
      </c>
      <c r="AJ6" s="87"/>
      <c r="AK6" s="86" t="s">
        <v>26</v>
      </c>
      <c r="AL6" s="88"/>
      <c r="AM6" s="89" t="s">
        <v>27</v>
      </c>
      <c r="AN6" s="90"/>
      <c r="AO6" s="91" t="s">
        <v>28</v>
      </c>
      <c r="AP6" s="92"/>
      <c r="AQ6" s="96"/>
      <c r="AR6" s="159"/>
      <c r="AS6" s="93" t="s">
        <v>29</v>
      </c>
      <c r="AT6" s="94"/>
      <c r="AU6" s="95"/>
      <c r="AV6" s="85" t="s">
        <v>30</v>
      </c>
      <c r="AW6" s="85"/>
      <c r="AX6" s="85" t="s">
        <v>31</v>
      </c>
      <c r="AY6" s="85"/>
      <c r="AZ6" s="85" t="s">
        <v>32</v>
      </c>
      <c r="BA6" s="85"/>
      <c r="BB6" s="85" t="s">
        <v>33</v>
      </c>
      <c r="BC6" s="85"/>
      <c r="BD6" s="85" t="s">
        <v>34</v>
      </c>
      <c r="BE6" s="85"/>
      <c r="BF6" s="78" t="s">
        <v>35</v>
      </c>
      <c r="BG6" s="79"/>
      <c r="BH6" s="85" t="s">
        <v>36</v>
      </c>
      <c r="BI6" s="85"/>
      <c r="BJ6" s="100" t="s">
        <v>37</v>
      </c>
      <c r="BK6" s="79"/>
      <c r="BL6" s="85" t="s">
        <v>38</v>
      </c>
      <c r="BM6" s="85"/>
      <c r="BN6" s="78" t="s">
        <v>39</v>
      </c>
      <c r="BO6" s="79"/>
      <c r="BP6" s="157"/>
      <c r="BQ6" s="157"/>
      <c r="BR6" s="96"/>
      <c r="BS6" s="97"/>
      <c r="BT6" s="96"/>
      <c r="BU6" s="97"/>
      <c r="BV6" s="67"/>
      <c r="BW6" s="145"/>
      <c r="BX6" s="146"/>
      <c r="BY6" s="81" t="s">
        <v>40</v>
      </c>
      <c r="BZ6" s="82"/>
      <c r="CA6" s="81" t="s">
        <v>41</v>
      </c>
      <c r="CB6" s="82"/>
      <c r="CC6" s="96"/>
      <c r="CD6" s="97"/>
      <c r="CE6" s="81" t="s">
        <v>42</v>
      </c>
      <c r="CF6" s="82"/>
      <c r="CG6" s="81" t="s">
        <v>43</v>
      </c>
      <c r="CH6" s="82"/>
      <c r="CI6" s="83" t="s">
        <v>44</v>
      </c>
      <c r="CJ6" s="84"/>
      <c r="CK6" s="67"/>
      <c r="CL6" s="152"/>
      <c r="CM6" s="153"/>
      <c r="CN6" s="6"/>
      <c r="CO6" s="55"/>
      <c r="CP6" s="55"/>
      <c r="CQ6" s="55"/>
      <c r="CR6" s="55"/>
      <c r="CS6" s="55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</row>
    <row r="7" spans="1:207" ht="17.45" customHeight="1" x14ac:dyDescent="0.3">
      <c r="A7" s="112"/>
      <c r="B7" s="115"/>
      <c r="C7" s="118"/>
      <c r="D7" s="118"/>
      <c r="E7" s="65" t="s">
        <v>45</v>
      </c>
      <c r="F7" s="71" t="s">
        <v>62</v>
      </c>
      <c r="G7" s="74" t="s">
        <v>47</v>
      </c>
      <c r="H7" s="65" t="s">
        <v>45</v>
      </c>
      <c r="I7" s="71" t="s">
        <v>63</v>
      </c>
      <c r="J7" s="75" t="s">
        <v>57</v>
      </c>
      <c r="K7" s="76" t="s">
        <v>47</v>
      </c>
      <c r="L7" s="65" t="s">
        <v>45</v>
      </c>
      <c r="M7" s="71" t="s">
        <v>63</v>
      </c>
      <c r="N7" s="74" t="s">
        <v>47</v>
      </c>
      <c r="O7" s="65" t="s">
        <v>45</v>
      </c>
      <c r="P7" s="71" t="s">
        <v>63</v>
      </c>
      <c r="Q7" s="74" t="s">
        <v>47</v>
      </c>
      <c r="R7" s="65" t="s">
        <v>45</v>
      </c>
      <c r="S7" s="71" t="s">
        <v>63</v>
      </c>
      <c r="T7" s="74" t="s">
        <v>47</v>
      </c>
      <c r="U7" s="65" t="s">
        <v>45</v>
      </c>
      <c r="V7" s="71" t="s">
        <v>63</v>
      </c>
      <c r="W7" s="74" t="s">
        <v>47</v>
      </c>
      <c r="X7" s="65" t="s">
        <v>45</v>
      </c>
      <c r="Y7" s="71" t="s">
        <v>63</v>
      </c>
      <c r="Z7" s="74" t="s">
        <v>47</v>
      </c>
      <c r="AA7" s="65" t="s">
        <v>45</v>
      </c>
      <c r="AB7" s="71" t="s">
        <v>63</v>
      </c>
      <c r="AC7" s="52"/>
      <c r="AD7" s="65" t="s">
        <v>45</v>
      </c>
      <c r="AE7" s="72"/>
      <c r="AF7" s="73"/>
      <c r="AG7" s="65" t="s">
        <v>45</v>
      </c>
      <c r="AH7" s="68" t="s">
        <v>64</v>
      </c>
      <c r="AI7" s="65" t="s">
        <v>45</v>
      </c>
      <c r="AJ7" s="50"/>
      <c r="AK7" s="65" t="s">
        <v>45</v>
      </c>
      <c r="AL7" s="50"/>
      <c r="AM7" s="65" t="s">
        <v>45</v>
      </c>
      <c r="AN7" s="50"/>
      <c r="AO7" s="65" t="s">
        <v>45</v>
      </c>
      <c r="AP7" s="50"/>
      <c r="AQ7" s="65" t="s">
        <v>45</v>
      </c>
      <c r="AR7" s="50"/>
      <c r="AS7" s="65" t="s">
        <v>45</v>
      </c>
      <c r="AT7" s="71" t="s">
        <v>62</v>
      </c>
      <c r="AU7" s="71" t="s">
        <v>47</v>
      </c>
      <c r="AV7" s="65" t="s">
        <v>45</v>
      </c>
      <c r="AW7" s="50"/>
      <c r="AX7" s="65" t="s">
        <v>45</v>
      </c>
      <c r="AY7" s="50"/>
      <c r="AZ7" s="65" t="s">
        <v>45</v>
      </c>
      <c r="BA7" s="50"/>
      <c r="BB7" s="65" t="s">
        <v>45</v>
      </c>
      <c r="BC7" s="50"/>
      <c r="BD7" s="65" t="s">
        <v>45</v>
      </c>
      <c r="BE7" s="50"/>
      <c r="BF7" s="65" t="s">
        <v>45</v>
      </c>
      <c r="BG7" s="50"/>
      <c r="BH7" s="65" t="s">
        <v>45</v>
      </c>
      <c r="BI7" s="50"/>
      <c r="BJ7" s="65" t="s">
        <v>45</v>
      </c>
      <c r="BK7" s="68" t="s">
        <v>62</v>
      </c>
      <c r="BL7" s="65" t="s">
        <v>45</v>
      </c>
      <c r="BM7" s="68" t="s">
        <v>62</v>
      </c>
      <c r="BN7" s="65" t="s">
        <v>45</v>
      </c>
      <c r="BO7" s="50"/>
      <c r="BP7" s="65" t="s">
        <v>45</v>
      </c>
      <c r="BQ7" s="50"/>
      <c r="BR7" s="65" t="s">
        <v>45</v>
      </c>
      <c r="BS7" s="50"/>
      <c r="BT7" s="65" t="s">
        <v>45</v>
      </c>
      <c r="BU7" s="50"/>
      <c r="BV7" s="70" t="s">
        <v>46</v>
      </c>
      <c r="BW7" s="65" t="s">
        <v>45</v>
      </c>
      <c r="BX7" s="50"/>
      <c r="BY7" s="65" t="s">
        <v>45</v>
      </c>
      <c r="BZ7" s="50"/>
      <c r="CA7" s="65" t="s">
        <v>45</v>
      </c>
      <c r="CB7" s="50"/>
      <c r="CC7" s="65" t="s">
        <v>45</v>
      </c>
      <c r="CD7" s="50"/>
      <c r="CE7" s="65" t="s">
        <v>45</v>
      </c>
      <c r="CF7" s="50"/>
      <c r="CG7" s="65" t="s">
        <v>45</v>
      </c>
      <c r="CH7" s="50"/>
      <c r="CI7" s="65" t="s">
        <v>45</v>
      </c>
      <c r="CJ7" s="50"/>
      <c r="CK7" s="67" t="s">
        <v>46</v>
      </c>
      <c r="CL7" s="65" t="s">
        <v>45</v>
      </c>
      <c r="CM7" s="50"/>
      <c r="CN7" s="8"/>
      <c r="CO7" s="56"/>
      <c r="CP7" s="56"/>
      <c r="CQ7" s="56"/>
      <c r="CR7" s="56"/>
      <c r="CS7" s="56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</row>
    <row r="8" spans="1:207" ht="96.75" customHeight="1" x14ac:dyDescent="0.3">
      <c r="A8" s="113"/>
      <c r="B8" s="116"/>
      <c r="C8" s="119"/>
      <c r="D8" s="119"/>
      <c r="E8" s="66"/>
      <c r="F8" s="71"/>
      <c r="G8" s="74"/>
      <c r="H8" s="66"/>
      <c r="I8" s="71"/>
      <c r="J8" s="75"/>
      <c r="K8" s="77"/>
      <c r="L8" s="66"/>
      <c r="M8" s="71"/>
      <c r="N8" s="74"/>
      <c r="O8" s="66"/>
      <c r="P8" s="71"/>
      <c r="Q8" s="74"/>
      <c r="R8" s="66"/>
      <c r="S8" s="71"/>
      <c r="T8" s="74"/>
      <c r="U8" s="66"/>
      <c r="V8" s="71"/>
      <c r="W8" s="74"/>
      <c r="X8" s="66"/>
      <c r="Y8" s="71"/>
      <c r="Z8" s="74"/>
      <c r="AA8" s="66"/>
      <c r="AB8" s="71"/>
      <c r="AC8" s="51" t="s">
        <v>47</v>
      </c>
      <c r="AD8" s="66"/>
      <c r="AE8" s="51" t="s">
        <v>64</v>
      </c>
      <c r="AF8" s="51" t="s">
        <v>47</v>
      </c>
      <c r="AG8" s="66"/>
      <c r="AH8" s="69"/>
      <c r="AI8" s="66"/>
      <c r="AJ8" s="53" t="s">
        <v>62</v>
      </c>
      <c r="AK8" s="66"/>
      <c r="AL8" s="63" t="s">
        <v>62</v>
      </c>
      <c r="AM8" s="66"/>
      <c r="AN8" s="63" t="s">
        <v>62</v>
      </c>
      <c r="AO8" s="66"/>
      <c r="AP8" s="63" t="s">
        <v>62</v>
      </c>
      <c r="AQ8" s="66"/>
      <c r="AR8" s="63" t="s">
        <v>62</v>
      </c>
      <c r="AS8" s="66"/>
      <c r="AT8" s="71"/>
      <c r="AU8" s="71"/>
      <c r="AV8" s="66"/>
      <c r="AW8" s="51" t="s">
        <v>65</v>
      </c>
      <c r="AX8" s="66"/>
      <c r="AY8" s="51" t="s">
        <v>65</v>
      </c>
      <c r="AZ8" s="66"/>
      <c r="BA8" s="51" t="s">
        <v>66</v>
      </c>
      <c r="BB8" s="66"/>
      <c r="BC8" s="51" t="s">
        <v>64</v>
      </c>
      <c r="BD8" s="66"/>
      <c r="BE8" s="51" t="s">
        <v>65</v>
      </c>
      <c r="BF8" s="66"/>
      <c r="BG8" s="51" t="s">
        <v>62</v>
      </c>
      <c r="BH8" s="66"/>
      <c r="BI8" s="63" t="s">
        <v>62</v>
      </c>
      <c r="BJ8" s="66"/>
      <c r="BK8" s="69"/>
      <c r="BL8" s="66"/>
      <c r="BM8" s="69"/>
      <c r="BN8" s="66"/>
      <c r="BO8" s="63" t="s">
        <v>62</v>
      </c>
      <c r="BP8" s="66"/>
      <c r="BQ8" s="63" t="s">
        <v>62</v>
      </c>
      <c r="BR8" s="66"/>
      <c r="BS8" s="63" t="s">
        <v>62</v>
      </c>
      <c r="BT8" s="66"/>
      <c r="BU8" s="63" t="s">
        <v>62</v>
      </c>
      <c r="BV8" s="70"/>
      <c r="BW8" s="66"/>
      <c r="BX8" s="63" t="s">
        <v>62</v>
      </c>
      <c r="BY8" s="66"/>
      <c r="BZ8" s="63" t="s">
        <v>62</v>
      </c>
      <c r="CA8" s="66"/>
      <c r="CB8" s="63" t="s">
        <v>62</v>
      </c>
      <c r="CC8" s="66"/>
      <c r="CD8" s="63" t="s">
        <v>62</v>
      </c>
      <c r="CE8" s="66"/>
      <c r="CF8" s="63" t="s">
        <v>62</v>
      </c>
      <c r="CG8" s="66"/>
      <c r="CH8" s="63" t="s">
        <v>62</v>
      </c>
      <c r="CI8" s="66"/>
      <c r="CJ8" s="63" t="s">
        <v>62</v>
      </c>
      <c r="CK8" s="67"/>
      <c r="CL8" s="66"/>
      <c r="CM8" s="63" t="s">
        <v>62</v>
      </c>
      <c r="CN8" s="10"/>
      <c r="CO8" s="57"/>
      <c r="CP8" s="57"/>
      <c r="CQ8" s="57"/>
      <c r="CR8" s="57"/>
      <c r="CS8" s="57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</row>
    <row r="9" spans="1:207" x14ac:dyDescent="0.3">
      <c r="A9" s="12"/>
      <c r="B9" s="33">
        <v>1</v>
      </c>
      <c r="C9" s="13">
        <v>2</v>
      </c>
      <c r="D9" s="12">
        <v>3</v>
      </c>
      <c r="E9" s="13">
        <v>4</v>
      </c>
      <c r="F9" s="13">
        <v>6</v>
      </c>
      <c r="G9" s="13">
        <v>8</v>
      </c>
      <c r="H9" s="12">
        <v>2</v>
      </c>
      <c r="I9" s="12">
        <v>4</v>
      </c>
      <c r="J9" s="14" t="s">
        <v>58</v>
      </c>
      <c r="K9" s="12">
        <v>13</v>
      </c>
      <c r="L9" s="13">
        <v>7</v>
      </c>
      <c r="M9" s="13">
        <v>9</v>
      </c>
      <c r="N9" s="13">
        <v>18</v>
      </c>
      <c r="O9" s="12">
        <v>19</v>
      </c>
      <c r="P9" s="12">
        <v>21</v>
      </c>
      <c r="Q9" s="12">
        <v>23</v>
      </c>
      <c r="R9" s="13">
        <v>24</v>
      </c>
      <c r="S9" s="13">
        <v>26</v>
      </c>
      <c r="T9" s="13">
        <v>28</v>
      </c>
      <c r="U9" s="12">
        <v>29</v>
      </c>
      <c r="V9" s="12">
        <v>31</v>
      </c>
      <c r="W9" s="12">
        <v>33</v>
      </c>
      <c r="X9" s="13">
        <v>11</v>
      </c>
      <c r="Y9" s="13">
        <v>13</v>
      </c>
      <c r="Z9" s="12">
        <v>14</v>
      </c>
      <c r="AA9" s="12">
        <v>15</v>
      </c>
      <c r="AB9" s="12">
        <v>17</v>
      </c>
      <c r="AC9" s="12">
        <v>43</v>
      </c>
      <c r="AD9" s="13">
        <v>44</v>
      </c>
      <c r="AE9" s="13">
        <v>46</v>
      </c>
      <c r="AF9" s="13">
        <v>48</v>
      </c>
      <c r="AG9" s="12">
        <v>49</v>
      </c>
      <c r="AH9" s="12">
        <v>51</v>
      </c>
      <c r="AI9" s="13">
        <v>52</v>
      </c>
      <c r="AJ9" s="13">
        <v>54</v>
      </c>
      <c r="AK9" s="12">
        <v>55</v>
      </c>
      <c r="AL9" s="12">
        <v>57</v>
      </c>
      <c r="AM9" s="13">
        <v>58</v>
      </c>
      <c r="AN9" s="13">
        <v>60</v>
      </c>
      <c r="AO9" s="12">
        <v>61</v>
      </c>
      <c r="AP9" s="12">
        <v>63</v>
      </c>
      <c r="AQ9" s="13">
        <v>64</v>
      </c>
      <c r="AR9" s="13">
        <v>66</v>
      </c>
      <c r="AS9" s="12">
        <v>19</v>
      </c>
      <c r="AT9" s="12">
        <v>21</v>
      </c>
      <c r="AU9" s="12">
        <v>71</v>
      </c>
      <c r="AV9" s="13">
        <v>72</v>
      </c>
      <c r="AW9" s="13">
        <v>74</v>
      </c>
      <c r="AX9" s="12">
        <v>75</v>
      </c>
      <c r="AY9" s="12">
        <v>77</v>
      </c>
      <c r="AZ9" s="13">
        <v>78</v>
      </c>
      <c r="BA9" s="13">
        <v>80</v>
      </c>
      <c r="BB9" s="12">
        <v>81</v>
      </c>
      <c r="BC9" s="12">
        <v>83</v>
      </c>
      <c r="BD9" s="13">
        <v>84</v>
      </c>
      <c r="BE9" s="13">
        <v>86</v>
      </c>
      <c r="BF9" s="12">
        <v>87</v>
      </c>
      <c r="BG9" s="12">
        <v>89</v>
      </c>
      <c r="BH9" s="13">
        <v>90</v>
      </c>
      <c r="BI9" s="13">
        <v>92</v>
      </c>
      <c r="BJ9" s="12">
        <v>23</v>
      </c>
      <c r="BK9" s="12">
        <v>25</v>
      </c>
      <c r="BL9" s="13">
        <v>26</v>
      </c>
      <c r="BM9" s="13">
        <v>28</v>
      </c>
      <c r="BN9" s="12">
        <v>99</v>
      </c>
      <c r="BO9" s="12">
        <v>101</v>
      </c>
      <c r="BP9" s="13">
        <v>102</v>
      </c>
      <c r="BQ9" s="13">
        <v>104</v>
      </c>
      <c r="BR9" s="12">
        <v>105</v>
      </c>
      <c r="BS9" s="12">
        <v>107</v>
      </c>
      <c r="BT9" s="13">
        <v>108</v>
      </c>
      <c r="BU9" s="13">
        <v>110</v>
      </c>
      <c r="BV9" s="12">
        <v>111</v>
      </c>
      <c r="BW9" s="13">
        <v>112</v>
      </c>
      <c r="BX9" s="13">
        <v>114</v>
      </c>
      <c r="BY9" s="12">
        <v>115</v>
      </c>
      <c r="BZ9" s="12">
        <v>117</v>
      </c>
      <c r="CA9" s="13">
        <v>118</v>
      </c>
      <c r="CB9" s="13">
        <v>120</v>
      </c>
      <c r="CC9" s="12">
        <v>121</v>
      </c>
      <c r="CD9" s="12">
        <v>123</v>
      </c>
      <c r="CE9" s="13">
        <v>124</v>
      </c>
      <c r="CF9" s="13">
        <v>126</v>
      </c>
      <c r="CG9" s="12">
        <v>127</v>
      </c>
      <c r="CH9" s="12">
        <v>129</v>
      </c>
      <c r="CI9" s="13">
        <v>130</v>
      </c>
      <c r="CJ9" s="13">
        <v>132</v>
      </c>
      <c r="CK9" s="12">
        <v>133</v>
      </c>
      <c r="CL9" s="13">
        <v>134</v>
      </c>
      <c r="CM9" s="13">
        <v>136</v>
      </c>
      <c r="CN9" s="15"/>
      <c r="CO9" s="58"/>
      <c r="CP9" s="58"/>
      <c r="CQ9" s="58"/>
      <c r="CR9" s="58"/>
      <c r="CS9" s="58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</row>
    <row r="10" spans="1:207" ht="24" customHeight="1" x14ac:dyDescent="0.3">
      <c r="A10" s="17">
        <v>1</v>
      </c>
      <c r="B10" s="39" t="s">
        <v>52</v>
      </c>
      <c r="C10" s="40">
        <v>5575.6617999999999</v>
      </c>
      <c r="D10" s="40">
        <v>249957.95910000001</v>
      </c>
      <c r="E10" s="19">
        <f t="shared" ref="E10:F14" si="0">BW10+CL10-CI10</f>
        <v>4507326.1440000003</v>
      </c>
      <c r="F10" s="20">
        <f t="shared" si="0"/>
        <v>2768683.5720000002</v>
      </c>
      <c r="G10" s="20">
        <f>F10/E10*100</f>
        <v>61.426297621830138</v>
      </c>
      <c r="H10" s="19">
        <f t="shared" ref="H10:I14" si="1">O10+R10+X10+AA10+AD10+AG10+AQ10+AV10+AX10+AZ10+BB10+BD10+BH10+BJ10+BN10+BP10+BT10+U10</f>
        <v>1011078.7440000001</v>
      </c>
      <c r="I10" s="20">
        <f t="shared" si="1"/>
        <v>1035340.9</v>
      </c>
      <c r="J10" s="20">
        <f>+I10-H10</f>
        <v>24262.155999999959</v>
      </c>
      <c r="K10" s="20">
        <f>I10/H10*100</f>
        <v>102.39963070571683</v>
      </c>
      <c r="L10" s="19">
        <f t="shared" ref="L10:M14" si="2">O10+R10+U10</f>
        <v>90266.700000000012</v>
      </c>
      <c r="M10" s="20">
        <f t="shared" si="2"/>
        <v>71315.514599999966</v>
      </c>
      <c r="N10" s="18">
        <f>M10/L10*100</f>
        <v>79.005341504674433</v>
      </c>
      <c r="O10" s="19">
        <v>5064.3999999999996</v>
      </c>
      <c r="P10" s="41">
        <v>2473.3989999999999</v>
      </c>
      <c r="Q10" s="41">
        <f>P10/O10*100</f>
        <v>48.83893452333939</v>
      </c>
      <c r="R10" s="19">
        <v>13000</v>
      </c>
      <c r="S10" s="41">
        <v>16657.682000000001</v>
      </c>
      <c r="T10" s="41">
        <f>+S10/R10*100</f>
        <v>128.13601538461538</v>
      </c>
      <c r="U10" s="19">
        <v>72202.3</v>
      </c>
      <c r="V10" s="41">
        <v>52184.43359999996</v>
      </c>
      <c r="W10" s="41">
        <f>V10/U10*100</f>
        <v>72.275306465306443</v>
      </c>
      <c r="X10" s="19">
        <v>170918.2</v>
      </c>
      <c r="Y10" s="41">
        <v>210478.06</v>
      </c>
      <c r="Z10" s="41">
        <f>+Y10/X10*100</f>
        <v>123.14549299021402</v>
      </c>
      <c r="AA10" s="19">
        <v>6488</v>
      </c>
      <c r="AB10" s="41">
        <v>6400.4939999999997</v>
      </c>
      <c r="AC10" s="41">
        <f>AB10/AA10*100</f>
        <v>98.651263871763248</v>
      </c>
      <c r="AD10" s="19">
        <v>6900</v>
      </c>
      <c r="AE10" s="41">
        <v>8002.7</v>
      </c>
      <c r="AF10" s="41">
        <f>AE10/AD10*100</f>
        <v>115.98115942028986</v>
      </c>
      <c r="AG10" s="19">
        <v>0</v>
      </c>
      <c r="AH10" s="41">
        <v>0</v>
      </c>
      <c r="AI10" s="19">
        <v>0</v>
      </c>
      <c r="AJ10" s="41">
        <v>0</v>
      </c>
      <c r="AK10" s="19">
        <v>1503616.3</v>
      </c>
      <c r="AL10" s="41">
        <v>1503616.1721999999</v>
      </c>
      <c r="AM10" s="19">
        <v>3703.9</v>
      </c>
      <c r="AN10" s="41">
        <v>3703.9</v>
      </c>
      <c r="AO10" s="19">
        <v>0</v>
      </c>
      <c r="AP10" s="41">
        <v>0</v>
      </c>
      <c r="AQ10" s="19">
        <v>0</v>
      </c>
      <c r="AR10" s="41">
        <v>0</v>
      </c>
      <c r="AS10" s="64">
        <f t="shared" ref="AS10:AT14" si="3">AV10+AX10+AZ10+BB10</f>
        <v>160025</v>
      </c>
      <c r="AT10" s="41">
        <f t="shared" si="3"/>
        <v>158922.49799999999</v>
      </c>
      <c r="AU10" s="41">
        <f>AT10/AS10*100</f>
        <v>99.311043899390711</v>
      </c>
      <c r="AV10" s="19">
        <v>109392</v>
      </c>
      <c r="AW10" s="41">
        <v>106830.0671</v>
      </c>
      <c r="AX10" s="19">
        <v>35633</v>
      </c>
      <c r="AY10" s="41">
        <v>25765.111000000001</v>
      </c>
      <c r="AZ10" s="19">
        <v>0</v>
      </c>
      <c r="BA10" s="41">
        <v>0</v>
      </c>
      <c r="BB10" s="19">
        <v>15000</v>
      </c>
      <c r="BC10" s="41">
        <v>26327.319899999999</v>
      </c>
      <c r="BD10" s="19">
        <v>0</v>
      </c>
      <c r="BE10" s="41">
        <v>0</v>
      </c>
      <c r="BF10" s="19">
        <v>2227.1999999999998</v>
      </c>
      <c r="BG10" s="41">
        <v>2227.1999999999998</v>
      </c>
      <c r="BH10" s="19">
        <v>0</v>
      </c>
      <c r="BI10" s="41">
        <v>0</v>
      </c>
      <c r="BJ10" s="19">
        <v>45443.4</v>
      </c>
      <c r="BK10" s="41">
        <v>35436.503499999999</v>
      </c>
      <c r="BL10" s="19">
        <v>22165.4</v>
      </c>
      <c r="BM10" s="41">
        <v>16715.983499999998</v>
      </c>
      <c r="BN10" s="19">
        <v>0</v>
      </c>
      <c r="BO10" s="41">
        <v>12364.412</v>
      </c>
      <c r="BP10" s="19">
        <v>0</v>
      </c>
      <c r="BQ10" s="41">
        <v>300</v>
      </c>
      <c r="BR10" s="19">
        <v>0</v>
      </c>
      <c r="BS10" s="41">
        <v>0</v>
      </c>
      <c r="BT10" s="19">
        <v>531037.44400000002</v>
      </c>
      <c r="BU10" s="41">
        <v>532120.71790000005</v>
      </c>
      <c r="BV10" s="41">
        <v>0</v>
      </c>
      <c r="BW10" s="19">
        <f t="shared" ref="BW10:BX14" si="4">O10+R10+X10+AA10+AD10+AG10+AI10+AK10+AM10+AO10+AQ10+AV10+AX10+AZ10+BB10+BD10+BF10+BH10+BJ10+BN10+BP10+BR10+BT10+U10</f>
        <v>2520626.1439999999</v>
      </c>
      <c r="BX10" s="41">
        <f t="shared" si="4"/>
        <v>2544888.1721999999</v>
      </c>
      <c r="BY10" s="19">
        <v>100000</v>
      </c>
      <c r="BZ10" s="41">
        <v>25700</v>
      </c>
      <c r="CA10" s="19">
        <v>1886700</v>
      </c>
      <c r="CB10" s="41">
        <v>198095.39980000001</v>
      </c>
      <c r="CC10" s="19">
        <v>0</v>
      </c>
      <c r="CD10" s="41">
        <v>0</v>
      </c>
      <c r="CE10" s="19">
        <v>0</v>
      </c>
      <c r="CF10" s="41">
        <v>0</v>
      </c>
      <c r="CG10" s="19">
        <v>0</v>
      </c>
      <c r="CH10" s="41">
        <v>0</v>
      </c>
      <c r="CI10" s="19">
        <v>459707.3</v>
      </c>
      <c r="CJ10" s="41">
        <v>459707.3</v>
      </c>
      <c r="CK10" s="41">
        <v>0</v>
      </c>
      <c r="CL10" s="19">
        <f>BY10+CA10+CC10+CE10+CG10+CI10</f>
        <v>2446407.2999999998</v>
      </c>
      <c r="CM10" s="41">
        <f>BZ10+CB10+CD10+CF10+CH10+CJ10+CK10</f>
        <v>683502.69980000006</v>
      </c>
      <c r="CN10" s="24"/>
      <c r="CO10" s="59"/>
      <c r="CP10" s="59"/>
      <c r="CQ10" s="59"/>
      <c r="CR10" s="59"/>
      <c r="CS10" s="59">
        <f>+CR10/BW10*100</f>
        <v>0</v>
      </c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</row>
    <row r="11" spans="1:207" ht="24" customHeight="1" x14ac:dyDescent="0.3">
      <c r="A11" s="17">
        <v>2</v>
      </c>
      <c r="B11" s="39" t="s">
        <v>53</v>
      </c>
      <c r="C11" s="40">
        <v>37539.474900000001</v>
      </c>
      <c r="D11" s="40">
        <v>113897.14599999999</v>
      </c>
      <c r="E11" s="19">
        <f t="shared" si="0"/>
        <v>3201537.5389</v>
      </c>
      <c r="F11" s="20">
        <f t="shared" si="0"/>
        <v>3222879.6262999997</v>
      </c>
      <c r="G11" s="20">
        <f>F11/E11*100</f>
        <v>100.66661993310039</v>
      </c>
      <c r="H11" s="19">
        <f t="shared" si="1"/>
        <v>830911.4420000005</v>
      </c>
      <c r="I11" s="20">
        <f t="shared" si="1"/>
        <v>876516.00619999995</v>
      </c>
      <c r="J11" s="20">
        <f t="shared" ref="J11:J14" si="5">+I11-H11</f>
        <v>45604.56419999944</v>
      </c>
      <c r="K11" s="20">
        <f>I11/H11*100</f>
        <v>105.48849876109895</v>
      </c>
      <c r="L11" s="19">
        <f t="shared" si="2"/>
        <v>130362.23000000045</v>
      </c>
      <c r="M11" s="20">
        <f t="shared" si="2"/>
        <v>134544.33449999982</v>
      </c>
      <c r="N11" s="18">
        <f>M11/L11*100</f>
        <v>103.20806455980338</v>
      </c>
      <c r="O11" s="19">
        <v>10000</v>
      </c>
      <c r="P11" s="41">
        <v>16462.822199999999</v>
      </c>
      <c r="Q11" s="41">
        <f>P11/O11*100</f>
        <v>164.62822199999999</v>
      </c>
      <c r="R11" s="19">
        <v>20000</v>
      </c>
      <c r="S11" s="41">
        <v>44863.237200000003</v>
      </c>
      <c r="T11" s="41">
        <f>+S11/R11*100</f>
        <v>224.31618600000002</v>
      </c>
      <c r="U11" s="19">
        <v>100362.23000000045</v>
      </c>
      <c r="V11" s="41">
        <v>73218.275099999824</v>
      </c>
      <c r="W11" s="41">
        <f>V11/U11*100</f>
        <v>72.954013775899057</v>
      </c>
      <c r="X11" s="19">
        <v>324498.40000000002</v>
      </c>
      <c r="Y11" s="41">
        <v>386189.10950000002</v>
      </c>
      <c r="Z11" s="41">
        <f t="shared" ref="Z11:Z17" si="6">+Y11/X11*100</f>
        <v>119.01109820572304</v>
      </c>
      <c r="AA11" s="19">
        <v>7780.8</v>
      </c>
      <c r="AB11" s="41">
        <v>8391.0185999999994</v>
      </c>
      <c r="AC11" s="41">
        <f>AB11/AA11*100</f>
        <v>107.84262029611349</v>
      </c>
      <c r="AD11" s="19">
        <v>12300</v>
      </c>
      <c r="AE11" s="41">
        <v>13981.8</v>
      </c>
      <c r="AF11" s="41">
        <f>AE11/AD11*100</f>
        <v>113.6731707317073</v>
      </c>
      <c r="AG11" s="19">
        <v>0</v>
      </c>
      <c r="AH11" s="41">
        <v>0</v>
      </c>
      <c r="AI11" s="19">
        <v>0</v>
      </c>
      <c r="AJ11" s="41">
        <v>0</v>
      </c>
      <c r="AK11" s="19">
        <v>1487011.3</v>
      </c>
      <c r="AL11" s="41">
        <v>1490111.6529999999</v>
      </c>
      <c r="AM11" s="19">
        <v>9804.9</v>
      </c>
      <c r="AN11" s="41">
        <v>9984.9</v>
      </c>
      <c r="AO11" s="19">
        <v>0</v>
      </c>
      <c r="AP11" s="41">
        <v>0</v>
      </c>
      <c r="AQ11" s="19">
        <v>0</v>
      </c>
      <c r="AR11" s="41">
        <v>0</v>
      </c>
      <c r="AS11" s="64">
        <f t="shared" si="3"/>
        <v>44460.9</v>
      </c>
      <c r="AT11" s="41">
        <f t="shared" si="3"/>
        <v>38260.49</v>
      </c>
      <c r="AU11" s="41">
        <f>AT11/AS11*100</f>
        <v>86.054240917300362</v>
      </c>
      <c r="AV11" s="19">
        <v>31562</v>
      </c>
      <c r="AW11" s="41">
        <v>27303.037</v>
      </c>
      <c r="AX11" s="19">
        <v>7543.4</v>
      </c>
      <c r="AY11" s="41">
        <v>6604.1639999999998</v>
      </c>
      <c r="AZ11" s="19">
        <v>2100</v>
      </c>
      <c r="BA11" s="41">
        <v>1171.509</v>
      </c>
      <c r="BB11" s="19">
        <v>3255.5</v>
      </c>
      <c r="BC11" s="41">
        <v>3181.78</v>
      </c>
      <c r="BD11" s="19">
        <v>0</v>
      </c>
      <c r="BE11" s="41">
        <v>0</v>
      </c>
      <c r="BF11" s="19">
        <v>4454.3999999999996</v>
      </c>
      <c r="BG11" s="41">
        <v>4454.3999999999996</v>
      </c>
      <c r="BH11" s="19">
        <v>0</v>
      </c>
      <c r="BI11" s="41">
        <v>0</v>
      </c>
      <c r="BJ11" s="19">
        <v>196797.57</v>
      </c>
      <c r="BK11" s="41">
        <v>171634.83780000001</v>
      </c>
      <c r="BL11" s="19">
        <v>62673.07</v>
      </c>
      <c r="BM11" s="41">
        <v>51696.477800000001</v>
      </c>
      <c r="BN11" s="19">
        <v>6000</v>
      </c>
      <c r="BO11" s="41">
        <v>14007.33</v>
      </c>
      <c r="BP11" s="19">
        <v>666.1</v>
      </c>
      <c r="BQ11" s="41">
        <v>1107.6790000000001</v>
      </c>
      <c r="BR11" s="19">
        <v>0</v>
      </c>
      <c r="BS11" s="41">
        <v>0</v>
      </c>
      <c r="BT11" s="19">
        <v>108045.442</v>
      </c>
      <c r="BU11" s="41">
        <v>108399.4068</v>
      </c>
      <c r="BV11" s="41">
        <v>0</v>
      </c>
      <c r="BW11" s="19">
        <f t="shared" si="4"/>
        <v>2332182.0419999999</v>
      </c>
      <c r="BX11" s="41">
        <f t="shared" si="4"/>
        <v>2381066.9591999999</v>
      </c>
      <c r="BY11" s="19">
        <v>0</v>
      </c>
      <c r="BZ11" s="41">
        <v>0</v>
      </c>
      <c r="CA11" s="19">
        <v>864355.49690000003</v>
      </c>
      <c r="CB11" s="41">
        <v>841812.66709999996</v>
      </c>
      <c r="CC11" s="19">
        <v>0</v>
      </c>
      <c r="CD11" s="41">
        <v>0</v>
      </c>
      <c r="CE11" s="19">
        <v>5000</v>
      </c>
      <c r="CF11" s="41">
        <v>0</v>
      </c>
      <c r="CG11" s="19">
        <v>0</v>
      </c>
      <c r="CH11" s="41">
        <v>0</v>
      </c>
      <c r="CI11" s="19">
        <v>441000</v>
      </c>
      <c r="CJ11" s="41">
        <v>441000</v>
      </c>
      <c r="CK11" s="41">
        <v>0</v>
      </c>
      <c r="CL11" s="19">
        <f>BY11+CA11+CC11+CE11+CG11+CI11</f>
        <v>1310355.4969000001</v>
      </c>
      <c r="CM11" s="41">
        <f>BZ11+CB11+CD11+CF11+CH11+CJ11+CK11</f>
        <v>1282812.6671</v>
      </c>
      <c r="CN11" s="24"/>
      <c r="CO11" s="59"/>
      <c r="CP11" s="59"/>
      <c r="CQ11" s="59"/>
      <c r="CS11" s="59">
        <f>+CR11/BW11*100</f>
        <v>0</v>
      </c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</row>
    <row r="12" spans="1:207" ht="24" customHeight="1" x14ac:dyDescent="0.3">
      <c r="A12" s="17">
        <v>3</v>
      </c>
      <c r="B12" s="39" t="s">
        <v>54</v>
      </c>
      <c r="C12" s="40">
        <v>33917.214599999999</v>
      </c>
      <c r="D12" s="40">
        <v>1057.2941000000001</v>
      </c>
      <c r="E12" s="19">
        <f t="shared" si="0"/>
        <v>1098519.5543999998</v>
      </c>
      <c r="F12" s="20">
        <f t="shared" si="0"/>
        <v>1044781.2272999999</v>
      </c>
      <c r="G12" s="20">
        <f>F12/E12*100</f>
        <v>95.108113744106163</v>
      </c>
      <c r="H12" s="19">
        <f t="shared" si="1"/>
        <v>307439.40399999998</v>
      </c>
      <c r="I12" s="20">
        <f t="shared" si="1"/>
        <v>317239.3575000001</v>
      </c>
      <c r="J12" s="20">
        <f t="shared" si="5"/>
        <v>9799.9535000001197</v>
      </c>
      <c r="K12" s="20">
        <f>I12/H12*100</f>
        <v>103.18760489790702</v>
      </c>
      <c r="L12" s="19">
        <f t="shared" si="2"/>
        <v>35437.699999999953</v>
      </c>
      <c r="M12" s="20">
        <f t="shared" si="2"/>
        <v>41016.27000000012</v>
      </c>
      <c r="N12" s="18">
        <f>M12/L12*100</f>
        <v>115.74190762944596</v>
      </c>
      <c r="O12" s="19">
        <v>0</v>
      </c>
      <c r="P12" s="41">
        <v>92.5</v>
      </c>
      <c r="Q12" s="41" t="e">
        <f>P12/O12*100</f>
        <v>#DIV/0!</v>
      </c>
      <c r="R12" s="19">
        <v>5220</v>
      </c>
      <c r="S12" s="41">
        <v>9593.8629999999994</v>
      </c>
      <c r="T12" s="41">
        <f>+S12/R12*100</f>
        <v>183.79047892720305</v>
      </c>
      <c r="U12" s="19">
        <v>30217.699999999953</v>
      </c>
      <c r="V12" s="41">
        <v>31329.907000000123</v>
      </c>
      <c r="W12" s="41">
        <f>V12/U12*100</f>
        <v>103.68064743511309</v>
      </c>
      <c r="X12" s="19">
        <v>55961.599999999999</v>
      </c>
      <c r="Y12" s="41">
        <v>69999.179600000003</v>
      </c>
      <c r="Z12" s="41">
        <f t="shared" si="6"/>
        <v>125.08430709629461</v>
      </c>
      <c r="AA12" s="19">
        <v>4713.7</v>
      </c>
      <c r="AB12" s="41">
        <v>6880.415</v>
      </c>
      <c r="AC12" s="41">
        <f>AB12/AA12*100</f>
        <v>145.96633218066489</v>
      </c>
      <c r="AD12" s="19">
        <v>400</v>
      </c>
      <c r="AE12" s="41">
        <v>898.8</v>
      </c>
      <c r="AF12" s="41">
        <f>AE12/AD12*100</f>
        <v>224.7</v>
      </c>
      <c r="AG12" s="19">
        <v>0</v>
      </c>
      <c r="AH12" s="41">
        <v>0</v>
      </c>
      <c r="AI12" s="19">
        <v>0</v>
      </c>
      <c r="AJ12" s="41">
        <v>0</v>
      </c>
      <c r="AK12" s="19">
        <v>490624.6</v>
      </c>
      <c r="AL12" s="41">
        <v>492929.69</v>
      </c>
      <c r="AM12" s="19">
        <v>1089.4000000000001</v>
      </c>
      <c r="AN12" s="41">
        <v>1089.4000000000001</v>
      </c>
      <c r="AO12" s="19">
        <v>0</v>
      </c>
      <c r="AP12" s="41">
        <v>0</v>
      </c>
      <c r="AQ12" s="19">
        <v>0</v>
      </c>
      <c r="AR12" s="41">
        <v>0</v>
      </c>
      <c r="AS12" s="64">
        <f t="shared" si="3"/>
        <v>72828</v>
      </c>
      <c r="AT12" s="41">
        <f t="shared" si="3"/>
        <v>37698.542000000001</v>
      </c>
      <c r="AU12" s="41">
        <f>AT12/AS12*100</f>
        <v>51.763802383698575</v>
      </c>
      <c r="AV12" s="19">
        <v>69528</v>
      </c>
      <c r="AW12" s="41">
        <v>32044.362000000001</v>
      </c>
      <c r="AX12" s="19">
        <v>0</v>
      </c>
      <c r="AY12" s="41">
        <v>0</v>
      </c>
      <c r="AZ12" s="19">
        <v>0</v>
      </c>
      <c r="BA12" s="41">
        <v>0</v>
      </c>
      <c r="BB12" s="19">
        <v>3300</v>
      </c>
      <c r="BC12" s="41">
        <v>5654.18</v>
      </c>
      <c r="BD12" s="19">
        <v>0</v>
      </c>
      <c r="BE12" s="41">
        <v>0</v>
      </c>
      <c r="BF12" s="19">
        <v>1999</v>
      </c>
      <c r="BG12" s="41">
        <v>1999</v>
      </c>
      <c r="BH12" s="19">
        <v>0</v>
      </c>
      <c r="BI12" s="41">
        <v>44</v>
      </c>
      <c r="BJ12" s="19">
        <v>39362.1</v>
      </c>
      <c r="BK12" s="41">
        <v>57217.817999999999</v>
      </c>
      <c r="BL12" s="19">
        <v>19112.099999999999</v>
      </c>
      <c r="BM12" s="41">
        <v>17243.162</v>
      </c>
      <c r="BN12" s="19">
        <v>900</v>
      </c>
      <c r="BO12" s="41">
        <v>2133.35</v>
      </c>
      <c r="BP12" s="19">
        <v>2000</v>
      </c>
      <c r="BQ12" s="41">
        <v>3699.9998000000001</v>
      </c>
      <c r="BR12" s="19">
        <v>56000</v>
      </c>
      <c r="BS12" s="41">
        <v>26020.013200000001</v>
      </c>
      <c r="BT12" s="19">
        <v>95836.304000000004</v>
      </c>
      <c r="BU12" s="41">
        <v>97650.983099999998</v>
      </c>
      <c r="BV12" s="41">
        <v>0</v>
      </c>
      <c r="BW12" s="19">
        <f t="shared" si="4"/>
        <v>857152.40399999998</v>
      </c>
      <c r="BX12" s="41">
        <f t="shared" si="4"/>
        <v>839277.46070000005</v>
      </c>
      <c r="BY12" s="19">
        <v>0</v>
      </c>
      <c r="BZ12" s="41">
        <v>0</v>
      </c>
      <c r="CA12" s="19">
        <v>241367.15040000001</v>
      </c>
      <c r="CB12" s="41">
        <v>205503.7666</v>
      </c>
      <c r="CC12" s="19">
        <v>0</v>
      </c>
      <c r="CD12" s="41">
        <v>0</v>
      </c>
      <c r="CE12" s="19">
        <v>0</v>
      </c>
      <c r="CF12" s="41">
        <v>0</v>
      </c>
      <c r="CG12" s="19">
        <v>0</v>
      </c>
      <c r="CH12" s="41">
        <v>0</v>
      </c>
      <c r="CI12" s="19">
        <v>147684.424</v>
      </c>
      <c r="CJ12" s="41">
        <v>147350</v>
      </c>
      <c r="CK12" s="41">
        <v>0</v>
      </c>
      <c r="CL12" s="19">
        <f>BY12+CA12+CC12+CE12+CG12+CI12</f>
        <v>389051.57440000004</v>
      </c>
      <c r="CM12" s="41">
        <f>BZ12+CB12+CD12+CF12+CH12+CJ12+CK12</f>
        <v>352853.76659999997</v>
      </c>
      <c r="CN12" s="24"/>
      <c r="CO12" s="59"/>
      <c r="CP12" s="59"/>
      <c r="CQ12" s="59"/>
      <c r="CR12" s="59"/>
      <c r="CS12" s="59">
        <f>+CR12/BW12*100</f>
        <v>0</v>
      </c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</row>
    <row r="13" spans="1:207" ht="24" customHeight="1" x14ac:dyDescent="0.3">
      <c r="A13" s="17">
        <v>4</v>
      </c>
      <c r="B13" s="39" t="s">
        <v>55</v>
      </c>
      <c r="C13" s="40">
        <v>237025.62719999999</v>
      </c>
      <c r="D13" s="40">
        <v>1088997.5411</v>
      </c>
      <c r="E13" s="19">
        <f t="shared" si="0"/>
        <v>6401203.0791999996</v>
      </c>
      <c r="F13" s="20">
        <f t="shared" si="0"/>
        <v>5871685.2277000006</v>
      </c>
      <c r="G13" s="20">
        <f>F13/E13*100</f>
        <v>91.727838580522331</v>
      </c>
      <c r="H13" s="19">
        <f t="shared" si="1"/>
        <v>904623.31900000002</v>
      </c>
      <c r="I13" s="20">
        <f t="shared" si="1"/>
        <v>1062946.8654000005</v>
      </c>
      <c r="J13" s="20">
        <f t="shared" si="5"/>
        <v>158323.54640000046</v>
      </c>
      <c r="K13" s="20">
        <f>I13/H13*100</f>
        <v>117.50159907164634</v>
      </c>
      <c r="L13" s="19">
        <f t="shared" si="2"/>
        <v>159100</v>
      </c>
      <c r="M13" s="20">
        <f t="shared" si="2"/>
        <v>147949.63740000039</v>
      </c>
      <c r="N13" s="18">
        <f>M13/L13*100</f>
        <v>92.991601131364163</v>
      </c>
      <c r="O13" s="19">
        <v>0</v>
      </c>
      <c r="P13" s="41">
        <v>400.09300000000002</v>
      </c>
      <c r="Q13" s="41" t="e">
        <f>P13/O13*100</f>
        <v>#DIV/0!</v>
      </c>
      <c r="R13" s="19">
        <v>16650</v>
      </c>
      <c r="S13" s="41">
        <v>22475.415000000001</v>
      </c>
      <c r="T13" s="41">
        <f>+S13/R13*100</f>
        <v>134.98747747747748</v>
      </c>
      <c r="U13" s="19">
        <v>142450</v>
      </c>
      <c r="V13" s="41">
        <v>125074.12940000038</v>
      </c>
      <c r="W13" s="41">
        <f>V13/U13*100</f>
        <v>87.802126640926915</v>
      </c>
      <c r="X13" s="19">
        <v>442300</v>
      </c>
      <c r="Y13" s="41">
        <v>539922.68000000005</v>
      </c>
      <c r="Z13" s="41">
        <f t="shared" si="6"/>
        <v>122.07159846258197</v>
      </c>
      <c r="AA13" s="19">
        <v>17110</v>
      </c>
      <c r="AB13" s="41">
        <v>22866.918000000001</v>
      </c>
      <c r="AC13" s="41">
        <f>AB13/AA13*100</f>
        <v>133.64651081239043</v>
      </c>
      <c r="AD13" s="19">
        <v>13000</v>
      </c>
      <c r="AE13" s="41">
        <v>17979.3</v>
      </c>
      <c r="AF13" s="41">
        <f>AE13/AD13*100</f>
        <v>138.30230769230769</v>
      </c>
      <c r="AG13" s="19">
        <v>0</v>
      </c>
      <c r="AH13" s="41">
        <v>0</v>
      </c>
      <c r="AI13" s="19">
        <v>0</v>
      </c>
      <c r="AJ13" s="41">
        <v>0</v>
      </c>
      <c r="AK13" s="19">
        <v>2680869.1</v>
      </c>
      <c r="AL13" s="41">
        <v>2682709.9759999998</v>
      </c>
      <c r="AM13" s="19">
        <v>3486.1</v>
      </c>
      <c r="AN13" s="41">
        <v>3486.1</v>
      </c>
      <c r="AO13" s="19">
        <v>0</v>
      </c>
      <c r="AP13" s="41">
        <v>0</v>
      </c>
      <c r="AQ13" s="19">
        <v>0</v>
      </c>
      <c r="AR13" s="41">
        <v>0</v>
      </c>
      <c r="AS13" s="64">
        <f t="shared" si="3"/>
        <v>44174.400000000001</v>
      </c>
      <c r="AT13" s="41">
        <f t="shared" si="3"/>
        <v>58586.983000000007</v>
      </c>
      <c r="AU13" s="41">
        <f>AT13/AS13*100</f>
        <v>132.62655067188237</v>
      </c>
      <c r="AV13" s="19">
        <v>33005</v>
      </c>
      <c r="AW13" s="41">
        <v>47754.237000000001</v>
      </c>
      <c r="AX13" s="19">
        <v>3330</v>
      </c>
      <c r="AY13" s="41">
        <v>2221.3870000000002</v>
      </c>
      <c r="AZ13" s="19">
        <v>0</v>
      </c>
      <c r="BA13" s="41">
        <v>0</v>
      </c>
      <c r="BB13" s="19">
        <v>7839.4</v>
      </c>
      <c r="BC13" s="41">
        <v>8611.3590000000004</v>
      </c>
      <c r="BD13" s="19">
        <v>0</v>
      </c>
      <c r="BE13" s="41">
        <v>0</v>
      </c>
      <c r="BF13" s="19">
        <v>4454</v>
      </c>
      <c r="BG13" s="41">
        <v>4454.3599999999997</v>
      </c>
      <c r="BH13" s="19">
        <v>0</v>
      </c>
      <c r="BI13" s="41">
        <v>1686.9559999999999</v>
      </c>
      <c r="BJ13" s="19">
        <v>159916.4</v>
      </c>
      <c r="BK13" s="41">
        <v>158486.182</v>
      </c>
      <c r="BL13" s="19">
        <v>98469.6</v>
      </c>
      <c r="BM13" s="41">
        <v>87657.42</v>
      </c>
      <c r="BN13" s="19">
        <v>5000</v>
      </c>
      <c r="BO13" s="41">
        <v>29332.982</v>
      </c>
      <c r="BP13" s="19">
        <v>1000</v>
      </c>
      <c r="BQ13" s="41">
        <v>3162.79</v>
      </c>
      <c r="BR13" s="19">
        <v>0</v>
      </c>
      <c r="BS13" s="41">
        <v>0</v>
      </c>
      <c r="BT13" s="19">
        <v>63022.519</v>
      </c>
      <c r="BU13" s="41">
        <v>82972.437000000005</v>
      </c>
      <c r="BV13" s="41">
        <v>0</v>
      </c>
      <c r="BW13" s="19">
        <f t="shared" si="4"/>
        <v>3593432.5189999999</v>
      </c>
      <c r="BX13" s="41">
        <f t="shared" si="4"/>
        <v>3753597.3014000002</v>
      </c>
      <c r="BY13" s="19">
        <v>0</v>
      </c>
      <c r="BZ13" s="41">
        <v>0</v>
      </c>
      <c r="CA13" s="19">
        <v>2790230.5602000002</v>
      </c>
      <c r="CB13" s="41">
        <v>2096470.9262999999</v>
      </c>
      <c r="CC13" s="19">
        <v>0</v>
      </c>
      <c r="CD13" s="41">
        <v>0</v>
      </c>
      <c r="CE13" s="19">
        <v>17540</v>
      </c>
      <c r="CF13" s="41">
        <v>21617</v>
      </c>
      <c r="CG13" s="19">
        <v>0</v>
      </c>
      <c r="CH13" s="41">
        <v>0</v>
      </c>
      <c r="CI13" s="19">
        <v>678955</v>
      </c>
      <c r="CJ13" s="41">
        <v>474157.39150000003</v>
      </c>
      <c r="CK13" s="41">
        <v>0</v>
      </c>
      <c r="CL13" s="19">
        <f>BY13+CA13+CC13+CE13+CG13+CI13</f>
        <v>3486725.5602000002</v>
      </c>
      <c r="CM13" s="41">
        <f>BZ13+CB13+CD13+CF13+CH13+CJ13+CK13</f>
        <v>2592245.3177999998</v>
      </c>
      <c r="CN13" s="24"/>
      <c r="CO13" s="59"/>
      <c r="CP13" s="59"/>
      <c r="CQ13" s="59"/>
      <c r="CR13" s="59"/>
      <c r="CS13" s="59">
        <f>+CR13/BW13*100</f>
        <v>0</v>
      </c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</row>
    <row r="14" spans="1:207" ht="24" customHeight="1" x14ac:dyDescent="0.3">
      <c r="A14" s="17">
        <v>5</v>
      </c>
      <c r="B14" s="39" t="s">
        <v>56</v>
      </c>
      <c r="C14" s="40">
        <v>14213.669599999999</v>
      </c>
      <c r="D14" s="40">
        <v>52003.305200000003</v>
      </c>
      <c r="E14" s="19">
        <f t="shared" si="0"/>
        <v>2027490.6000000003</v>
      </c>
      <c r="F14" s="20">
        <f t="shared" si="0"/>
        <v>1877800.0091000001</v>
      </c>
      <c r="G14" s="20">
        <f>F14/E14*100</f>
        <v>92.616952655662118</v>
      </c>
      <c r="H14" s="19">
        <f t="shared" si="1"/>
        <v>575319.41500000004</v>
      </c>
      <c r="I14" s="20">
        <f t="shared" si="1"/>
        <v>639114.84100000001</v>
      </c>
      <c r="J14" s="20">
        <f t="shared" si="5"/>
        <v>63795.425999999978</v>
      </c>
      <c r="K14" s="20">
        <f>I14/H14*100</f>
        <v>111.08869687632566</v>
      </c>
      <c r="L14" s="19">
        <f t="shared" si="2"/>
        <v>132600</v>
      </c>
      <c r="M14" s="20">
        <f t="shared" si="2"/>
        <v>111431.4412</v>
      </c>
      <c r="N14" s="18">
        <f>M14/L14*100</f>
        <v>84.035777677224729</v>
      </c>
      <c r="O14" s="19">
        <v>8100</v>
      </c>
      <c r="P14" s="41">
        <v>32596.576000000001</v>
      </c>
      <c r="Q14" s="41">
        <f>P14/O14*100</f>
        <v>402.42686419753085</v>
      </c>
      <c r="R14" s="19">
        <v>28043.4</v>
      </c>
      <c r="S14" s="41">
        <v>10590.751</v>
      </c>
      <c r="T14" s="41">
        <f>+S14/R14*100</f>
        <v>37.76557407447028</v>
      </c>
      <c r="U14" s="19">
        <f>76700+24256.6-4500</f>
        <v>96456.6</v>
      </c>
      <c r="V14" s="41">
        <v>68244.114199999996</v>
      </c>
      <c r="W14" s="41">
        <f>V14/U14*100</f>
        <v>70.751108996170288</v>
      </c>
      <c r="X14" s="19">
        <v>312299.90000000002</v>
      </c>
      <c r="Y14" s="41">
        <v>338392.97700000001</v>
      </c>
      <c r="Z14" s="41">
        <f t="shared" si="6"/>
        <v>108.35513459978694</v>
      </c>
      <c r="AA14" s="19">
        <v>9700</v>
      </c>
      <c r="AB14" s="41">
        <v>10106.924999999999</v>
      </c>
      <c r="AC14" s="41">
        <f>AB14/AA14*100</f>
        <v>104.1951030927835</v>
      </c>
      <c r="AD14" s="19">
        <v>13000</v>
      </c>
      <c r="AE14" s="41">
        <v>15259.5</v>
      </c>
      <c r="AF14" s="41">
        <f>AE14/AD14*100</f>
        <v>117.38076923076923</v>
      </c>
      <c r="AG14" s="19">
        <v>0</v>
      </c>
      <c r="AH14" s="41">
        <v>0</v>
      </c>
      <c r="AI14" s="19">
        <v>0</v>
      </c>
      <c r="AJ14" s="41">
        <v>0</v>
      </c>
      <c r="AK14" s="19">
        <v>935547.18500000006</v>
      </c>
      <c r="AL14" s="41">
        <v>915547.18500000006</v>
      </c>
      <c r="AM14" s="19">
        <v>2396.8000000000002</v>
      </c>
      <c r="AN14" s="41">
        <v>2396.8000000000002</v>
      </c>
      <c r="AO14" s="19">
        <v>0</v>
      </c>
      <c r="AP14" s="41">
        <v>0</v>
      </c>
      <c r="AQ14" s="19">
        <v>0</v>
      </c>
      <c r="AR14" s="41">
        <v>0</v>
      </c>
      <c r="AS14" s="64">
        <f t="shared" si="3"/>
        <v>23400</v>
      </c>
      <c r="AT14" s="41">
        <f t="shared" si="3"/>
        <v>31830.371299999999</v>
      </c>
      <c r="AU14" s="41">
        <f>AT14/AS14*100</f>
        <v>136.0272277777778</v>
      </c>
      <c r="AV14" s="19">
        <v>11200</v>
      </c>
      <c r="AW14" s="41">
        <v>14398.3604</v>
      </c>
      <c r="AX14" s="19">
        <v>5540</v>
      </c>
      <c r="AY14" s="41">
        <v>10778.99</v>
      </c>
      <c r="AZ14" s="19">
        <v>3100</v>
      </c>
      <c r="BA14" s="41">
        <v>2509.567</v>
      </c>
      <c r="BB14" s="19">
        <v>3560</v>
      </c>
      <c r="BC14" s="41">
        <v>4143.4539000000004</v>
      </c>
      <c r="BD14" s="19">
        <v>0</v>
      </c>
      <c r="BE14" s="41">
        <v>0</v>
      </c>
      <c r="BF14" s="19">
        <v>2227.1999999999998</v>
      </c>
      <c r="BG14" s="41">
        <v>2227.1999999999998</v>
      </c>
      <c r="BH14" s="19">
        <v>0</v>
      </c>
      <c r="BI14" s="41">
        <v>0</v>
      </c>
      <c r="BJ14" s="19">
        <v>37800</v>
      </c>
      <c r="BK14" s="41">
        <v>42090.109199999999</v>
      </c>
      <c r="BL14" s="19">
        <v>30000</v>
      </c>
      <c r="BM14" s="41">
        <v>32452.359199999999</v>
      </c>
      <c r="BN14" s="19">
        <v>2000</v>
      </c>
      <c r="BO14" s="41">
        <v>37181.918299999998</v>
      </c>
      <c r="BP14" s="19">
        <v>0</v>
      </c>
      <c r="BQ14" s="41">
        <v>743.4</v>
      </c>
      <c r="BR14" s="19">
        <v>0</v>
      </c>
      <c r="BS14" s="41">
        <v>0</v>
      </c>
      <c r="BT14" s="19">
        <v>44519.514999999999</v>
      </c>
      <c r="BU14" s="41">
        <v>52078.199000000001</v>
      </c>
      <c r="BV14" s="41">
        <v>0</v>
      </c>
      <c r="BW14" s="19">
        <f t="shared" si="4"/>
        <v>1515490.6</v>
      </c>
      <c r="BX14" s="41">
        <f t="shared" si="4"/>
        <v>1559286.0260000001</v>
      </c>
      <c r="BY14" s="19">
        <v>12000</v>
      </c>
      <c r="BZ14" s="41">
        <v>10000</v>
      </c>
      <c r="CA14" s="19">
        <v>500000</v>
      </c>
      <c r="CB14" s="41">
        <v>308513.98310000001</v>
      </c>
      <c r="CC14" s="19">
        <v>0</v>
      </c>
      <c r="CD14" s="41">
        <v>0</v>
      </c>
      <c r="CE14" s="19">
        <v>0</v>
      </c>
      <c r="CF14" s="41">
        <v>0</v>
      </c>
      <c r="CG14" s="19">
        <v>0</v>
      </c>
      <c r="CH14" s="41">
        <v>0</v>
      </c>
      <c r="CI14" s="19">
        <v>274196.8</v>
      </c>
      <c r="CJ14" s="41">
        <v>267405.52340000001</v>
      </c>
      <c r="CK14" s="41">
        <v>0</v>
      </c>
      <c r="CL14" s="19">
        <f>BY14+CA14+CC14+CE14+CG14+CI14</f>
        <v>786196.8</v>
      </c>
      <c r="CM14" s="41">
        <f>BZ14+CB14+CD14+CF14+CH14+CJ14+CK14</f>
        <v>585919.50650000002</v>
      </c>
      <c r="CN14" s="24"/>
      <c r="CO14" s="59"/>
      <c r="CP14" s="59"/>
      <c r="CQ14" s="59"/>
      <c r="CR14" s="59"/>
      <c r="CS14" s="59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</row>
    <row r="15" spans="1:207" x14ac:dyDescent="0.3">
      <c r="A15" s="17"/>
      <c r="B15" s="48"/>
      <c r="C15" s="34"/>
      <c r="D15" s="26"/>
      <c r="E15" s="41"/>
      <c r="F15" s="20"/>
      <c r="G15" s="20"/>
      <c r="H15" s="20"/>
      <c r="I15" s="20"/>
      <c r="J15" s="20"/>
      <c r="K15" s="20"/>
      <c r="L15" s="20"/>
      <c r="M15" s="20"/>
      <c r="N15" s="18"/>
      <c r="O15" s="21" t="s">
        <v>61</v>
      </c>
      <c r="P15" s="36"/>
      <c r="Q15" s="41"/>
      <c r="R15" s="27"/>
      <c r="S15" s="36"/>
      <c r="T15" s="41"/>
      <c r="U15" s="18"/>
      <c r="V15" s="36"/>
      <c r="W15" s="18"/>
      <c r="X15" s="21"/>
      <c r="Y15" s="36"/>
      <c r="Z15" s="41"/>
      <c r="AA15" s="21"/>
      <c r="AB15" s="36"/>
      <c r="AC15" s="18"/>
      <c r="AD15" s="23"/>
      <c r="AE15" s="20"/>
      <c r="AF15" s="18"/>
      <c r="AG15" s="22"/>
      <c r="AH15" s="18"/>
      <c r="AI15" s="18"/>
      <c r="AJ15" s="18"/>
      <c r="AK15" s="18"/>
      <c r="AL15" s="36"/>
      <c r="AM15" s="21"/>
      <c r="AN15" s="18"/>
      <c r="AO15" s="18"/>
      <c r="AP15" s="18"/>
      <c r="AQ15" s="18"/>
      <c r="AR15" s="18"/>
      <c r="AS15" s="20"/>
      <c r="AT15" s="20"/>
      <c r="AU15" s="18"/>
      <c r="AV15" s="21"/>
      <c r="AW15" s="36"/>
      <c r="AX15" s="18"/>
      <c r="AY15" s="20"/>
      <c r="AZ15" s="18"/>
      <c r="BA15" s="18"/>
      <c r="BB15" s="21"/>
      <c r="BC15" s="36"/>
      <c r="BD15" s="18"/>
      <c r="BE15" s="18"/>
      <c r="BF15" s="18"/>
      <c r="BG15" s="18"/>
      <c r="BH15" s="21"/>
      <c r="BI15" s="36"/>
      <c r="BJ15" s="21"/>
      <c r="BK15" s="36"/>
      <c r="BL15" s="37"/>
      <c r="BM15" s="36"/>
      <c r="BN15" s="21"/>
      <c r="BO15" s="36"/>
      <c r="BP15" s="18"/>
      <c r="BQ15" s="18"/>
      <c r="BR15" s="18"/>
      <c r="BS15" s="18"/>
      <c r="BT15" s="18"/>
      <c r="BU15" s="37"/>
      <c r="BV15" s="20"/>
      <c r="BW15" s="20"/>
      <c r="BX15" s="20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38"/>
      <c r="CJ15" s="20"/>
      <c r="CK15" s="20"/>
      <c r="CL15" s="20"/>
      <c r="CM15" s="20"/>
      <c r="CN15" s="24"/>
      <c r="CO15" s="59"/>
      <c r="CP15" s="59"/>
      <c r="CQ15" s="59"/>
      <c r="CR15" s="59"/>
      <c r="CS15" s="59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</row>
    <row r="16" spans="1:207" x14ac:dyDescent="0.3">
      <c r="A16" s="17"/>
      <c r="B16" s="48"/>
      <c r="C16" s="34"/>
      <c r="D16" s="26"/>
      <c r="E16" s="41"/>
      <c r="F16" s="20"/>
      <c r="G16" s="20"/>
      <c r="H16" s="20"/>
      <c r="I16" s="20"/>
      <c r="J16" s="20"/>
      <c r="K16" s="20"/>
      <c r="L16" s="20"/>
      <c r="M16" s="20"/>
      <c r="N16" s="18"/>
      <c r="O16" s="21"/>
      <c r="P16" s="20"/>
      <c r="Q16" s="41"/>
      <c r="R16" s="27"/>
      <c r="S16" s="20"/>
      <c r="T16" s="41"/>
      <c r="U16" s="18"/>
      <c r="V16" s="18"/>
      <c r="W16" s="18"/>
      <c r="X16" s="21"/>
      <c r="Y16" s="20"/>
      <c r="Z16" s="41"/>
      <c r="AA16" s="21"/>
      <c r="AB16" s="20"/>
      <c r="AC16" s="18"/>
      <c r="AD16" s="23"/>
      <c r="AE16" s="20"/>
      <c r="AF16" s="18"/>
      <c r="AG16" s="22"/>
      <c r="AH16" s="18"/>
      <c r="AI16" s="18"/>
      <c r="AJ16" s="18"/>
      <c r="AK16" s="18"/>
      <c r="AL16" s="18"/>
      <c r="AM16" s="21"/>
      <c r="AN16" s="18"/>
      <c r="AO16" s="18"/>
      <c r="AP16" s="18"/>
      <c r="AQ16" s="18"/>
      <c r="AR16" s="18"/>
      <c r="AS16" s="20"/>
      <c r="AT16" s="20"/>
      <c r="AU16" s="18"/>
      <c r="AV16" s="21"/>
      <c r="AW16" s="20"/>
      <c r="AX16" s="18"/>
      <c r="AY16" s="20"/>
      <c r="AZ16" s="18"/>
      <c r="BA16" s="18"/>
      <c r="BB16" s="21"/>
      <c r="BC16" s="18"/>
      <c r="BD16" s="18"/>
      <c r="BE16" s="18"/>
      <c r="BF16" s="18"/>
      <c r="BG16" s="18"/>
      <c r="BH16" s="21"/>
      <c r="BI16" s="18"/>
      <c r="BJ16" s="21"/>
      <c r="BK16" s="18"/>
      <c r="BL16" s="34"/>
      <c r="BM16" s="18"/>
      <c r="BN16" s="21"/>
      <c r="BO16" s="18"/>
      <c r="BP16" s="18"/>
      <c r="BQ16" s="18"/>
      <c r="BR16" s="18"/>
      <c r="BS16" s="18"/>
      <c r="BT16" s="18"/>
      <c r="BU16" s="20"/>
      <c r="BV16" s="20"/>
      <c r="BW16" s="20"/>
      <c r="BX16" s="20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38"/>
      <c r="CJ16" s="20"/>
      <c r="CK16" s="20"/>
      <c r="CL16" s="20"/>
      <c r="CM16" s="20"/>
      <c r="CN16" s="24"/>
      <c r="CO16" s="59"/>
      <c r="CP16" s="59"/>
      <c r="CQ16" s="59"/>
      <c r="CR16" s="59"/>
      <c r="CS16" s="59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</row>
    <row r="17" spans="1:207" x14ac:dyDescent="0.3">
      <c r="A17" s="17"/>
      <c r="B17" s="35" t="s">
        <v>48</v>
      </c>
      <c r="C17" s="28">
        <f>SUM(C10:C16)</f>
        <v>328271.64809999999</v>
      </c>
      <c r="D17" s="28">
        <f>SUM(D10:D16)</f>
        <v>1505913.2455</v>
      </c>
      <c r="E17" s="28">
        <f>SUM(E10:E16)</f>
        <v>17236076.916500002</v>
      </c>
      <c r="F17" s="28">
        <f>SUM(F10:F16)</f>
        <v>14785829.6624</v>
      </c>
      <c r="G17" s="28">
        <f>F17/E17*100</f>
        <v>85.784194013694645</v>
      </c>
      <c r="H17" s="28">
        <f>SUM(H10:H16)</f>
        <v>3629372.324000001</v>
      </c>
      <c r="I17" s="28">
        <f>SUM(I10:I16)</f>
        <v>3931157.9701000005</v>
      </c>
      <c r="J17" s="20">
        <f t="shared" ref="J17" si="7">+I17-H17</f>
        <v>301785.64609999955</v>
      </c>
      <c r="K17" s="28">
        <f>I17/H17*100</f>
        <v>108.31509195417559</v>
      </c>
      <c r="L17" s="28">
        <f>SUM(L10:L16)</f>
        <v>547766.63000000035</v>
      </c>
      <c r="M17" s="28">
        <f>SUM(M10:M16)</f>
        <v>506257.19770000025</v>
      </c>
      <c r="N17" s="28">
        <f>M17/L17*100</f>
        <v>92.422058952368076</v>
      </c>
      <c r="O17" s="28">
        <f>SUM(O10:O16)</f>
        <v>23164.400000000001</v>
      </c>
      <c r="P17" s="28">
        <f>SUM(P10:P16)</f>
        <v>52025.390200000002</v>
      </c>
      <c r="Q17" s="28">
        <f>P17/O17*100</f>
        <v>224.59200410975461</v>
      </c>
      <c r="R17" s="28">
        <f>SUM(R10:R16)</f>
        <v>82913.399999999994</v>
      </c>
      <c r="S17" s="28">
        <f>SUM(S10:S16)</f>
        <v>104180.9482</v>
      </c>
      <c r="T17" s="41">
        <f>+S17/R17*100</f>
        <v>125.65031490687875</v>
      </c>
      <c r="U17" s="28">
        <f>SUM(U10:U16)</f>
        <v>441688.83000000042</v>
      </c>
      <c r="V17" s="28">
        <f>SUM(V10:V16)</f>
        <v>350050.8593000003</v>
      </c>
      <c r="W17" s="28">
        <f>V17/U17*100</f>
        <v>79.252821335780652</v>
      </c>
      <c r="X17" s="28">
        <f>SUM(X10:X16)</f>
        <v>1305978.1000000001</v>
      </c>
      <c r="Y17" s="28">
        <f>SUM(Y10:Y16)</f>
        <v>1544982.0061000001</v>
      </c>
      <c r="Z17" s="41">
        <f t="shared" si="6"/>
        <v>118.30075910920712</v>
      </c>
      <c r="AA17" s="28">
        <f>SUM(AA10:AA16)</f>
        <v>45792.5</v>
      </c>
      <c r="AB17" s="28">
        <f>SUM(AB10:AB16)</f>
        <v>54645.770600000003</v>
      </c>
      <c r="AC17" s="28">
        <f>AB17/AA17*100</f>
        <v>119.33345111098981</v>
      </c>
      <c r="AD17" s="28">
        <f>SUM(AD10:AD16)</f>
        <v>45600</v>
      </c>
      <c r="AE17" s="28">
        <f>SUM(AE10:AE16)</f>
        <v>56122.1</v>
      </c>
      <c r="AF17" s="28">
        <f>AE17/AD17*100</f>
        <v>123.07478070175439</v>
      </c>
      <c r="AG17" s="28">
        <f t="shared" ref="AG17:AT17" si="8">SUM(AG10:AG16)</f>
        <v>0</v>
      </c>
      <c r="AH17" s="28">
        <f t="shared" si="8"/>
        <v>0</v>
      </c>
      <c r="AI17" s="28">
        <f t="shared" si="8"/>
        <v>0</v>
      </c>
      <c r="AJ17" s="28">
        <f t="shared" si="8"/>
        <v>0</v>
      </c>
      <c r="AK17" s="28">
        <f t="shared" si="8"/>
        <v>7097668.4850000013</v>
      </c>
      <c r="AL17" s="28">
        <f t="shared" si="8"/>
        <v>7084914.6762000006</v>
      </c>
      <c r="AM17" s="28">
        <f t="shared" si="8"/>
        <v>20481.099999999999</v>
      </c>
      <c r="AN17" s="28">
        <f t="shared" si="8"/>
        <v>20661.099999999999</v>
      </c>
      <c r="AO17" s="28">
        <f t="shared" si="8"/>
        <v>0</v>
      </c>
      <c r="AP17" s="28">
        <f t="shared" si="8"/>
        <v>0</v>
      </c>
      <c r="AQ17" s="28">
        <f t="shared" si="8"/>
        <v>0</v>
      </c>
      <c r="AR17" s="28">
        <f t="shared" si="8"/>
        <v>0</v>
      </c>
      <c r="AS17" s="28">
        <f t="shared" si="8"/>
        <v>344888.30000000005</v>
      </c>
      <c r="AT17" s="28">
        <f t="shared" si="8"/>
        <v>325298.88429999998</v>
      </c>
      <c r="AU17" s="28">
        <f>AT17/AS17*100</f>
        <v>94.320069512360931</v>
      </c>
      <c r="AV17" s="28">
        <f t="shared" ref="AV17:BP17" si="9">SUM(AV10:AV16)</f>
        <v>254687</v>
      </c>
      <c r="AW17" s="28">
        <f t="shared" si="9"/>
        <v>228330.06349999999</v>
      </c>
      <c r="AX17" s="28">
        <f t="shared" si="9"/>
        <v>52046.400000000001</v>
      </c>
      <c r="AY17" s="28">
        <f t="shared" si="9"/>
        <v>45369.652000000002</v>
      </c>
      <c r="AZ17" s="28">
        <f t="shared" si="9"/>
        <v>5200</v>
      </c>
      <c r="BA17" s="28">
        <f t="shared" si="9"/>
        <v>3681.076</v>
      </c>
      <c r="BB17" s="28">
        <f t="shared" si="9"/>
        <v>32954.9</v>
      </c>
      <c r="BC17" s="28">
        <f t="shared" si="9"/>
        <v>47918.092799999991</v>
      </c>
      <c r="BD17" s="28">
        <f t="shared" si="9"/>
        <v>0</v>
      </c>
      <c r="BE17" s="28">
        <f t="shared" si="9"/>
        <v>0</v>
      </c>
      <c r="BF17" s="28">
        <f t="shared" si="9"/>
        <v>15361.8</v>
      </c>
      <c r="BG17" s="28">
        <f t="shared" si="9"/>
        <v>15362.16</v>
      </c>
      <c r="BH17" s="28">
        <f t="shared" si="9"/>
        <v>0</v>
      </c>
      <c r="BI17" s="28">
        <f t="shared" si="9"/>
        <v>1730.9559999999999</v>
      </c>
      <c r="BJ17" s="28">
        <f t="shared" si="9"/>
        <v>479319.47</v>
      </c>
      <c r="BK17" s="28">
        <f t="shared" si="9"/>
        <v>464865.45049999998</v>
      </c>
      <c r="BL17" s="28">
        <f t="shared" si="9"/>
        <v>232420.17</v>
      </c>
      <c r="BM17" s="28">
        <f t="shared" si="9"/>
        <v>205765.4025</v>
      </c>
      <c r="BN17" s="28">
        <f t="shared" si="9"/>
        <v>13900</v>
      </c>
      <c r="BO17" s="28">
        <f t="shared" si="9"/>
        <v>95019.992299999984</v>
      </c>
      <c r="BP17" s="28">
        <f t="shared" si="9"/>
        <v>3666.1</v>
      </c>
      <c r="BQ17" s="28">
        <f t="shared" ref="BQ17:CL17" si="10">SUM(BQ10:BQ16)</f>
        <v>9013.8687999999984</v>
      </c>
      <c r="BR17" s="28">
        <f t="shared" si="10"/>
        <v>56000</v>
      </c>
      <c r="BS17" s="28">
        <f t="shared" si="10"/>
        <v>26020.013200000001</v>
      </c>
      <c r="BT17" s="28">
        <f t="shared" si="10"/>
        <v>842461.22400000005</v>
      </c>
      <c r="BU17" s="28">
        <f t="shared" si="10"/>
        <v>873221.74380000005</v>
      </c>
      <c r="BV17" s="28">
        <f t="shared" si="10"/>
        <v>0</v>
      </c>
      <c r="BW17" s="28">
        <f t="shared" si="10"/>
        <v>10818883.708999999</v>
      </c>
      <c r="BX17" s="28">
        <f t="shared" si="10"/>
        <v>11078115.919500001</v>
      </c>
      <c r="BY17" s="28">
        <f t="shared" si="10"/>
        <v>112000</v>
      </c>
      <c r="BZ17" s="28">
        <f t="shared" si="10"/>
        <v>35700</v>
      </c>
      <c r="CA17" s="28">
        <f t="shared" si="10"/>
        <v>6282653.2075000005</v>
      </c>
      <c r="CB17" s="28">
        <f t="shared" si="10"/>
        <v>3650396.7429</v>
      </c>
      <c r="CC17" s="28">
        <f t="shared" si="10"/>
        <v>0</v>
      </c>
      <c r="CD17" s="28">
        <f t="shared" si="10"/>
        <v>0</v>
      </c>
      <c r="CE17" s="28">
        <f t="shared" si="10"/>
        <v>22540</v>
      </c>
      <c r="CF17" s="28">
        <f t="shared" si="10"/>
        <v>21617</v>
      </c>
      <c r="CG17" s="28">
        <f t="shared" si="10"/>
        <v>0</v>
      </c>
      <c r="CH17" s="28">
        <f t="shared" si="10"/>
        <v>0</v>
      </c>
      <c r="CI17" s="28">
        <f t="shared" si="10"/>
        <v>2001543.524</v>
      </c>
      <c r="CJ17" s="28">
        <f t="shared" si="10"/>
        <v>1789620.2149000003</v>
      </c>
      <c r="CK17" s="28">
        <f t="shared" si="10"/>
        <v>0</v>
      </c>
      <c r="CL17" s="28">
        <f t="shared" si="10"/>
        <v>8418736.7314999998</v>
      </c>
      <c r="CM17" s="28">
        <f>SUM(CM10:CM16)</f>
        <v>5497333.9578</v>
      </c>
      <c r="CN17" s="29"/>
      <c r="CO17" s="59"/>
      <c r="CP17" s="59"/>
      <c r="CQ17" s="59"/>
      <c r="CR17" s="59"/>
      <c r="CS17" s="59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</row>
    <row r="18" spans="1:207" s="43" customFormat="1" x14ac:dyDescent="0.3">
      <c r="A18" s="44"/>
      <c r="B18" s="45"/>
      <c r="C18" s="29"/>
      <c r="D18" s="29"/>
      <c r="E18" s="29"/>
      <c r="F18" s="29"/>
      <c r="G18" s="46"/>
      <c r="H18" s="29"/>
      <c r="I18" s="29"/>
      <c r="J18" s="29"/>
      <c r="K18" s="46"/>
      <c r="L18" s="29"/>
      <c r="M18" s="29"/>
      <c r="N18" s="47"/>
      <c r="O18" s="29"/>
      <c r="P18" s="29"/>
      <c r="Q18" s="47"/>
      <c r="R18" s="29"/>
      <c r="S18" s="29"/>
      <c r="T18" s="47"/>
      <c r="U18" s="29"/>
      <c r="V18" s="29"/>
      <c r="W18" s="47"/>
      <c r="X18" s="29"/>
      <c r="Y18" s="29"/>
      <c r="Z18" s="29"/>
      <c r="AA18" s="29"/>
      <c r="AB18" s="29"/>
      <c r="AC18" s="47"/>
      <c r="AD18" s="29"/>
      <c r="AE18" s="29"/>
      <c r="AF18" s="47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47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60"/>
      <c r="CP18" s="60"/>
      <c r="CQ18" s="60"/>
      <c r="CR18" s="60"/>
      <c r="CS18" s="60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</row>
    <row r="19" spans="1:207" s="43" customFormat="1" x14ac:dyDescent="0.3">
      <c r="CO19" s="61"/>
      <c r="CP19" s="61"/>
      <c r="CQ19" s="61"/>
      <c r="CR19" s="61"/>
      <c r="CS19" s="61"/>
    </row>
    <row r="20" spans="1:207" s="43" customFormat="1" x14ac:dyDescent="0.3">
      <c r="CO20" s="61"/>
      <c r="CP20" s="61"/>
      <c r="CQ20" s="61"/>
      <c r="CR20" s="61"/>
      <c r="CS20" s="61"/>
    </row>
    <row r="21" spans="1:207" s="43" customFormat="1" x14ac:dyDescent="0.3">
      <c r="CO21" s="61"/>
      <c r="CP21" s="61"/>
      <c r="CQ21" s="61"/>
      <c r="CR21" s="61"/>
      <c r="CS21" s="61"/>
    </row>
    <row r="22" spans="1:207" s="43" customFormat="1" x14ac:dyDescent="0.3">
      <c r="CO22" s="61"/>
      <c r="CP22" s="61"/>
      <c r="CQ22" s="61"/>
      <c r="CR22" s="61"/>
      <c r="CS22" s="61"/>
    </row>
    <row r="23" spans="1:207" s="43" customFormat="1" x14ac:dyDescent="0.3">
      <c r="CO23" s="61"/>
      <c r="CP23" s="61"/>
      <c r="CQ23" s="61"/>
      <c r="CR23" s="61"/>
      <c r="CS23" s="61"/>
    </row>
    <row r="24" spans="1:207" s="43" customFormat="1" x14ac:dyDescent="0.3">
      <c r="CO24" s="61"/>
      <c r="CP24" s="61"/>
      <c r="CQ24" s="61"/>
      <c r="CR24" s="61"/>
      <c r="CS24" s="61"/>
    </row>
    <row r="25" spans="1:207" s="43" customFormat="1" x14ac:dyDescent="0.3">
      <c r="CO25" s="61"/>
      <c r="CP25" s="61"/>
      <c r="CQ25" s="61"/>
      <c r="CR25" s="61"/>
      <c r="CS25" s="61"/>
    </row>
    <row r="26" spans="1:207" s="43" customFormat="1" x14ac:dyDescent="0.3">
      <c r="CO26" s="61"/>
      <c r="CP26" s="61"/>
      <c r="CQ26" s="61"/>
      <c r="CR26" s="61"/>
      <c r="CS26" s="61"/>
    </row>
    <row r="27" spans="1:207" s="43" customFormat="1" x14ac:dyDescent="0.3">
      <c r="CO27" s="61"/>
      <c r="CP27" s="61"/>
      <c r="CQ27" s="61"/>
      <c r="CR27" s="61"/>
      <c r="CS27" s="61"/>
    </row>
    <row r="28" spans="1:207" s="43" customFormat="1" x14ac:dyDescent="0.3">
      <c r="CO28" s="61"/>
      <c r="CP28" s="61"/>
      <c r="CQ28" s="61"/>
      <c r="CR28" s="61"/>
      <c r="CS28" s="61"/>
    </row>
    <row r="29" spans="1:207" s="43" customFormat="1" x14ac:dyDescent="0.3">
      <c r="CO29" s="61"/>
      <c r="CP29" s="61"/>
      <c r="CQ29" s="61"/>
      <c r="CR29" s="61"/>
      <c r="CS29" s="61"/>
    </row>
    <row r="30" spans="1:207" s="43" customFormat="1" x14ac:dyDescent="0.3">
      <c r="CO30" s="61"/>
      <c r="CP30" s="61"/>
      <c r="CQ30" s="61"/>
      <c r="CR30" s="61"/>
      <c r="CS30" s="61"/>
    </row>
    <row r="31" spans="1:207" s="43" customFormat="1" x14ac:dyDescent="0.3">
      <c r="CO31" s="61"/>
      <c r="CP31" s="61"/>
      <c r="CQ31" s="61"/>
      <c r="CR31" s="61"/>
      <c r="CS31" s="61"/>
    </row>
    <row r="32" spans="1:207" s="43" customFormat="1" x14ac:dyDescent="0.3">
      <c r="CO32" s="61"/>
      <c r="CP32" s="61"/>
      <c r="CQ32" s="61"/>
      <c r="CR32" s="61"/>
      <c r="CS32" s="61"/>
    </row>
    <row r="33" spans="93:97" s="43" customFormat="1" x14ac:dyDescent="0.3">
      <c r="CO33" s="61"/>
      <c r="CP33" s="61"/>
      <c r="CQ33" s="61"/>
      <c r="CR33" s="61"/>
      <c r="CS33" s="61"/>
    </row>
    <row r="34" spans="93:97" s="43" customFormat="1" x14ac:dyDescent="0.3">
      <c r="CO34" s="61"/>
      <c r="CP34" s="61"/>
      <c r="CQ34" s="61"/>
      <c r="CR34" s="61"/>
      <c r="CS34" s="61"/>
    </row>
    <row r="35" spans="93:97" s="43" customFormat="1" x14ac:dyDescent="0.3">
      <c r="CO35" s="61"/>
      <c r="CP35" s="61"/>
      <c r="CQ35" s="61"/>
      <c r="CR35" s="61"/>
      <c r="CS35" s="61"/>
    </row>
    <row r="36" spans="93:97" s="43" customFormat="1" x14ac:dyDescent="0.3">
      <c r="CO36" s="61"/>
      <c r="CP36" s="61"/>
      <c r="CQ36" s="61"/>
      <c r="CR36" s="61"/>
      <c r="CS36" s="61"/>
    </row>
    <row r="37" spans="93:97" s="43" customFormat="1" x14ac:dyDescent="0.3">
      <c r="CO37" s="61"/>
      <c r="CP37" s="61"/>
      <c r="CQ37" s="61"/>
      <c r="CR37" s="61"/>
      <c r="CS37" s="61"/>
    </row>
    <row r="38" spans="93:97" s="43" customFormat="1" x14ac:dyDescent="0.3">
      <c r="CO38" s="61"/>
      <c r="CP38" s="61"/>
      <c r="CQ38" s="61"/>
      <c r="CR38" s="61"/>
      <c r="CS38" s="61"/>
    </row>
    <row r="39" spans="93:97" s="43" customFormat="1" x14ac:dyDescent="0.3">
      <c r="CO39" s="61"/>
      <c r="CP39" s="61"/>
      <c r="CQ39" s="61"/>
      <c r="CR39" s="61"/>
      <c r="CS39" s="61"/>
    </row>
    <row r="40" spans="93:97" s="43" customFormat="1" x14ac:dyDescent="0.3">
      <c r="CO40" s="61"/>
      <c r="CP40" s="61"/>
      <c r="CQ40" s="61"/>
      <c r="CR40" s="61"/>
      <c r="CS40" s="61"/>
    </row>
    <row r="41" spans="93:97" s="43" customFormat="1" x14ac:dyDescent="0.3">
      <c r="CO41" s="61"/>
      <c r="CP41" s="61"/>
      <c r="CQ41" s="61"/>
      <c r="CR41" s="61"/>
      <c r="CS41" s="61"/>
    </row>
    <row r="42" spans="93:97" s="43" customFormat="1" x14ac:dyDescent="0.3">
      <c r="CO42" s="61"/>
      <c r="CP42" s="61"/>
      <c r="CQ42" s="61"/>
      <c r="CR42" s="61"/>
      <c r="CS42" s="61"/>
    </row>
    <row r="43" spans="93:97" s="43" customFormat="1" x14ac:dyDescent="0.3">
      <c r="CO43" s="61"/>
      <c r="CP43" s="61"/>
      <c r="CQ43" s="61"/>
      <c r="CR43" s="61"/>
      <c r="CS43" s="61"/>
    </row>
    <row r="44" spans="93:97" s="43" customFormat="1" x14ac:dyDescent="0.3">
      <c r="CO44" s="61"/>
      <c r="CP44" s="61"/>
      <c r="CQ44" s="61"/>
      <c r="CR44" s="61"/>
      <c r="CS44" s="61"/>
    </row>
    <row r="45" spans="93:97" s="43" customFormat="1" x14ac:dyDescent="0.3">
      <c r="CO45" s="61"/>
      <c r="CP45" s="61"/>
      <c r="CQ45" s="61"/>
      <c r="CR45" s="61"/>
      <c r="CS45" s="61"/>
    </row>
    <row r="46" spans="93:97" s="43" customFormat="1" x14ac:dyDescent="0.3">
      <c r="CO46" s="61"/>
      <c r="CP46" s="61"/>
      <c r="CQ46" s="61"/>
      <c r="CR46" s="61"/>
      <c r="CS46" s="61"/>
    </row>
    <row r="47" spans="93:97" s="43" customFormat="1" x14ac:dyDescent="0.3">
      <c r="CO47" s="61"/>
      <c r="CP47" s="61"/>
      <c r="CQ47" s="61"/>
      <c r="CR47" s="61"/>
      <c r="CS47" s="61"/>
    </row>
    <row r="48" spans="93:97" s="43" customFormat="1" x14ac:dyDescent="0.3">
      <c r="CO48" s="61"/>
      <c r="CP48" s="61"/>
      <c r="CQ48" s="61"/>
      <c r="CR48" s="61"/>
      <c r="CS48" s="61"/>
    </row>
    <row r="49" spans="93:97" s="43" customFormat="1" x14ac:dyDescent="0.3">
      <c r="CO49" s="61"/>
      <c r="CP49" s="61"/>
      <c r="CQ49" s="61"/>
      <c r="CR49" s="61"/>
      <c r="CS49" s="61"/>
    </row>
    <row r="50" spans="93:97" s="43" customFormat="1" x14ac:dyDescent="0.3">
      <c r="CO50" s="61"/>
      <c r="CP50" s="61"/>
      <c r="CQ50" s="61"/>
      <c r="CR50" s="61"/>
      <c r="CS50" s="61"/>
    </row>
    <row r="51" spans="93:97" s="43" customFormat="1" x14ac:dyDescent="0.3">
      <c r="CO51" s="61"/>
      <c r="CP51" s="61"/>
      <c r="CQ51" s="61"/>
      <c r="CR51" s="61"/>
      <c r="CS51" s="61"/>
    </row>
    <row r="52" spans="93:97" s="43" customFormat="1" x14ac:dyDescent="0.3">
      <c r="CO52" s="61"/>
      <c r="CP52" s="61"/>
      <c r="CQ52" s="61"/>
      <c r="CR52" s="61"/>
      <c r="CS52" s="61"/>
    </row>
    <row r="53" spans="93:97" s="43" customFormat="1" x14ac:dyDescent="0.3">
      <c r="CO53" s="61"/>
      <c r="CP53" s="61"/>
      <c r="CQ53" s="61"/>
      <c r="CR53" s="61"/>
      <c r="CS53" s="61"/>
    </row>
    <row r="54" spans="93:97" s="43" customFormat="1" x14ac:dyDescent="0.3">
      <c r="CO54" s="61"/>
      <c r="CP54" s="61"/>
      <c r="CQ54" s="61"/>
      <c r="CR54" s="61"/>
      <c r="CS54" s="61"/>
    </row>
    <row r="55" spans="93:97" s="43" customFormat="1" x14ac:dyDescent="0.3">
      <c r="CO55" s="61"/>
      <c r="CP55" s="61"/>
      <c r="CQ55" s="61"/>
      <c r="CR55" s="61"/>
      <c r="CS55" s="61"/>
    </row>
    <row r="56" spans="93:97" s="43" customFormat="1" x14ac:dyDescent="0.3">
      <c r="CO56" s="61"/>
      <c r="CP56" s="61"/>
      <c r="CQ56" s="61"/>
      <c r="CR56" s="61"/>
      <c r="CS56" s="61"/>
    </row>
    <row r="57" spans="93:97" s="43" customFormat="1" x14ac:dyDescent="0.3">
      <c r="CO57" s="61"/>
      <c r="CP57" s="61"/>
      <c r="CQ57" s="61"/>
      <c r="CR57" s="61"/>
      <c r="CS57" s="61"/>
    </row>
    <row r="58" spans="93:97" s="43" customFormat="1" x14ac:dyDescent="0.3">
      <c r="CO58" s="61"/>
      <c r="CP58" s="61"/>
      <c r="CQ58" s="61"/>
      <c r="CR58" s="61"/>
      <c r="CS58" s="61"/>
    </row>
    <row r="59" spans="93:97" s="43" customFormat="1" x14ac:dyDescent="0.3">
      <c r="CO59" s="61"/>
      <c r="CP59" s="61"/>
      <c r="CQ59" s="61"/>
      <c r="CR59" s="61"/>
      <c r="CS59" s="61"/>
    </row>
    <row r="60" spans="93:97" s="43" customFormat="1" x14ac:dyDescent="0.3">
      <c r="CO60" s="61"/>
      <c r="CP60" s="61"/>
      <c r="CQ60" s="61"/>
      <c r="CR60" s="61"/>
      <c r="CS60" s="61"/>
    </row>
    <row r="61" spans="93:97" s="43" customFormat="1" x14ac:dyDescent="0.3">
      <c r="CO61" s="61"/>
      <c r="CP61" s="61"/>
      <c r="CQ61" s="61"/>
      <c r="CR61" s="61"/>
      <c r="CS61" s="61"/>
    </row>
    <row r="62" spans="93:97" s="43" customFormat="1" x14ac:dyDescent="0.3">
      <c r="CO62" s="61"/>
      <c r="CP62" s="61"/>
      <c r="CQ62" s="61"/>
      <c r="CR62" s="61"/>
      <c r="CS62" s="61"/>
    </row>
    <row r="63" spans="93:97" s="43" customFormat="1" x14ac:dyDescent="0.3">
      <c r="CO63" s="61"/>
      <c r="CP63" s="61"/>
      <c r="CQ63" s="61"/>
      <c r="CR63" s="61"/>
      <c r="CS63" s="61"/>
    </row>
    <row r="64" spans="93:97" s="43" customFormat="1" x14ac:dyDescent="0.3">
      <c r="CO64" s="61"/>
      <c r="CP64" s="61"/>
      <c r="CQ64" s="61"/>
      <c r="CR64" s="61"/>
      <c r="CS64" s="61"/>
    </row>
    <row r="65" spans="93:97" s="43" customFormat="1" x14ac:dyDescent="0.3">
      <c r="CO65" s="61"/>
      <c r="CP65" s="61"/>
      <c r="CQ65" s="61"/>
      <c r="CR65" s="61"/>
      <c r="CS65" s="61"/>
    </row>
    <row r="66" spans="93:97" s="43" customFormat="1" x14ac:dyDescent="0.3">
      <c r="CO66" s="61"/>
      <c r="CP66" s="61"/>
      <c r="CQ66" s="61"/>
      <c r="CR66" s="61"/>
      <c r="CS66" s="61"/>
    </row>
    <row r="67" spans="93:97" s="43" customFormat="1" x14ac:dyDescent="0.3">
      <c r="CO67" s="61"/>
      <c r="CP67" s="61"/>
      <c r="CQ67" s="61"/>
      <c r="CR67" s="61"/>
      <c r="CS67" s="61"/>
    </row>
    <row r="68" spans="93:97" s="43" customFormat="1" x14ac:dyDescent="0.3">
      <c r="CO68" s="61"/>
      <c r="CP68" s="61"/>
      <c r="CQ68" s="61"/>
      <c r="CR68" s="61"/>
      <c r="CS68" s="61"/>
    </row>
    <row r="69" spans="93:97" s="43" customFormat="1" x14ac:dyDescent="0.3">
      <c r="CO69" s="61"/>
      <c r="CP69" s="61"/>
      <c r="CQ69" s="61"/>
      <c r="CR69" s="61"/>
      <c r="CS69" s="61"/>
    </row>
    <row r="70" spans="93:97" s="43" customFormat="1" x14ac:dyDescent="0.3">
      <c r="CO70" s="61"/>
      <c r="CP70" s="61"/>
      <c r="CQ70" s="61"/>
      <c r="CR70" s="61"/>
      <c r="CS70" s="61"/>
    </row>
    <row r="71" spans="93:97" s="43" customFormat="1" x14ac:dyDescent="0.3">
      <c r="CO71" s="61"/>
      <c r="CP71" s="61"/>
      <c r="CQ71" s="61"/>
      <c r="CR71" s="61"/>
      <c r="CS71" s="61"/>
    </row>
    <row r="72" spans="93:97" s="43" customFormat="1" x14ac:dyDescent="0.3">
      <c r="CO72" s="61"/>
      <c r="CP72" s="61"/>
      <c r="CQ72" s="61"/>
      <c r="CR72" s="61"/>
      <c r="CS72" s="61"/>
    </row>
    <row r="73" spans="93:97" s="43" customFormat="1" x14ac:dyDescent="0.3">
      <c r="CO73" s="61"/>
      <c r="CP73" s="61"/>
      <c r="CQ73" s="61"/>
      <c r="CR73" s="61"/>
      <c r="CS73" s="61"/>
    </row>
    <row r="74" spans="93:97" s="43" customFormat="1" x14ac:dyDescent="0.3">
      <c r="CO74" s="61"/>
      <c r="CP74" s="61"/>
      <c r="CQ74" s="61"/>
      <c r="CR74" s="61"/>
      <c r="CS74" s="61"/>
    </row>
    <row r="75" spans="93:97" s="43" customFormat="1" x14ac:dyDescent="0.3">
      <c r="CO75" s="61"/>
      <c r="CP75" s="61"/>
      <c r="CQ75" s="61"/>
      <c r="CR75" s="61"/>
      <c r="CS75" s="61"/>
    </row>
    <row r="76" spans="93:97" s="43" customFormat="1" x14ac:dyDescent="0.3">
      <c r="CO76" s="61"/>
      <c r="CP76" s="61"/>
      <c r="CQ76" s="61"/>
      <c r="CR76" s="61"/>
      <c r="CS76" s="61"/>
    </row>
    <row r="77" spans="93:97" s="43" customFormat="1" x14ac:dyDescent="0.3">
      <c r="CO77" s="61"/>
      <c r="CP77" s="61"/>
      <c r="CQ77" s="61"/>
      <c r="CR77" s="61"/>
      <c r="CS77" s="61"/>
    </row>
    <row r="78" spans="93:97" s="43" customFormat="1" x14ac:dyDescent="0.3">
      <c r="CO78" s="61"/>
      <c r="CP78" s="61"/>
      <c r="CQ78" s="61"/>
      <c r="CR78" s="61"/>
      <c r="CS78" s="61"/>
    </row>
    <row r="79" spans="93:97" s="43" customFormat="1" x14ac:dyDescent="0.3">
      <c r="CO79" s="61"/>
      <c r="CP79" s="61"/>
      <c r="CQ79" s="61"/>
      <c r="CR79" s="61"/>
      <c r="CS79" s="61"/>
    </row>
    <row r="80" spans="93:97" s="43" customFormat="1" x14ac:dyDescent="0.3">
      <c r="CO80" s="61"/>
      <c r="CP80" s="61"/>
      <c r="CQ80" s="61"/>
      <c r="CR80" s="61"/>
      <c r="CS80" s="61"/>
    </row>
    <row r="81" spans="93:97" s="43" customFormat="1" x14ac:dyDescent="0.3">
      <c r="CO81" s="61"/>
      <c r="CP81" s="61"/>
      <c r="CQ81" s="61"/>
      <c r="CR81" s="61"/>
      <c r="CS81" s="61"/>
    </row>
    <row r="82" spans="93:97" s="43" customFormat="1" x14ac:dyDescent="0.3">
      <c r="CO82" s="61"/>
      <c r="CP82" s="61"/>
      <c r="CQ82" s="61"/>
      <c r="CR82" s="61"/>
      <c r="CS82" s="61"/>
    </row>
    <row r="83" spans="93:97" s="43" customFormat="1" x14ac:dyDescent="0.3">
      <c r="CO83" s="61"/>
      <c r="CP83" s="61"/>
      <c r="CQ83" s="61"/>
      <c r="CR83" s="61"/>
      <c r="CS83" s="61"/>
    </row>
    <row r="84" spans="93:97" s="43" customFormat="1" x14ac:dyDescent="0.3">
      <c r="CO84" s="61"/>
      <c r="CP84" s="61"/>
      <c r="CQ84" s="61"/>
      <c r="CR84" s="61"/>
      <c r="CS84" s="61"/>
    </row>
    <row r="85" spans="93:97" s="43" customFormat="1" x14ac:dyDescent="0.3">
      <c r="CO85" s="61"/>
      <c r="CP85" s="61"/>
      <c r="CQ85" s="61"/>
      <c r="CR85" s="61"/>
      <c r="CS85" s="61"/>
    </row>
    <row r="86" spans="93:97" s="43" customFormat="1" x14ac:dyDescent="0.3">
      <c r="CO86" s="61"/>
      <c r="CP86" s="61"/>
      <c r="CQ86" s="61"/>
      <c r="CR86" s="61"/>
      <c r="CS86" s="61"/>
    </row>
    <row r="87" spans="93:97" s="43" customFormat="1" x14ac:dyDescent="0.3">
      <c r="CO87" s="61"/>
      <c r="CP87" s="61"/>
      <c r="CQ87" s="61"/>
      <c r="CR87" s="61"/>
      <c r="CS87" s="61"/>
    </row>
    <row r="88" spans="93:97" s="43" customFormat="1" x14ac:dyDescent="0.3">
      <c r="CO88" s="61"/>
      <c r="CP88" s="61"/>
      <c r="CQ88" s="61"/>
      <c r="CR88" s="61"/>
      <c r="CS88" s="61"/>
    </row>
    <row r="89" spans="93:97" s="43" customFormat="1" x14ac:dyDescent="0.3">
      <c r="CO89" s="61"/>
      <c r="CP89" s="61"/>
      <c r="CQ89" s="61"/>
      <c r="CR89" s="61"/>
      <c r="CS89" s="61"/>
    </row>
    <row r="90" spans="93:97" s="43" customFormat="1" x14ac:dyDescent="0.3">
      <c r="CO90" s="61"/>
      <c r="CP90" s="61"/>
      <c r="CQ90" s="61"/>
      <c r="CR90" s="61"/>
      <c r="CS90" s="61"/>
    </row>
    <row r="91" spans="93:97" s="43" customFormat="1" x14ac:dyDescent="0.3">
      <c r="CO91" s="61"/>
      <c r="CP91" s="61"/>
      <c r="CQ91" s="61"/>
      <c r="CR91" s="61"/>
      <c r="CS91" s="61"/>
    </row>
    <row r="92" spans="93:97" s="43" customFormat="1" x14ac:dyDescent="0.3">
      <c r="CO92" s="61"/>
      <c r="CP92" s="61"/>
      <c r="CQ92" s="61"/>
      <c r="CR92" s="61"/>
      <c r="CS92" s="61"/>
    </row>
    <row r="93" spans="93:97" s="43" customFormat="1" x14ac:dyDescent="0.3">
      <c r="CO93" s="61"/>
      <c r="CP93" s="61"/>
      <c r="CQ93" s="61"/>
      <c r="CR93" s="61"/>
      <c r="CS93" s="61"/>
    </row>
    <row r="94" spans="93:97" s="43" customFormat="1" x14ac:dyDescent="0.3">
      <c r="CO94" s="61"/>
      <c r="CP94" s="61"/>
      <c r="CQ94" s="61"/>
      <c r="CR94" s="61"/>
      <c r="CS94" s="61"/>
    </row>
    <row r="95" spans="93:97" s="43" customFormat="1" x14ac:dyDescent="0.3">
      <c r="CO95" s="61"/>
      <c r="CP95" s="61"/>
      <c r="CQ95" s="61"/>
      <c r="CR95" s="61"/>
      <c r="CS95" s="61"/>
    </row>
    <row r="96" spans="93:97" s="43" customFormat="1" x14ac:dyDescent="0.3">
      <c r="CO96" s="61"/>
      <c r="CP96" s="61"/>
      <c r="CQ96" s="61"/>
      <c r="CR96" s="61"/>
      <c r="CS96" s="61"/>
    </row>
    <row r="97" spans="93:97" s="43" customFormat="1" x14ac:dyDescent="0.3">
      <c r="CO97" s="61"/>
      <c r="CP97" s="61"/>
      <c r="CQ97" s="61"/>
      <c r="CR97" s="61"/>
      <c r="CS97" s="61"/>
    </row>
    <row r="98" spans="93:97" s="43" customFormat="1" x14ac:dyDescent="0.3">
      <c r="CO98" s="61"/>
      <c r="CP98" s="61"/>
      <c r="CQ98" s="61"/>
      <c r="CR98" s="61"/>
      <c r="CS98" s="61"/>
    </row>
    <row r="99" spans="93:97" s="43" customFormat="1" x14ac:dyDescent="0.3">
      <c r="CO99" s="61"/>
      <c r="CP99" s="61"/>
      <c r="CQ99" s="61"/>
      <c r="CR99" s="61"/>
      <c r="CS99" s="61"/>
    </row>
    <row r="100" spans="93:97" s="43" customFormat="1" x14ac:dyDescent="0.3">
      <c r="CO100" s="61"/>
      <c r="CP100" s="61"/>
      <c r="CQ100" s="61"/>
      <c r="CR100" s="61"/>
      <c r="CS100" s="61"/>
    </row>
    <row r="101" spans="93:97" s="43" customFormat="1" x14ac:dyDescent="0.3">
      <c r="CO101" s="61"/>
      <c r="CP101" s="61"/>
      <c r="CQ101" s="61"/>
      <c r="CR101" s="61"/>
      <c r="CS101" s="61"/>
    </row>
    <row r="102" spans="93:97" s="43" customFormat="1" x14ac:dyDescent="0.3">
      <c r="CO102" s="61"/>
      <c r="CP102" s="61"/>
      <c r="CQ102" s="61"/>
      <c r="CR102" s="61"/>
      <c r="CS102" s="61"/>
    </row>
    <row r="103" spans="93:97" s="43" customFormat="1" x14ac:dyDescent="0.3">
      <c r="CO103" s="61"/>
      <c r="CP103" s="61"/>
      <c r="CQ103" s="61"/>
      <c r="CR103" s="61"/>
      <c r="CS103" s="61"/>
    </row>
    <row r="104" spans="93:97" s="43" customFormat="1" x14ac:dyDescent="0.3">
      <c r="CO104" s="61"/>
      <c r="CP104" s="61"/>
      <c r="CQ104" s="61"/>
      <c r="CR104" s="61"/>
      <c r="CS104" s="61"/>
    </row>
    <row r="105" spans="93:97" s="43" customFormat="1" x14ac:dyDescent="0.3">
      <c r="CO105" s="61"/>
      <c r="CP105" s="61"/>
      <c r="CQ105" s="61"/>
      <c r="CR105" s="61"/>
      <c r="CS105" s="61"/>
    </row>
    <row r="106" spans="93:97" s="43" customFormat="1" x14ac:dyDescent="0.3">
      <c r="CO106" s="61"/>
      <c r="CP106" s="61"/>
      <c r="CQ106" s="61"/>
      <c r="CR106" s="61"/>
      <c r="CS106" s="61"/>
    </row>
    <row r="107" spans="93:97" s="43" customFormat="1" x14ac:dyDescent="0.3">
      <c r="CO107" s="61"/>
      <c r="CP107" s="61"/>
      <c r="CQ107" s="61"/>
      <c r="CR107" s="61"/>
      <c r="CS107" s="61"/>
    </row>
    <row r="108" spans="93:97" s="43" customFormat="1" x14ac:dyDescent="0.3">
      <c r="CO108" s="61"/>
      <c r="CP108" s="61"/>
      <c r="CQ108" s="61"/>
      <c r="CR108" s="61"/>
      <c r="CS108" s="61"/>
    </row>
    <row r="109" spans="93:97" s="43" customFormat="1" x14ac:dyDescent="0.3">
      <c r="CO109" s="61"/>
      <c r="CP109" s="61"/>
      <c r="CQ109" s="61"/>
      <c r="CR109" s="61"/>
      <c r="CS109" s="61"/>
    </row>
    <row r="110" spans="93:97" s="43" customFormat="1" x14ac:dyDescent="0.3">
      <c r="CO110" s="61"/>
      <c r="CP110" s="61"/>
      <c r="CQ110" s="61"/>
      <c r="CR110" s="61"/>
      <c r="CS110" s="61"/>
    </row>
    <row r="111" spans="93:97" s="43" customFormat="1" x14ac:dyDescent="0.3">
      <c r="CO111" s="61"/>
      <c r="CP111" s="61"/>
      <c r="CQ111" s="61"/>
      <c r="CR111" s="61"/>
      <c r="CS111" s="61"/>
    </row>
    <row r="112" spans="93:97" s="43" customFormat="1" x14ac:dyDescent="0.3">
      <c r="CO112" s="61"/>
      <c r="CP112" s="61"/>
      <c r="CQ112" s="61"/>
      <c r="CR112" s="61"/>
      <c r="CS112" s="61"/>
    </row>
    <row r="113" spans="93:97" s="43" customFormat="1" x14ac:dyDescent="0.3">
      <c r="CO113" s="61"/>
      <c r="CP113" s="61"/>
      <c r="CQ113" s="61"/>
      <c r="CR113" s="61"/>
      <c r="CS113" s="61"/>
    </row>
    <row r="114" spans="93:97" s="43" customFormat="1" x14ac:dyDescent="0.3">
      <c r="CO114" s="61"/>
      <c r="CP114" s="61"/>
      <c r="CQ114" s="61"/>
      <c r="CR114" s="61"/>
      <c r="CS114" s="61"/>
    </row>
    <row r="115" spans="93:97" s="43" customFormat="1" x14ac:dyDescent="0.3">
      <c r="CO115" s="61"/>
      <c r="CP115" s="61"/>
      <c r="CQ115" s="61"/>
      <c r="CR115" s="61"/>
      <c r="CS115" s="61"/>
    </row>
    <row r="116" spans="93:97" s="43" customFormat="1" x14ac:dyDescent="0.3">
      <c r="CO116" s="61"/>
      <c r="CP116" s="61"/>
      <c r="CQ116" s="61"/>
      <c r="CR116" s="61"/>
      <c r="CS116" s="61"/>
    </row>
    <row r="117" spans="93:97" s="43" customFormat="1" x14ac:dyDescent="0.3">
      <c r="CO117" s="61"/>
      <c r="CP117" s="61"/>
      <c r="CQ117" s="61"/>
      <c r="CR117" s="61"/>
      <c r="CS117" s="61"/>
    </row>
    <row r="118" spans="93:97" s="43" customFormat="1" x14ac:dyDescent="0.3">
      <c r="CO118" s="61"/>
      <c r="CP118" s="61"/>
      <c r="CQ118" s="61"/>
      <c r="CR118" s="61"/>
      <c r="CS118" s="61"/>
    </row>
    <row r="119" spans="93:97" s="43" customFormat="1" x14ac:dyDescent="0.3">
      <c r="CO119" s="61"/>
      <c r="CP119" s="61"/>
      <c r="CQ119" s="61"/>
      <c r="CR119" s="61"/>
      <c r="CS119" s="61"/>
    </row>
    <row r="120" spans="93:97" s="43" customFormat="1" x14ac:dyDescent="0.3">
      <c r="CO120" s="61"/>
      <c r="CP120" s="61"/>
      <c r="CQ120" s="61"/>
      <c r="CR120" s="61"/>
      <c r="CS120" s="61"/>
    </row>
    <row r="121" spans="93:97" s="43" customFormat="1" x14ac:dyDescent="0.3">
      <c r="CO121" s="61"/>
      <c r="CP121" s="61"/>
      <c r="CQ121" s="61"/>
      <c r="CR121" s="61"/>
      <c r="CS121" s="61"/>
    </row>
    <row r="122" spans="93:97" s="43" customFormat="1" x14ac:dyDescent="0.3">
      <c r="CO122" s="61"/>
      <c r="CP122" s="61"/>
      <c r="CQ122" s="61"/>
      <c r="CR122" s="61"/>
      <c r="CS122" s="61"/>
    </row>
    <row r="123" spans="93:97" s="43" customFormat="1" x14ac:dyDescent="0.3">
      <c r="CO123" s="61"/>
      <c r="CP123" s="61"/>
      <c r="CQ123" s="61"/>
      <c r="CR123" s="61"/>
      <c r="CS123" s="61"/>
    </row>
    <row r="124" spans="93:97" s="43" customFormat="1" x14ac:dyDescent="0.3">
      <c r="CO124" s="61"/>
      <c r="CP124" s="61"/>
      <c r="CQ124" s="61"/>
      <c r="CR124" s="61"/>
      <c r="CS124" s="61"/>
    </row>
    <row r="125" spans="93:97" s="43" customFormat="1" x14ac:dyDescent="0.3">
      <c r="CO125" s="61"/>
      <c r="CP125" s="61"/>
      <c r="CQ125" s="61"/>
      <c r="CR125" s="61"/>
      <c r="CS125" s="61"/>
    </row>
    <row r="126" spans="93:97" s="43" customFormat="1" x14ac:dyDescent="0.3">
      <c r="CO126" s="61"/>
      <c r="CP126" s="61"/>
      <c r="CQ126" s="61"/>
      <c r="CR126" s="61"/>
      <c r="CS126" s="61"/>
    </row>
    <row r="127" spans="93:97" s="43" customFormat="1" x14ac:dyDescent="0.3">
      <c r="CO127" s="61"/>
      <c r="CP127" s="61"/>
      <c r="CQ127" s="61"/>
      <c r="CR127" s="61"/>
      <c r="CS127" s="61"/>
    </row>
  </sheetData>
  <protectedRanges>
    <protectedRange sqref="S12:S14" name="Range4_1_1_1_2_1_1_2_1_1_1_1_1_1_1_1_1_1_1_1_1_1_1_1_1_1_1_1"/>
    <protectedRange sqref="Y12:Y14" name="Range4_2_1_1_2_1_1_2_1_1_1_1_1_1_1_1_1_1_1_1_1_1_1_1_1_1_1_1"/>
    <protectedRange sqref="AE12:AE15" name="Range4_4_1_1_2_1_1_2_1_1_1_1_1_1_1_1_1_1_1_1_1_1_1_1_1_1_1_1"/>
    <protectedRange sqref="AW13" name="Range5_1_1_1_2_1_1_2_1_1_1_1_1_1_1_1_1_1_1_1_1_1_1_1_1_1_1_1_1"/>
    <protectedRange sqref="AW14 AY13:AY15" name="Range5_2_1_1_2_1_1_2_1_1_1_1_1_1_1_1_1_1_1_1_1_1_1_1_1_1_1_1"/>
    <protectedRange sqref="AW10" name="Range5_1_1_1_2_1_1_1_1_1_1_1_1_1_1_1_1_1_1_1_1_1_1_1_1_1_1"/>
    <protectedRange sqref="AY10" name="Range5_2_1_1_2_1_1_1_1_1_1_1_1_1_1_1_1_1_1_1_1_1_1_1_1_1_1"/>
    <protectedRange sqref="BV10" name="Range5_3_1_1_1_1_1_1_1_1_1_1"/>
    <protectedRange sqref="BV12" name="Range5_8_1_1_1_1_1_1_1_1_1_1_1"/>
    <protectedRange sqref="BV13" name="Range5_11_1_1_1_1_1_1_1_1_1_1"/>
    <protectedRange sqref="BV14" name="Range5_12_1_1_1_1_1_1_1_1_1_1_1"/>
    <protectedRange sqref="BV15" name="Range5_14_1_1_1_1_1_1_1_1_1_1"/>
    <protectedRange sqref="Y10" name="Range4_2_1_1_2_1_1_1_1_1_1_1_1_1_1"/>
    <protectedRange sqref="C10:D14" name="Range1_1"/>
    <protectedRange sqref="B10:B14" name="Range1_1_1_1"/>
    <protectedRange sqref="X10:X14" name="Range4_1_1"/>
    <protectedRange sqref="AA10:AA14" name="Range4_1_2"/>
    <protectedRange sqref="AB10:AB14" name="Range4_1_3"/>
    <protectedRange sqref="AH10:AH14" name="Range4_1_4"/>
    <protectedRange sqref="AK10:AK14" name="Range4_1_5"/>
    <protectedRange sqref="AO10:AP14" name="Range4_1_6"/>
    <protectedRange sqref="AQ10:AQ14" name="Range4_1_7"/>
    <protectedRange sqref="AR10:AR14" name="Range4_1_8"/>
    <protectedRange sqref="BA10:BA14" name="Range5_1"/>
    <protectedRange sqref="BB10:BB14" name="Range5_1_1"/>
    <protectedRange sqref="BC10:BC14" name="Range5_1_2"/>
    <protectedRange sqref="BD10:BD14" name="Range5_1_3"/>
    <protectedRange sqref="BE10:BE14" name="Range5_1_4"/>
    <protectedRange sqref="BF10:BF14" name="Range5_1_5"/>
    <protectedRange sqref="BG10:BG14" name="Range5_1_6"/>
    <protectedRange sqref="BH10:BH14" name="Range5_1_7"/>
    <protectedRange sqref="BI10:BI14" name="Range5_1_8"/>
    <protectedRange sqref="BJ10:BJ14" name="Range5_1_9"/>
    <protectedRange sqref="BK10:BK14" name="Range5_1_10"/>
    <protectedRange sqref="BL10:BL14" name="Range5_1_11"/>
    <protectedRange sqref="BM10:BM14" name="Range5_1_12"/>
    <protectedRange sqref="BO10:BO14" name="Range5_1_13"/>
    <protectedRange sqref="BP10:BP14" name="Range5_1_14"/>
    <protectedRange sqref="BQ10:BQ14" name="Range5_1_15"/>
    <protectedRange sqref="BR10:BR14" name="Range5_1_16"/>
    <protectedRange sqref="BS10:BS14" name="Range5_1_17"/>
    <protectedRange sqref="BT10:BT14" name="Range5_1_18"/>
    <protectedRange sqref="BU10:BU14" name="Range5_1_19"/>
    <protectedRange sqref="BY11:BY14" name="Range5_1_20"/>
    <protectedRange sqref="BZ10:BZ14 CB10:CB14" name="Range6_1"/>
    <protectedRange sqref="CA10:CA14" name="Range6_1_1"/>
    <protectedRange sqref="CE10:CE14" name="Range5_1_23"/>
    <protectedRange sqref="CF10:CF14" name="Range5_1_24"/>
    <protectedRange sqref="CI10:CI14" name="Range6_1_3"/>
    <protectedRange sqref="CJ10:CJ14" name="Range6_1_4"/>
  </protectedRanges>
  <mergeCells count="116">
    <mergeCell ref="A1:CM1"/>
    <mergeCell ref="A2:CM2"/>
    <mergeCell ref="I3:L3"/>
    <mergeCell ref="A4:A8"/>
    <mergeCell ref="B4:B8"/>
    <mergeCell ref="C4:C8"/>
    <mergeCell ref="D4:D8"/>
    <mergeCell ref="E4:G6"/>
    <mergeCell ref="H4:K6"/>
    <mergeCell ref="L4:BU4"/>
    <mergeCell ref="BV4:BV6"/>
    <mergeCell ref="BW4:BX6"/>
    <mergeCell ref="BY4:CJ4"/>
    <mergeCell ref="CK4:CK6"/>
    <mergeCell ref="CL4:CM6"/>
    <mergeCell ref="L5:AH5"/>
    <mergeCell ref="AI5:AP5"/>
    <mergeCell ref="AQ5:AR6"/>
    <mergeCell ref="AS5:BC5"/>
    <mergeCell ref="BJ5:BO5"/>
    <mergeCell ref="BP5:BQ6"/>
    <mergeCell ref="BR5:BS6"/>
    <mergeCell ref="BT5:BU6"/>
    <mergeCell ref="BY5:CB5"/>
    <mergeCell ref="BJ6:BK6"/>
    <mergeCell ref="BL6:BM6"/>
    <mergeCell ref="BN6:BO6"/>
    <mergeCell ref="BY6:BZ6"/>
    <mergeCell ref="L6:N6"/>
    <mergeCell ref="O6:Q6"/>
    <mergeCell ref="R6:T6"/>
    <mergeCell ref="U6:W6"/>
    <mergeCell ref="X6:Z6"/>
    <mergeCell ref="AA6:AC6"/>
    <mergeCell ref="AD6:AF6"/>
    <mergeCell ref="AG6:AH6"/>
    <mergeCell ref="BD5:BI5"/>
    <mergeCell ref="CA6:CB6"/>
    <mergeCell ref="CE6:CF6"/>
    <mergeCell ref="CG6:CH6"/>
    <mergeCell ref="CI6:CJ6"/>
    <mergeCell ref="E7:E8"/>
    <mergeCell ref="F7:F8"/>
    <mergeCell ref="G7:G8"/>
    <mergeCell ref="H7:H8"/>
    <mergeCell ref="AX6:AY6"/>
    <mergeCell ref="AZ6:BA6"/>
    <mergeCell ref="BB6:BC6"/>
    <mergeCell ref="BD6:BE6"/>
    <mergeCell ref="BF6:BG6"/>
    <mergeCell ref="BH6:BI6"/>
    <mergeCell ref="AI6:AJ6"/>
    <mergeCell ref="AK6:AL6"/>
    <mergeCell ref="AM6:AN6"/>
    <mergeCell ref="AO6:AP6"/>
    <mergeCell ref="AS6:AU6"/>
    <mergeCell ref="AV6:AW6"/>
    <mergeCell ref="CC5:CD6"/>
    <mergeCell ref="CE5:CJ5"/>
    <mergeCell ref="M7:M8"/>
    <mergeCell ref="N7:N8"/>
    <mergeCell ref="O7:O8"/>
    <mergeCell ref="I7:I8"/>
    <mergeCell ref="J7:J8"/>
    <mergeCell ref="K7:K8"/>
    <mergeCell ref="L7:L8"/>
    <mergeCell ref="T7:T8"/>
    <mergeCell ref="U7:U8"/>
    <mergeCell ref="V7:V8"/>
    <mergeCell ref="P7:P8"/>
    <mergeCell ref="Q7:Q8"/>
    <mergeCell ref="R7:R8"/>
    <mergeCell ref="S7:S8"/>
    <mergeCell ref="AB7:AB8"/>
    <mergeCell ref="AD7:AD8"/>
    <mergeCell ref="AE7:AF7"/>
    <mergeCell ref="W7:W8"/>
    <mergeCell ref="X7:X8"/>
    <mergeCell ref="Y7:Y8"/>
    <mergeCell ref="Z7:Z8"/>
    <mergeCell ref="AA7:AA8"/>
    <mergeCell ref="AM7:AM8"/>
    <mergeCell ref="AO7:AO8"/>
    <mergeCell ref="AQ7:AQ8"/>
    <mergeCell ref="AG7:AG8"/>
    <mergeCell ref="AI7:AI8"/>
    <mergeCell ref="AK7:AK8"/>
    <mergeCell ref="AH7:AH8"/>
    <mergeCell ref="AX7:AX8"/>
    <mergeCell ref="AZ7:AZ8"/>
    <mergeCell ref="BB7:BB8"/>
    <mergeCell ref="AS7:AS8"/>
    <mergeCell ref="AT7:AT8"/>
    <mergeCell ref="AV7:AV8"/>
    <mergeCell ref="AU7:AU8"/>
    <mergeCell ref="BJ7:BJ8"/>
    <mergeCell ref="BK7:BK8"/>
    <mergeCell ref="BL7:BL8"/>
    <mergeCell ref="BM7:BM8"/>
    <mergeCell ref="BD7:BD8"/>
    <mergeCell ref="BF7:BF8"/>
    <mergeCell ref="BH7:BH8"/>
    <mergeCell ref="BT7:BT8"/>
    <mergeCell ref="BV7:BV8"/>
    <mergeCell ref="BW7:BW8"/>
    <mergeCell ref="BY7:BY8"/>
    <mergeCell ref="BN7:BN8"/>
    <mergeCell ref="BP7:BP8"/>
    <mergeCell ref="BR7:BR8"/>
    <mergeCell ref="CL7:CL8"/>
    <mergeCell ref="CG7:CG8"/>
    <mergeCell ref="CI7:CI8"/>
    <mergeCell ref="CK7:CK8"/>
    <mergeCell ref="CA7:CA8"/>
    <mergeCell ref="CC7:CC8"/>
    <mergeCell ref="CE7:CE8"/>
  </mergeCells>
  <pageMargins left="0" right="0" top="0.15748031496062992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ԳԵՂԱՐՔՈՒՆԻՔԻ (31.12.2023)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https:/mul2-mta.gov.am/tasks/1169690/oneclick/Ekamut.xlsx?token=44544693d5e87c5bb71ee7c17b8c7857</cp:keywords>
  <cp:lastModifiedBy/>
  <dcterms:created xsi:type="dcterms:W3CDTF">2006-09-28T05:33:49Z</dcterms:created>
  <dcterms:modified xsi:type="dcterms:W3CDTF">2024-01-10T12:15:36Z</dcterms:modified>
</cp:coreProperties>
</file>