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675"/>
  </bookViews>
  <sheets>
    <sheet name="ԳԵՂԱՐՔՈՒՆԻՔԻ (10 ամիս) " sheetId="20" r:id="rId1"/>
    <sheet name="ԳԵՂԱՐՔՈՒՆԻՔԻ (10 ամիս)  (3)" sheetId="42" state="hidden" r:id="rId2"/>
    <sheet name="ԳԵՂԱՐՔՈՒՆԻՔԻ (10 ամիս)  (4)" sheetId="43" state="hidden" r:id="rId3"/>
    <sheet name="ԳԵՂԱՐՔՈՒՆԻՔԻ (9 ամիս) 2 (2)" sheetId="40" state="hidden" r:id="rId4"/>
  </sheets>
  <definedNames>
    <definedName name="_xlnm.Print_Area" localSheetId="2">'ԳԵՂԱՐՔՈՒՆԻՔԻ (10 ամիս)  (4)'!$A$1:$EE$147</definedName>
    <definedName name="_xlnm.Print_Area" localSheetId="3">'ԳԵՂԱՐՔՈՒՆԻՔԻ (9 ամիս) 2 (2)'!$A$1:$DX$36</definedName>
  </definedNames>
  <calcPr calcId="162913"/>
</workbook>
</file>

<file path=xl/calcChain.xml><?xml version="1.0" encoding="utf-8"?>
<calcChain xmlns="http://schemas.openxmlformats.org/spreadsheetml/2006/main">
  <c r="T26" i="43" l="1"/>
  <c r="N26" i="43"/>
  <c r="L26" i="43"/>
  <c r="J26" i="43"/>
  <c r="EG17" i="43"/>
  <c r="EF17" i="43"/>
  <c r="ED17" i="43"/>
  <c r="EC17" i="43"/>
  <c r="EA17" i="43"/>
  <c r="DZ17" i="43"/>
  <c r="DX17" i="43"/>
  <c r="DW17" i="43"/>
  <c r="DU17" i="43"/>
  <c r="DT17" i="43"/>
  <c r="DR17" i="43"/>
  <c r="DQ17" i="43"/>
  <c r="DO17" i="43"/>
  <c r="DK17" i="43"/>
  <c r="DJ17" i="43"/>
  <c r="DH17" i="43"/>
  <c r="DG17" i="43"/>
  <c r="DE17" i="43"/>
  <c r="DD17" i="43"/>
  <c r="DB17" i="43"/>
  <c r="DA17" i="43"/>
  <c r="CY17" i="43"/>
  <c r="CV17" i="43"/>
  <c r="CW17" i="43" s="1"/>
  <c r="CT17" i="43"/>
  <c r="CX17" i="43" s="1"/>
  <c r="CS17" i="43"/>
  <c r="CQ17" i="43"/>
  <c r="CP17" i="43"/>
  <c r="CN17" i="43"/>
  <c r="CM17" i="43"/>
  <c r="CK17" i="43"/>
  <c r="CJ17" i="43"/>
  <c r="CH17" i="43"/>
  <c r="CG17" i="43"/>
  <c r="CE17" i="43"/>
  <c r="CD17" i="43"/>
  <c r="CB17" i="43"/>
  <c r="CA17" i="43"/>
  <c r="BY17" i="43"/>
  <c r="BX17" i="43"/>
  <c r="BV17" i="43"/>
  <c r="BP17" i="43"/>
  <c r="BN17" i="43"/>
  <c r="BM17" i="43"/>
  <c r="BK17" i="43"/>
  <c r="BJ17" i="43"/>
  <c r="BH17" i="43"/>
  <c r="BG17" i="43"/>
  <c r="BE17" i="43"/>
  <c r="BD17" i="43"/>
  <c r="BB17" i="43"/>
  <c r="BA17" i="43"/>
  <c r="AY17" i="43"/>
  <c r="AV17" i="43"/>
  <c r="AT17" i="43"/>
  <c r="AX17" i="43" s="1"/>
  <c r="AQ17" i="43"/>
  <c r="AO17" i="43"/>
  <c r="AS17" i="43" s="1"/>
  <c r="AL17" i="43"/>
  <c r="AN17" i="43" s="1"/>
  <c r="AJ17" i="43"/>
  <c r="AG17" i="43"/>
  <c r="AI17" i="43" s="1"/>
  <c r="AE17" i="43"/>
  <c r="AB17" i="43"/>
  <c r="AC17" i="43" s="1"/>
  <c r="Z17" i="43"/>
  <c r="AD17" i="43" s="1"/>
  <c r="W17" i="43"/>
  <c r="U17" i="43"/>
  <c r="Y17" i="43" s="1"/>
  <c r="D17" i="43"/>
  <c r="C17" i="43"/>
  <c r="EJ14" i="43"/>
  <c r="G14" i="43" s="1"/>
  <c r="EH14" i="43"/>
  <c r="E14" i="43" s="1"/>
  <c r="EE14" i="43"/>
  <c r="EB14" i="43"/>
  <c r="DY14" i="43"/>
  <c r="DV14" i="43"/>
  <c r="DS14" i="43"/>
  <c r="DP14" i="43"/>
  <c r="EI14" i="43" s="1"/>
  <c r="DN14" i="43"/>
  <c r="DL14" i="43"/>
  <c r="DI14" i="43"/>
  <c r="DF14" i="43"/>
  <c r="DC14" i="43"/>
  <c r="CZ14" i="43"/>
  <c r="CX14" i="43"/>
  <c r="CU14" i="43"/>
  <c r="CW14" i="43" s="1"/>
  <c r="CR14" i="43"/>
  <c r="CO14" i="43"/>
  <c r="CL14" i="43"/>
  <c r="CI14" i="43"/>
  <c r="CF14" i="43"/>
  <c r="CC14" i="43"/>
  <c r="BR14" i="43" s="1"/>
  <c r="BT14" i="43" s="1"/>
  <c r="BZ14" i="43"/>
  <c r="BW14" i="43"/>
  <c r="BS14" i="43"/>
  <c r="BU14" i="43" s="1"/>
  <c r="BQ14" i="43"/>
  <c r="BO14" i="43"/>
  <c r="BL14" i="43"/>
  <c r="BI14" i="43"/>
  <c r="BF14" i="43"/>
  <c r="BC14" i="43"/>
  <c r="AZ14" i="43"/>
  <c r="AX14" i="43"/>
  <c r="AU14" i="43"/>
  <c r="AW14" i="43" s="1"/>
  <c r="AS14" i="43"/>
  <c r="AR14" i="43"/>
  <c r="AP14" i="43"/>
  <c r="AN14" i="43"/>
  <c r="AK14" i="43"/>
  <c r="AM14" i="43" s="1"/>
  <c r="AI14" i="43"/>
  <c r="AH14" i="43"/>
  <c r="AF14" i="43"/>
  <c r="AD14" i="43"/>
  <c r="AA14" i="43"/>
  <c r="DM14" i="43" s="1"/>
  <c r="F14" i="43" s="1"/>
  <c r="Y14" i="43"/>
  <c r="X14" i="43"/>
  <c r="V14" i="43"/>
  <c r="R14" i="43"/>
  <c r="P14" i="43"/>
  <c r="T14" i="43" s="1"/>
  <c r="L14" i="43"/>
  <c r="J14" i="43"/>
  <c r="EJ13" i="43"/>
  <c r="EH13" i="43"/>
  <c r="EE13" i="43"/>
  <c r="EB13" i="43"/>
  <c r="DY13" i="43"/>
  <c r="DV13" i="43"/>
  <c r="DS13" i="43"/>
  <c r="EI13" i="43" s="1"/>
  <c r="DP13" i="43"/>
  <c r="DN13" i="43"/>
  <c r="DL13" i="43"/>
  <c r="EP13" i="43" s="1"/>
  <c r="DI13" i="43"/>
  <c r="DF13" i="43"/>
  <c r="DC13" i="43"/>
  <c r="CZ13" i="43"/>
  <c r="CX13" i="43"/>
  <c r="CW13" i="43"/>
  <c r="CU13" i="43"/>
  <c r="CR13" i="43"/>
  <c r="CO13" i="43"/>
  <c r="CL13" i="43"/>
  <c r="CI13" i="43"/>
  <c r="CF13" i="43"/>
  <c r="CC13" i="43"/>
  <c r="BZ13" i="43"/>
  <c r="BR13" i="43" s="1"/>
  <c r="BW13" i="43"/>
  <c r="BS13" i="43"/>
  <c r="BQ13" i="43"/>
  <c r="BU13" i="43" s="1"/>
  <c r="BO13" i="43"/>
  <c r="BL13" i="43"/>
  <c r="BI13" i="43"/>
  <c r="BF13" i="43"/>
  <c r="BF17" i="43" s="1"/>
  <c r="BC13" i="43"/>
  <c r="AZ13" i="43"/>
  <c r="AX13" i="43"/>
  <c r="AW13" i="43"/>
  <c r="AU13" i="43"/>
  <c r="AS13" i="43"/>
  <c r="AP13" i="43"/>
  <c r="AR13" i="43" s="1"/>
  <c r="AN13" i="43"/>
  <c r="AM13" i="43"/>
  <c r="AK13" i="43"/>
  <c r="AI13" i="43"/>
  <c r="AF13" i="43"/>
  <c r="AH13" i="43" s="1"/>
  <c r="AD13" i="43"/>
  <c r="AC13" i="43"/>
  <c r="AA13" i="43"/>
  <c r="Y13" i="43"/>
  <c r="V13" i="43"/>
  <c r="K13" i="43" s="1"/>
  <c r="M13" i="43" s="1"/>
  <c r="R13" i="43"/>
  <c r="Q13" i="43"/>
  <c r="S13" i="43" s="1"/>
  <c r="P13" i="43"/>
  <c r="T13" i="43" s="1"/>
  <c r="O13" i="43"/>
  <c r="L13" i="43"/>
  <c r="Q24" i="43" s="1"/>
  <c r="S24" i="43" s="1"/>
  <c r="J13" i="43"/>
  <c r="G13" i="43"/>
  <c r="E13" i="43"/>
  <c r="I13" i="43" s="1"/>
  <c r="EJ12" i="43"/>
  <c r="G12" i="43" s="1"/>
  <c r="EH12" i="43"/>
  <c r="E12" i="43" s="1"/>
  <c r="EE12" i="43"/>
  <c r="EB12" i="43"/>
  <c r="DY12" i="43"/>
  <c r="DV12" i="43"/>
  <c r="DS12" i="43"/>
  <c r="DP12" i="43"/>
  <c r="EI12" i="43" s="1"/>
  <c r="DN12" i="43"/>
  <c r="DL12" i="43"/>
  <c r="EP12" i="43" s="1"/>
  <c r="DI12" i="43"/>
  <c r="DF12" i="43"/>
  <c r="DC12" i="43"/>
  <c r="CZ12" i="43"/>
  <c r="CX12" i="43"/>
  <c r="CU12" i="43"/>
  <c r="CW12" i="43" s="1"/>
  <c r="CR12" i="43"/>
  <c r="CO12" i="43"/>
  <c r="CL12" i="43"/>
  <c r="CI12" i="43"/>
  <c r="CF12" i="43"/>
  <c r="CC12" i="43"/>
  <c r="BZ12" i="43"/>
  <c r="BW12" i="43"/>
  <c r="BS12" i="43"/>
  <c r="BR12" i="43"/>
  <c r="BT12" i="43" s="1"/>
  <c r="BQ12" i="43"/>
  <c r="BU12" i="43" s="1"/>
  <c r="BO12" i="43"/>
  <c r="BL12" i="43"/>
  <c r="BI12" i="43"/>
  <c r="BF12" i="43"/>
  <c r="BC12" i="43"/>
  <c r="AZ12" i="43"/>
  <c r="AX12" i="43"/>
  <c r="AU12" i="43"/>
  <c r="AW12" i="43" s="1"/>
  <c r="AS12" i="43"/>
  <c r="AR12" i="43"/>
  <c r="AP12" i="43"/>
  <c r="AN12" i="43"/>
  <c r="AK12" i="43"/>
  <c r="AM12" i="43" s="1"/>
  <c r="AI12" i="43"/>
  <c r="AH12" i="43"/>
  <c r="AF12" i="43"/>
  <c r="AD12" i="43"/>
  <c r="AA12" i="43"/>
  <c r="K12" i="43" s="1"/>
  <c r="N12" i="43" s="1"/>
  <c r="Y12" i="43"/>
  <c r="X12" i="43"/>
  <c r="V12" i="43"/>
  <c r="R12" i="43"/>
  <c r="P12" i="43"/>
  <c r="L12" i="43"/>
  <c r="O12" i="43" s="1"/>
  <c r="J12" i="43"/>
  <c r="J17" i="43" s="1"/>
  <c r="EJ11" i="43"/>
  <c r="EI11" i="43"/>
  <c r="EH11" i="43"/>
  <c r="EE11" i="43"/>
  <c r="EB11" i="43"/>
  <c r="DY11" i="43"/>
  <c r="DV11" i="43"/>
  <c r="DS11" i="43"/>
  <c r="DP11" i="43"/>
  <c r="DN11" i="43"/>
  <c r="DN17" i="43" s="1"/>
  <c r="DL11" i="43"/>
  <c r="EP11" i="43" s="1"/>
  <c r="DI11" i="43"/>
  <c r="DF11" i="43"/>
  <c r="DF17" i="43" s="1"/>
  <c r="DC11" i="43"/>
  <c r="CZ11" i="43"/>
  <c r="CX11" i="43"/>
  <c r="CW11" i="43"/>
  <c r="CU11" i="43"/>
  <c r="CR11" i="43"/>
  <c r="CO11" i="43"/>
  <c r="CL11" i="43"/>
  <c r="CL17" i="43" s="1"/>
  <c r="CI11" i="43"/>
  <c r="CF11" i="43"/>
  <c r="CC11" i="43"/>
  <c r="BZ11" i="43"/>
  <c r="BZ17" i="43" s="1"/>
  <c r="BW11" i="43"/>
  <c r="BS11" i="43"/>
  <c r="BQ11" i="43"/>
  <c r="BO11" i="43"/>
  <c r="BL11" i="43"/>
  <c r="BI11" i="43"/>
  <c r="BF11" i="43"/>
  <c r="BC11" i="43"/>
  <c r="AZ11" i="43"/>
  <c r="AX11" i="43"/>
  <c r="AW11" i="43"/>
  <c r="AU11" i="43"/>
  <c r="AS11" i="43"/>
  <c r="AP11" i="43"/>
  <c r="AR11" i="43" s="1"/>
  <c r="AN11" i="43"/>
  <c r="AM11" i="43"/>
  <c r="AK11" i="43"/>
  <c r="AI11" i="43"/>
  <c r="AF11" i="43"/>
  <c r="AH11" i="43" s="1"/>
  <c r="AD11" i="43"/>
  <c r="AC11" i="43"/>
  <c r="AA11" i="43"/>
  <c r="Y11" i="43"/>
  <c r="V11" i="43"/>
  <c r="DM11" i="43" s="1"/>
  <c r="F11" i="43" s="1"/>
  <c r="R11" i="43"/>
  <c r="P11" i="43"/>
  <c r="T11" i="43" s="1"/>
  <c r="O11" i="43"/>
  <c r="L11" i="43"/>
  <c r="Q22" i="43" s="1"/>
  <c r="S22" i="43" s="1"/>
  <c r="K11" i="43"/>
  <c r="M11" i="43" s="1"/>
  <c r="J11" i="43"/>
  <c r="G11" i="43"/>
  <c r="H11" i="43" s="1"/>
  <c r="E11" i="43"/>
  <c r="EJ10" i="43"/>
  <c r="EJ17" i="43" s="1"/>
  <c r="EH10" i="43"/>
  <c r="E10" i="43" s="1"/>
  <c r="E17" i="43" s="1"/>
  <c r="EE10" i="43"/>
  <c r="EE17" i="43" s="1"/>
  <c r="EB10" i="43"/>
  <c r="EB17" i="43" s="1"/>
  <c r="DY10" i="43"/>
  <c r="DY17" i="43" s="1"/>
  <c r="DV10" i="43"/>
  <c r="DV17" i="43" s="1"/>
  <c r="DS10" i="43"/>
  <c r="DS17" i="43" s="1"/>
  <c r="DP10" i="43"/>
  <c r="DP17" i="43" s="1"/>
  <c r="DN10" i="43"/>
  <c r="DL10" i="43"/>
  <c r="DL17" i="43" s="1"/>
  <c r="DI10" i="43"/>
  <c r="DI17" i="43" s="1"/>
  <c r="DF10" i="43"/>
  <c r="DC10" i="43"/>
  <c r="DC17" i="43" s="1"/>
  <c r="CZ10" i="43"/>
  <c r="CZ17" i="43" s="1"/>
  <c r="CX10" i="43"/>
  <c r="CU10" i="43"/>
  <c r="CU17" i="43" s="1"/>
  <c r="CR10" i="43"/>
  <c r="CR17" i="43" s="1"/>
  <c r="CO10" i="43"/>
  <c r="CO17" i="43" s="1"/>
  <c r="CL10" i="43"/>
  <c r="CI10" i="43"/>
  <c r="CI17" i="43" s="1"/>
  <c r="CF10" i="43"/>
  <c r="CF17" i="43" s="1"/>
  <c r="CC10" i="43"/>
  <c r="CC17" i="43" s="1"/>
  <c r="BZ10" i="43"/>
  <c r="BW10" i="43"/>
  <c r="BW17" i="43" s="1"/>
  <c r="BS10" i="43"/>
  <c r="BS17" i="43" s="1"/>
  <c r="BQ10" i="43"/>
  <c r="BU10" i="43" s="1"/>
  <c r="BO10" i="43"/>
  <c r="BO17" i="43" s="1"/>
  <c r="BL10" i="43"/>
  <c r="BL17" i="43" s="1"/>
  <c r="BI10" i="43"/>
  <c r="BI17" i="43" s="1"/>
  <c r="BF10" i="43"/>
  <c r="BC10" i="43"/>
  <c r="BC17" i="43" s="1"/>
  <c r="AZ10" i="43"/>
  <c r="AZ17" i="43" s="1"/>
  <c r="AX10" i="43"/>
  <c r="AU10" i="43"/>
  <c r="AU17" i="43" s="1"/>
  <c r="AS10" i="43"/>
  <c r="AR10" i="43"/>
  <c r="AP10" i="43"/>
  <c r="AN10" i="43"/>
  <c r="AK10" i="43"/>
  <c r="AK17" i="43" s="1"/>
  <c r="AI10" i="43"/>
  <c r="AH10" i="43"/>
  <c r="AF10" i="43"/>
  <c r="AF17" i="43" s="1"/>
  <c r="AH17" i="43" s="1"/>
  <c r="AD10" i="43"/>
  <c r="AA10" i="43"/>
  <c r="AA17" i="43" s="1"/>
  <c r="Y10" i="43"/>
  <c r="X10" i="43"/>
  <c r="V10" i="43"/>
  <c r="K10" i="43" s="1"/>
  <c r="R10" i="43"/>
  <c r="P10" i="43"/>
  <c r="P17" i="43" s="1"/>
  <c r="L10" i="43"/>
  <c r="L17" i="43" s="1"/>
  <c r="J10" i="43"/>
  <c r="T26" i="42"/>
  <c r="Q22" i="42"/>
  <c r="Q23" i="42"/>
  <c r="S23" i="42" s="1"/>
  <c r="Q24" i="42"/>
  <c r="Q25" i="42"/>
  <c r="S25" i="42" s="1"/>
  <c r="Q21" i="42"/>
  <c r="N26" i="42"/>
  <c r="L26" i="42"/>
  <c r="J26" i="42"/>
  <c r="S24" i="42"/>
  <c r="S22" i="42"/>
  <c r="S21" i="42"/>
  <c r="CW17" i="42"/>
  <c r="CW14" i="42"/>
  <c r="CW13" i="42"/>
  <c r="CW12" i="42"/>
  <c r="CW11" i="42"/>
  <c r="CW10" i="42"/>
  <c r="CX11" i="42"/>
  <c r="CX12" i="42"/>
  <c r="CX13" i="42"/>
  <c r="CX14" i="42"/>
  <c r="CX17" i="42"/>
  <c r="CX10" i="42"/>
  <c r="EG17" i="42"/>
  <c r="EF17" i="42"/>
  <c r="ED17" i="42"/>
  <c r="EC17" i="42"/>
  <c r="EA17" i="42"/>
  <c r="DZ17" i="42"/>
  <c r="DX17" i="42"/>
  <c r="DW17" i="42"/>
  <c r="DU17" i="42"/>
  <c r="DT17" i="42"/>
  <c r="DR17" i="42"/>
  <c r="DQ17" i="42"/>
  <c r="DO17" i="42"/>
  <c r="DK17" i="42"/>
  <c r="DJ17" i="42"/>
  <c r="DH17" i="42"/>
  <c r="DG17" i="42"/>
  <c r="DE17" i="42"/>
  <c r="DD17" i="42"/>
  <c r="DB17" i="42"/>
  <c r="DA17" i="42"/>
  <c r="CY17" i="42"/>
  <c r="CV17" i="42"/>
  <c r="CT17" i="42"/>
  <c r="CS17" i="42"/>
  <c r="CQ17" i="42"/>
  <c r="CP17" i="42"/>
  <c r="CN17" i="42"/>
  <c r="CM17" i="42"/>
  <c r="CK17" i="42"/>
  <c r="CJ17" i="42"/>
  <c r="CH17" i="42"/>
  <c r="CG17" i="42"/>
  <c r="CE17" i="42"/>
  <c r="CD17" i="42"/>
  <c r="CB17" i="42"/>
  <c r="CA17" i="42"/>
  <c r="BY17" i="42"/>
  <c r="BX17" i="42"/>
  <c r="BV17" i="42"/>
  <c r="BP17" i="42"/>
  <c r="BN17" i="42"/>
  <c r="BM17" i="42"/>
  <c r="BK17" i="42"/>
  <c r="BJ17" i="42"/>
  <c r="BH17" i="42"/>
  <c r="BG17" i="42"/>
  <c r="BE17" i="42"/>
  <c r="BD17" i="42"/>
  <c r="BB17" i="42"/>
  <c r="BA17" i="42"/>
  <c r="AY17" i="42"/>
  <c r="AV17" i="42"/>
  <c r="AX17" i="42" s="1"/>
  <c r="AT17" i="42"/>
  <c r="AQ17" i="42"/>
  <c r="AS17" i="42" s="1"/>
  <c r="AO17" i="42"/>
  <c r="AL17" i="42"/>
  <c r="AJ17" i="42"/>
  <c r="AN17" i="42" s="1"/>
  <c r="AG17" i="42"/>
  <c r="AE17" i="42"/>
  <c r="AI17" i="42" s="1"/>
  <c r="AB17" i="42"/>
  <c r="AD17" i="42" s="1"/>
  <c r="Z17" i="42"/>
  <c r="W17" i="42"/>
  <c r="Y17" i="42" s="1"/>
  <c r="U17" i="42"/>
  <c r="D17" i="42"/>
  <c r="C17" i="42"/>
  <c r="EJ14" i="42"/>
  <c r="EH14" i="42"/>
  <c r="EE14" i="42"/>
  <c r="EB14" i="42"/>
  <c r="DY14" i="42"/>
  <c r="DV14" i="42"/>
  <c r="DS14" i="42"/>
  <c r="EI14" i="42" s="1"/>
  <c r="DP14" i="42"/>
  <c r="DN14" i="42"/>
  <c r="DL14" i="42"/>
  <c r="E14" i="42" s="1"/>
  <c r="DI14" i="42"/>
  <c r="DF14" i="42"/>
  <c r="DC14" i="42"/>
  <c r="CZ14" i="42"/>
  <c r="CU14" i="42"/>
  <c r="CR14" i="42"/>
  <c r="CO14" i="42"/>
  <c r="CL14" i="42"/>
  <c r="CI14" i="42"/>
  <c r="CF14" i="42"/>
  <c r="CC14" i="42"/>
  <c r="BZ14" i="42"/>
  <c r="BR14" i="42" s="1"/>
  <c r="BW14" i="42"/>
  <c r="BS14" i="42"/>
  <c r="BU14" i="42" s="1"/>
  <c r="BQ14" i="42"/>
  <c r="BO14" i="42"/>
  <c r="BL14" i="42"/>
  <c r="BI14" i="42"/>
  <c r="BF14" i="42"/>
  <c r="BC14" i="42"/>
  <c r="AZ14" i="42"/>
  <c r="AX14" i="42"/>
  <c r="AW14" i="42"/>
  <c r="AU14" i="42"/>
  <c r="AS14" i="42"/>
  <c r="AP14" i="42"/>
  <c r="AR14" i="42" s="1"/>
  <c r="AN14" i="42"/>
  <c r="AM14" i="42"/>
  <c r="AK14" i="42"/>
  <c r="AI14" i="42"/>
  <c r="AF14" i="42"/>
  <c r="Q14" i="42" s="1"/>
  <c r="S14" i="42" s="1"/>
  <c r="AD14" i="42"/>
  <c r="AC14" i="42"/>
  <c r="AA14" i="42"/>
  <c r="Y14" i="42"/>
  <c r="V14" i="42"/>
  <c r="X14" i="42" s="1"/>
  <c r="R14" i="42"/>
  <c r="P14" i="42"/>
  <c r="T14" i="42" s="1"/>
  <c r="O14" i="42"/>
  <c r="L14" i="42"/>
  <c r="N14" i="42" s="1"/>
  <c r="K14" i="42"/>
  <c r="J14" i="42"/>
  <c r="G14" i="42"/>
  <c r="EJ13" i="42"/>
  <c r="G13" i="42" s="1"/>
  <c r="EH13" i="42"/>
  <c r="EE13" i="42"/>
  <c r="EB13" i="42"/>
  <c r="DY13" i="42"/>
  <c r="DV13" i="42"/>
  <c r="DS13" i="42"/>
  <c r="DP13" i="42"/>
  <c r="EI13" i="42" s="1"/>
  <c r="DN13" i="42"/>
  <c r="DL13" i="42"/>
  <c r="E13" i="42" s="1"/>
  <c r="DI13" i="42"/>
  <c r="DI17" i="42" s="1"/>
  <c r="DF13" i="42"/>
  <c r="DC13" i="42"/>
  <c r="CZ13" i="42"/>
  <c r="CU13" i="42"/>
  <c r="CU17" i="42" s="1"/>
  <c r="CR13" i="42"/>
  <c r="CO13" i="42"/>
  <c r="CL13" i="42"/>
  <c r="CI13" i="42"/>
  <c r="CI17" i="42" s="1"/>
  <c r="CF13" i="42"/>
  <c r="CC13" i="42"/>
  <c r="BZ13" i="42"/>
  <c r="BW13" i="42"/>
  <c r="BW17" i="42" s="1"/>
  <c r="BS13" i="42"/>
  <c r="BQ13" i="42"/>
  <c r="BO13" i="42"/>
  <c r="BL13" i="42"/>
  <c r="BI13" i="42"/>
  <c r="BF13" i="42"/>
  <c r="BC13" i="42"/>
  <c r="AZ13" i="42"/>
  <c r="AX13" i="42"/>
  <c r="AU13" i="42"/>
  <c r="AW13" i="42" s="1"/>
  <c r="AS13" i="42"/>
  <c r="AR13" i="42"/>
  <c r="AP13" i="42"/>
  <c r="AN13" i="42"/>
  <c r="AK13" i="42"/>
  <c r="AM13" i="42" s="1"/>
  <c r="AI13" i="42"/>
  <c r="AF13" i="42"/>
  <c r="AH13" i="42" s="1"/>
  <c r="AD13" i="42"/>
  <c r="AA13" i="42"/>
  <c r="AC13" i="42" s="1"/>
  <c r="Y13" i="42"/>
  <c r="X13" i="42"/>
  <c r="V13" i="42"/>
  <c r="R13" i="42"/>
  <c r="P13" i="42"/>
  <c r="L13" i="42"/>
  <c r="J13" i="42"/>
  <c r="O13" i="42" s="1"/>
  <c r="EJ12" i="42"/>
  <c r="EH12" i="42"/>
  <c r="EE12" i="42"/>
  <c r="EB12" i="42"/>
  <c r="DY12" i="42"/>
  <c r="DY17" i="42" s="1"/>
  <c r="DV12" i="42"/>
  <c r="DS12" i="42"/>
  <c r="DP12" i="42"/>
  <c r="DN12" i="42"/>
  <c r="G12" i="42" s="1"/>
  <c r="DL12" i="42"/>
  <c r="EP12" i="42" s="1"/>
  <c r="DI12" i="42"/>
  <c r="DF12" i="42"/>
  <c r="DC12" i="42"/>
  <c r="CZ12" i="42"/>
  <c r="CU12" i="42"/>
  <c r="CR12" i="42"/>
  <c r="CO12" i="42"/>
  <c r="CL12" i="42"/>
  <c r="CI12" i="42"/>
  <c r="CF12" i="42"/>
  <c r="BR12" i="42" s="1"/>
  <c r="CC12" i="42"/>
  <c r="BZ12" i="42"/>
  <c r="BW12" i="42"/>
  <c r="BS12" i="42"/>
  <c r="BT12" i="42" s="1"/>
  <c r="BQ12" i="42"/>
  <c r="BO12" i="42"/>
  <c r="BL12" i="42"/>
  <c r="BI12" i="42"/>
  <c r="BF12" i="42"/>
  <c r="BC12" i="42"/>
  <c r="AZ12" i="42"/>
  <c r="AX12" i="42"/>
  <c r="AW12" i="42"/>
  <c r="AU12" i="42"/>
  <c r="AS12" i="42"/>
  <c r="AP12" i="42"/>
  <c r="AR12" i="42" s="1"/>
  <c r="AN12" i="42"/>
  <c r="AK12" i="42"/>
  <c r="AM12" i="42" s="1"/>
  <c r="AI12" i="42"/>
  <c r="AF12" i="42"/>
  <c r="AH12" i="42" s="1"/>
  <c r="AD12" i="42"/>
  <c r="AC12" i="42"/>
  <c r="AA12" i="42"/>
  <c r="Y12" i="42"/>
  <c r="V12" i="42"/>
  <c r="DM12" i="42" s="1"/>
  <c r="R12" i="42"/>
  <c r="P12" i="42"/>
  <c r="L12" i="42"/>
  <c r="J12" i="42"/>
  <c r="O12" i="42" s="1"/>
  <c r="E12" i="42"/>
  <c r="EJ11" i="42"/>
  <c r="EH11" i="42"/>
  <c r="E11" i="42" s="1"/>
  <c r="EE11" i="42"/>
  <c r="EB11" i="42"/>
  <c r="DY11" i="42"/>
  <c r="DV11" i="42"/>
  <c r="EI11" i="42" s="1"/>
  <c r="DS11" i="42"/>
  <c r="DP11" i="42"/>
  <c r="DN11" i="42"/>
  <c r="G11" i="42" s="1"/>
  <c r="DL11" i="42"/>
  <c r="EP11" i="42" s="1"/>
  <c r="DI11" i="42"/>
  <c r="DF11" i="42"/>
  <c r="DC11" i="42"/>
  <c r="CZ11" i="42"/>
  <c r="CU11" i="42"/>
  <c r="CR11" i="42"/>
  <c r="CO11" i="42"/>
  <c r="CL11" i="42"/>
  <c r="CI11" i="42"/>
  <c r="CF11" i="42"/>
  <c r="CC11" i="42"/>
  <c r="BR11" i="42" s="1"/>
  <c r="BZ11" i="42"/>
  <c r="BW11" i="42"/>
  <c r="BS11" i="42"/>
  <c r="BQ11" i="42"/>
  <c r="BO11" i="42"/>
  <c r="BO17" i="42" s="1"/>
  <c r="BL11" i="42"/>
  <c r="BI11" i="42"/>
  <c r="BF11" i="42"/>
  <c r="BC11" i="42"/>
  <c r="BC17" i="42" s="1"/>
  <c r="AZ11" i="42"/>
  <c r="AX11" i="42"/>
  <c r="AU11" i="42"/>
  <c r="AU17" i="42" s="1"/>
  <c r="AS11" i="42"/>
  <c r="AP11" i="42"/>
  <c r="AR11" i="42" s="1"/>
  <c r="AN11" i="42"/>
  <c r="AK11" i="42"/>
  <c r="AM11" i="42" s="1"/>
  <c r="AI11" i="42"/>
  <c r="AH11" i="42"/>
  <c r="AF11" i="42"/>
  <c r="AD11" i="42"/>
  <c r="AA11" i="42"/>
  <c r="AA17" i="42" s="1"/>
  <c r="Y11" i="42"/>
  <c r="V11" i="42"/>
  <c r="K11" i="42" s="1"/>
  <c r="R11" i="42"/>
  <c r="P11" i="42"/>
  <c r="T11" i="42" s="1"/>
  <c r="L11" i="42"/>
  <c r="O11" i="42" s="1"/>
  <c r="J11" i="42"/>
  <c r="EJ10" i="42"/>
  <c r="EJ17" i="42" s="1"/>
  <c r="EH10" i="42"/>
  <c r="EH17" i="42" s="1"/>
  <c r="EE10" i="42"/>
  <c r="EE17" i="42" s="1"/>
  <c r="EB10" i="42"/>
  <c r="EB17" i="42" s="1"/>
  <c r="DY10" i="42"/>
  <c r="DV10" i="42"/>
  <c r="DV17" i="42" s="1"/>
  <c r="DS10" i="42"/>
  <c r="DS17" i="42" s="1"/>
  <c r="DP10" i="42"/>
  <c r="DP17" i="42" s="1"/>
  <c r="DN10" i="42"/>
  <c r="DN17" i="42" s="1"/>
  <c r="DL10" i="42"/>
  <c r="DL17" i="42" s="1"/>
  <c r="DI10" i="42"/>
  <c r="DF10" i="42"/>
  <c r="DF17" i="42" s="1"/>
  <c r="DC10" i="42"/>
  <c r="DC17" i="42" s="1"/>
  <c r="CZ10" i="42"/>
  <c r="CZ17" i="42" s="1"/>
  <c r="CU10" i="42"/>
  <c r="CR10" i="42"/>
  <c r="CR17" i="42" s="1"/>
  <c r="CO10" i="42"/>
  <c r="CO17" i="42" s="1"/>
  <c r="CL10" i="42"/>
  <c r="CL17" i="42" s="1"/>
  <c r="CI10" i="42"/>
  <c r="CF10" i="42"/>
  <c r="CF17" i="42" s="1"/>
  <c r="CC10" i="42"/>
  <c r="CC17" i="42" s="1"/>
  <c r="BZ10" i="42"/>
  <c r="BZ17" i="42" s="1"/>
  <c r="BW10" i="42"/>
  <c r="BS10" i="42"/>
  <c r="BQ10" i="42"/>
  <c r="BO10" i="42"/>
  <c r="BL10" i="42"/>
  <c r="BL17" i="42" s="1"/>
  <c r="BI10" i="42"/>
  <c r="BI17" i="42" s="1"/>
  <c r="BF10" i="42"/>
  <c r="BF17" i="42" s="1"/>
  <c r="BC10" i="42"/>
  <c r="AZ10" i="42"/>
  <c r="AZ17" i="42" s="1"/>
  <c r="AX10" i="42"/>
  <c r="AU10" i="42"/>
  <c r="AW10" i="42" s="1"/>
  <c r="AS10" i="42"/>
  <c r="AP10" i="42"/>
  <c r="AP17" i="42" s="1"/>
  <c r="AN10" i="42"/>
  <c r="AM10" i="42"/>
  <c r="AK10" i="42"/>
  <c r="AK17" i="42" s="1"/>
  <c r="AM17" i="42" s="1"/>
  <c r="AI10" i="42"/>
  <c r="AF10" i="42"/>
  <c r="AF17" i="42" s="1"/>
  <c r="AD10" i="42"/>
  <c r="AA10" i="42"/>
  <c r="AC10" i="42" s="1"/>
  <c r="Y10" i="42"/>
  <c r="V10" i="42"/>
  <c r="V17" i="42" s="1"/>
  <c r="R10" i="42"/>
  <c r="R17" i="42" s="1"/>
  <c r="P10" i="42"/>
  <c r="T10" i="42" s="1"/>
  <c r="O10" i="42"/>
  <c r="L10" i="42"/>
  <c r="N10" i="42" s="1"/>
  <c r="K10" i="42"/>
  <c r="J10" i="42"/>
  <c r="J17" i="42" s="1"/>
  <c r="G10" i="42"/>
  <c r="O17" i="43" l="1"/>
  <c r="BT13" i="43"/>
  <c r="I14" i="43"/>
  <c r="H14" i="43"/>
  <c r="S12" i="43"/>
  <c r="I12" i="43"/>
  <c r="AW17" i="43"/>
  <c r="T10" i="43"/>
  <c r="DM12" i="43"/>
  <c r="F12" i="43" s="1"/>
  <c r="H12" i="43" s="1"/>
  <c r="N10" i="43"/>
  <c r="BR10" i="43"/>
  <c r="DM10" i="43"/>
  <c r="I11" i="43"/>
  <c r="Q11" i="43"/>
  <c r="S11" i="43" s="1"/>
  <c r="BU11" i="43"/>
  <c r="T12" i="43"/>
  <c r="G10" i="43"/>
  <c r="O10" i="43"/>
  <c r="AM10" i="43"/>
  <c r="CW10" i="43"/>
  <c r="EI10" i="43"/>
  <c r="EI17" i="43" s="1"/>
  <c r="N11" i="43"/>
  <c r="X11" i="43"/>
  <c r="BR11" i="43"/>
  <c r="BT11" i="43" s="1"/>
  <c r="M12" i="43"/>
  <c r="Q12" i="43"/>
  <c r="AC12" i="43"/>
  <c r="K14" i="43"/>
  <c r="K17" i="43" s="1"/>
  <c r="O14" i="43"/>
  <c r="BQ17" i="43"/>
  <c r="BU17" i="43" s="1"/>
  <c r="Q21" i="43"/>
  <c r="Q23" i="43"/>
  <c r="S23" i="43" s="1"/>
  <c r="Q25" i="43"/>
  <c r="S25" i="43" s="1"/>
  <c r="R17" i="43"/>
  <c r="V17" i="43"/>
  <c r="X17" i="43" s="1"/>
  <c r="AP17" i="43"/>
  <c r="AR17" i="43" s="1"/>
  <c r="EH17" i="43"/>
  <c r="M10" i="43"/>
  <c r="Q10" i="43"/>
  <c r="AC10" i="43"/>
  <c r="AW10" i="43"/>
  <c r="EP10" i="43"/>
  <c r="N13" i="43"/>
  <c r="X13" i="43"/>
  <c r="DM13" i="43"/>
  <c r="F13" i="43" s="1"/>
  <c r="H13" i="43" s="1"/>
  <c r="Q14" i="43"/>
  <c r="S14" i="43" s="1"/>
  <c r="AC14" i="43"/>
  <c r="AM17" i="43"/>
  <c r="Q26" i="42"/>
  <c r="S26" i="42" s="1"/>
  <c r="BU11" i="42"/>
  <c r="BT11" i="42"/>
  <c r="BQ17" i="42"/>
  <c r="BU13" i="42"/>
  <c r="BU10" i="42"/>
  <c r="T12" i="42"/>
  <c r="BU12" i="42"/>
  <c r="T13" i="42"/>
  <c r="I13" i="42"/>
  <c r="I11" i="42"/>
  <c r="I14" i="42"/>
  <c r="AH17" i="42"/>
  <c r="I10" i="42"/>
  <c r="I12" i="42"/>
  <c r="BR13" i="42"/>
  <c r="BT13" i="42" s="1"/>
  <c r="BS17" i="42"/>
  <c r="AH10" i="42"/>
  <c r="DM10" i="42"/>
  <c r="M11" i="42"/>
  <c r="Q11" i="42"/>
  <c r="S11" i="42" s="1"/>
  <c r="AC11" i="42"/>
  <c r="AW11" i="42"/>
  <c r="X12" i="42"/>
  <c r="K13" i="42"/>
  <c r="N13" i="42" s="1"/>
  <c r="EP13" i="42"/>
  <c r="H14" i="42"/>
  <c r="AH14" i="42"/>
  <c r="BT14" i="42"/>
  <c r="DM14" i="42"/>
  <c r="F14" i="42" s="1"/>
  <c r="L17" i="42"/>
  <c r="P17" i="42"/>
  <c r="T17" i="42" s="1"/>
  <c r="X17" i="42"/>
  <c r="AR17" i="42"/>
  <c r="EI12" i="42"/>
  <c r="F12" i="42" s="1"/>
  <c r="H12" i="42" s="1"/>
  <c r="G17" i="42"/>
  <c r="Q10" i="42"/>
  <c r="EI10" i="42"/>
  <c r="N11" i="42"/>
  <c r="X11" i="42"/>
  <c r="K12" i="42"/>
  <c r="K17" i="42" s="1"/>
  <c r="DM13" i="42"/>
  <c r="F13" i="42" s="1"/>
  <c r="H13" i="42" s="1"/>
  <c r="M14" i="42"/>
  <c r="AC17" i="42"/>
  <c r="AW17" i="42"/>
  <c r="EP10" i="42"/>
  <c r="DM11" i="42"/>
  <c r="F11" i="42" s="1"/>
  <c r="H11" i="42" s="1"/>
  <c r="Q12" i="42"/>
  <c r="S12" i="42" s="1"/>
  <c r="E10" i="42"/>
  <c r="E17" i="42" s="1"/>
  <c r="M10" i="42"/>
  <c r="X10" i="42"/>
  <c r="AR10" i="42"/>
  <c r="BR10" i="42"/>
  <c r="BT10" i="42" s="1"/>
  <c r="Q13" i="42"/>
  <c r="S13" i="42" s="1"/>
  <c r="CX17" i="40"/>
  <c r="CX14" i="40"/>
  <c r="CX13" i="40"/>
  <c r="CX12" i="40"/>
  <c r="CX11" i="40"/>
  <c r="CX10" i="40"/>
  <c r="AJ27" i="40"/>
  <c r="Q27" i="40"/>
  <c r="N27" i="40"/>
  <c r="L27" i="40"/>
  <c r="J27" i="40"/>
  <c r="S23" i="40"/>
  <c r="S24" i="40"/>
  <c r="S25" i="40"/>
  <c r="S26" i="40"/>
  <c r="S22" i="40"/>
  <c r="N17" i="43" l="1"/>
  <c r="M17" i="43"/>
  <c r="N14" i="43"/>
  <c r="H10" i="43"/>
  <c r="G17" i="43"/>
  <c r="I10" i="43"/>
  <c r="Q26" i="43"/>
  <c r="S26" i="43" s="1"/>
  <c r="S21" i="43"/>
  <c r="BR17" i="43"/>
  <c r="BT17" i="43" s="1"/>
  <c r="BT10" i="43"/>
  <c r="F10" i="43"/>
  <c r="F17" i="43" s="1"/>
  <c r="DM17" i="43"/>
  <c r="Q17" i="43"/>
  <c r="M14" i="43"/>
  <c r="T17" i="43"/>
  <c r="S17" i="43"/>
  <c r="S10" i="43"/>
  <c r="F10" i="42"/>
  <c r="DM17" i="42"/>
  <c r="M12" i="42"/>
  <c r="N12" i="42"/>
  <c r="BR17" i="42"/>
  <c r="Q17" i="42"/>
  <c r="S17" i="42" s="1"/>
  <c r="S10" i="42"/>
  <c r="N17" i="42"/>
  <c r="M17" i="42"/>
  <c r="O17" i="42"/>
  <c r="EI17" i="42"/>
  <c r="I17" i="42"/>
  <c r="BU17" i="42"/>
  <c r="BT17" i="42"/>
  <c r="M13" i="42"/>
  <c r="S27" i="40"/>
  <c r="EG17" i="40"/>
  <c r="EF17" i="40"/>
  <c r="ED17" i="40"/>
  <c r="EC17" i="40"/>
  <c r="EA17" i="40"/>
  <c r="DZ17" i="40"/>
  <c r="DX17" i="40"/>
  <c r="DW17" i="40"/>
  <c r="DU17" i="40"/>
  <c r="DT17" i="40"/>
  <c r="DR17" i="40"/>
  <c r="DQ17" i="40"/>
  <c r="DO17" i="40"/>
  <c r="DK17" i="40"/>
  <c r="DJ17" i="40"/>
  <c r="DH17" i="40"/>
  <c r="DG17" i="40"/>
  <c r="DE17" i="40"/>
  <c r="DD17" i="40"/>
  <c r="DB17" i="40"/>
  <c r="DA17" i="40"/>
  <c r="CY17" i="40"/>
  <c r="CW17" i="40"/>
  <c r="CU17" i="40"/>
  <c r="CS17" i="40"/>
  <c r="CQ17" i="40"/>
  <c r="CP17" i="40"/>
  <c r="CN17" i="40"/>
  <c r="CM17" i="40"/>
  <c r="CK17" i="40"/>
  <c r="CJ17" i="40"/>
  <c r="CH17" i="40"/>
  <c r="CG17" i="40"/>
  <c r="CE17" i="40"/>
  <c r="CD17" i="40"/>
  <c r="CB17" i="40"/>
  <c r="CA17" i="40"/>
  <c r="BY17" i="40"/>
  <c r="BX17" i="40"/>
  <c r="BV17" i="40"/>
  <c r="BP17" i="40"/>
  <c r="BN17" i="40"/>
  <c r="BM17" i="40"/>
  <c r="BK17" i="40"/>
  <c r="BJ17" i="40"/>
  <c r="BH17" i="40"/>
  <c r="BG17" i="40"/>
  <c r="BE17" i="40"/>
  <c r="BD17" i="40"/>
  <c r="BB17" i="40"/>
  <c r="BA17" i="40"/>
  <c r="AY17" i="40"/>
  <c r="AV17" i="40"/>
  <c r="AX17" i="40" s="1"/>
  <c r="AT17" i="40"/>
  <c r="AQ17" i="40"/>
  <c r="AS17" i="40" s="1"/>
  <c r="AO17" i="40"/>
  <c r="AL17" i="40"/>
  <c r="AJ17" i="40"/>
  <c r="AN17" i="40" s="1"/>
  <c r="AG17" i="40"/>
  <c r="AI17" i="40" s="1"/>
  <c r="AE17" i="40"/>
  <c r="AB17" i="40"/>
  <c r="AD17" i="40" s="1"/>
  <c r="Z17" i="40"/>
  <c r="W17" i="40"/>
  <c r="Y17" i="40" s="1"/>
  <c r="U17" i="40"/>
  <c r="D17" i="40"/>
  <c r="C17" i="40"/>
  <c r="EJ14" i="40"/>
  <c r="EH14" i="40"/>
  <c r="EE14" i="40"/>
  <c r="EB14" i="40"/>
  <c r="DY14" i="40"/>
  <c r="DV14" i="40"/>
  <c r="DS14" i="40"/>
  <c r="DP14" i="40"/>
  <c r="EI14" i="40" s="1"/>
  <c r="DN14" i="40"/>
  <c r="G14" i="40" s="1"/>
  <c r="DL14" i="40"/>
  <c r="DI14" i="40"/>
  <c r="DF14" i="40"/>
  <c r="DC14" i="40"/>
  <c r="CZ14" i="40"/>
  <c r="CV14" i="40"/>
  <c r="CR14" i="40"/>
  <c r="CT14" i="40" s="1"/>
  <c r="CO14" i="40"/>
  <c r="CL14" i="40"/>
  <c r="CI14" i="40"/>
  <c r="CF14" i="40"/>
  <c r="CC14" i="40"/>
  <c r="BZ14" i="40"/>
  <c r="BR14" i="40" s="1"/>
  <c r="BW14" i="40"/>
  <c r="BS14" i="40"/>
  <c r="BT14" i="40" s="1"/>
  <c r="BQ14" i="40"/>
  <c r="BU14" i="40" s="1"/>
  <c r="BO14" i="40"/>
  <c r="BL14" i="40"/>
  <c r="BI14" i="40"/>
  <c r="BF14" i="40"/>
  <c r="BC14" i="40"/>
  <c r="AZ14" i="40"/>
  <c r="AX14" i="40"/>
  <c r="AW14" i="40"/>
  <c r="AU14" i="40"/>
  <c r="AS14" i="40"/>
  <c r="AP14" i="40"/>
  <c r="AR14" i="40" s="1"/>
  <c r="AN14" i="40"/>
  <c r="AM14" i="40"/>
  <c r="AK14" i="40"/>
  <c r="AI14" i="40"/>
  <c r="AF14" i="40"/>
  <c r="AH14" i="40" s="1"/>
  <c r="AD14" i="40"/>
  <c r="AC14" i="40"/>
  <c r="AA14" i="40"/>
  <c r="Y14" i="40"/>
  <c r="V14" i="40"/>
  <c r="K14" i="40" s="1"/>
  <c r="R14" i="40"/>
  <c r="Q14" i="40"/>
  <c r="S14" i="40" s="1"/>
  <c r="P14" i="40"/>
  <c r="L14" i="40"/>
  <c r="O14" i="40" s="1"/>
  <c r="J14" i="40"/>
  <c r="E14" i="40"/>
  <c r="EJ13" i="40"/>
  <c r="EH13" i="40"/>
  <c r="EE13" i="40"/>
  <c r="EB13" i="40"/>
  <c r="DY13" i="40"/>
  <c r="DV13" i="40"/>
  <c r="DS13" i="40"/>
  <c r="DP13" i="40"/>
  <c r="EI13" i="40" s="1"/>
  <c r="DN13" i="40"/>
  <c r="DL13" i="40"/>
  <c r="EP13" i="40" s="1"/>
  <c r="DI13" i="40"/>
  <c r="DF13" i="40"/>
  <c r="DC13" i="40"/>
  <c r="CZ13" i="40"/>
  <c r="CV13" i="40"/>
  <c r="CR13" i="40"/>
  <c r="CT13" i="40" s="1"/>
  <c r="CO13" i="40"/>
  <c r="CL13" i="40"/>
  <c r="CI13" i="40"/>
  <c r="CF13" i="40"/>
  <c r="CC13" i="40"/>
  <c r="BZ13" i="40"/>
  <c r="BR13" i="40" s="1"/>
  <c r="BW13" i="40"/>
  <c r="BS13" i="40"/>
  <c r="BQ13" i="40"/>
  <c r="BU13" i="40" s="1"/>
  <c r="BO13" i="40"/>
  <c r="BL13" i="40"/>
  <c r="BI13" i="40"/>
  <c r="BF13" i="40"/>
  <c r="BC13" i="40"/>
  <c r="AZ13" i="40"/>
  <c r="AX13" i="40"/>
  <c r="AW13" i="40"/>
  <c r="AU13" i="40"/>
  <c r="AS13" i="40"/>
  <c r="AP13" i="40"/>
  <c r="AR13" i="40" s="1"/>
  <c r="AN13" i="40"/>
  <c r="AM13" i="40"/>
  <c r="AK13" i="40"/>
  <c r="AI13" i="40"/>
  <c r="AF13" i="40"/>
  <c r="AH13" i="40" s="1"/>
  <c r="AD13" i="40"/>
  <c r="AC13" i="40"/>
  <c r="AA13" i="40"/>
  <c r="Y13" i="40"/>
  <c r="V13" i="40"/>
  <c r="K13" i="40" s="1"/>
  <c r="R13" i="40"/>
  <c r="T13" i="40" s="1"/>
  <c r="Q13" i="40"/>
  <c r="S13" i="40" s="1"/>
  <c r="P13" i="40"/>
  <c r="L13" i="40"/>
  <c r="O13" i="40" s="1"/>
  <c r="J13" i="40"/>
  <c r="G13" i="40"/>
  <c r="E13" i="40"/>
  <c r="I13" i="40" s="1"/>
  <c r="EJ12" i="40"/>
  <c r="EH12" i="40"/>
  <c r="EE12" i="40"/>
  <c r="EB12" i="40"/>
  <c r="DY12" i="40"/>
  <c r="DV12" i="40"/>
  <c r="DS12" i="40"/>
  <c r="DP12" i="40"/>
  <c r="EI12" i="40" s="1"/>
  <c r="DN12" i="40"/>
  <c r="G12" i="40" s="1"/>
  <c r="DL12" i="40"/>
  <c r="EP12" i="40" s="1"/>
  <c r="DI12" i="40"/>
  <c r="DF12" i="40"/>
  <c r="DC12" i="40"/>
  <c r="CZ12" i="40"/>
  <c r="CV12" i="40"/>
  <c r="CR12" i="40"/>
  <c r="CT12" i="40" s="1"/>
  <c r="CO12" i="40"/>
  <c r="CL12" i="40"/>
  <c r="CI12" i="40"/>
  <c r="CF12" i="40"/>
  <c r="CC12" i="40"/>
  <c r="BZ12" i="40"/>
  <c r="BR12" i="40" s="1"/>
  <c r="BW12" i="40"/>
  <c r="BS12" i="40"/>
  <c r="BT12" i="40" s="1"/>
  <c r="BQ12" i="40"/>
  <c r="BU12" i="40" s="1"/>
  <c r="BO12" i="40"/>
  <c r="BL12" i="40"/>
  <c r="BI12" i="40"/>
  <c r="BF12" i="40"/>
  <c r="BC12" i="40"/>
  <c r="AZ12" i="40"/>
  <c r="AX12" i="40"/>
  <c r="AW12" i="40"/>
  <c r="AU12" i="40"/>
  <c r="AS12" i="40"/>
  <c r="AP12" i="40"/>
  <c r="AR12" i="40" s="1"/>
  <c r="AN12" i="40"/>
  <c r="AM12" i="40"/>
  <c r="AK12" i="40"/>
  <c r="AI12" i="40"/>
  <c r="AF12" i="40"/>
  <c r="AH12" i="40" s="1"/>
  <c r="AD12" i="40"/>
  <c r="AC12" i="40"/>
  <c r="AA12" i="40"/>
  <c r="Y12" i="40"/>
  <c r="V12" i="40"/>
  <c r="K12" i="40" s="1"/>
  <c r="R12" i="40"/>
  <c r="Q12" i="40"/>
  <c r="S12" i="40" s="1"/>
  <c r="P12" i="40"/>
  <c r="L12" i="40"/>
  <c r="J12" i="40"/>
  <c r="E12" i="40"/>
  <c r="EJ11" i="40"/>
  <c r="EH11" i="40"/>
  <c r="EE11" i="40"/>
  <c r="EB11" i="40"/>
  <c r="DY11" i="40"/>
  <c r="DV11" i="40"/>
  <c r="DS11" i="40"/>
  <c r="DP11" i="40"/>
  <c r="EI11" i="40" s="1"/>
  <c r="DN11" i="40"/>
  <c r="DL11" i="40"/>
  <c r="EP11" i="40" s="1"/>
  <c r="DI11" i="40"/>
  <c r="DF11" i="40"/>
  <c r="DC11" i="40"/>
  <c r="CZ11" i="40"/>
  <c r="CV11" i="40"/>
  <c r="CR11" i="40"/>
  <c r="CT11" i="40" s="1"/>
  <c r="CO11" i="40"/>
  <c r="CL11" i="40"/>
  <c r="CI11" i="40"/>
  <c r="CF11" i="40"/>
  <c r="BR11" i="40" s="1"/>
  <c r="CC11" i="40"/>
  <c r="BZ11" i="40"/>
  <c r="BW11" i="40"/>
  <c r="BS11" i="40"/>
  <c r="BQ11" i="40"/>
  <c r="BO11" i="40"/>
  <c r="BL11" i="40"/>
  <c r="BI11" i="40"/>
  <c r="BF11" i="40"/>
  <c r="BC11" i="40"/>
  <c r="AZ11" i="40"/>
  <c r="AX11" i="40"/>
  <c r="AW11" i="40"/>
  <c r="AU11" i="40"/>
  <c r="AS11" i="40"/>
  <c r="AP11" i="40"/>
  <c r="AR11" i="40" s="1"/>
  <c r="AN11" i="40"/>
  <c r="AK11" i="40"/>
  <c r="AM11" i="40" s="1"/>
  <c r="AI11" i="40"/>
  <c r="AH11" i="40"/>
  <c r="AF11" i="40"/>
  <c r="AD11" i="40"/>
  <c r="AC11" i="40"/>
  <c r="AA11" i="40"/>
  <c r="Y11" i="40"/>
  <c r="V11" i="40"/>
  <c r="K11" i="40" s="1"/>
  <c r="M11" i="40" s="1"/>
  <c r="R11" i="40"/>
  <c r="T11" i="40" s="1"/>
  <c r="Q11" i="40"/>
  <c r="P11" i="40"/>
  <c r="L11" i="40"/>
  <c r="J11" i="40"/>
  <c r="G11" i="40"/>
  <c r="EJ10" i="40"/>
  <c r="EJ17" i="40" s="1"/>
  <c r="EH10" i="40"/>
  <c r="EH17" i="40" s="1"/>
  <c r="EE10" i="40"/>
  <c r="EE17" i="40" s="1"/>
  <c r="EB10" i="40"/>
  <c r="EB17" i="40" s="1"/>
  <c r="DY10" i="40"/>
  <c r="DY17" i="40" s="1"/>
  <c r="DV10" i="40"/>
  <c r="DV17" i="40" s="1"/>
  <c r="DS10" i="40"/>
  <c r="DS17" i="40" s="1"/>
  <c r="DP10" i="40"/>
  <c r="DP17" i="40" s="1"/>
  <c r="DN10" i="40"/>
  <c r="G10" i="40" s="1"/>
  <c r="DL10" i="40"/>
  <c r="DL17" i="40" s="1"/>
  <c r="DI10" i="40"/>
  <c r="DI17" i="40" s="1"/>
  <c r="DF10" i="40"/>
  <c r="DF17" i="40" s="1"/>
  <c r="DC10" i="40"/>
  <c r="DC17" i="40" s="1"/>
  <c r="CZ10" i="40"/>
  <c r="CZ17" i="40" s="1"/>
  <c r="CV10" i="40"/>
  <c r="CV17" i="40" s="1"/>
  <c r="CR10" i="40"/>
  <c r="CT10" i="40" s="1"/>
  <c r="CO10" i="40"/>
  <c r="CO17" i="40" s="1"/>
  <c r="CL10" i="40"/>
  <c r="CL17" i="40" s="1"/>
  <c r="CI10" i="40"/>
  <c r="CI17" i="40" s="1"/>
  <c r="CF10" i="40"/>
  <c r="BR10" i="40" s="1"/>
  <c r="CC10" i="40"/>
  <c r="CC17" i="40" s="1"/>
  <c r="BZ10" i="40"/>
  <c r="BZ17" i="40" s="1"/>
  <c r="BW10" i="40"/>
  <c r="BW17" i="40" s="1"/>
  <c r="BS10" i="40"/>
  <c r="BQ10" i="40"/>
  <c r="BU10" i="40" s="1"/>
  <c r="BO10" i="40"/>
  <c r="BO17" i="40" s="1"/>
  <c r="BL10" i="40"/>
  <c r="BL17" i="40" s="1"/>
  <c r="BI10" i="40"/>
  <c r="BI17" i="40" s="1"/>
  <c r="BF10" i="40"/>
  <c r="BF17" i="40" s="1"/>
  <c r="BC10" i="40"/>
  <c r="BC17" i="40" s="1"/>
  <c r="AZ10" i="40"/>
  <c r="AZ17" i="40" s="1"/>
  <c r="AX10" i="40"/>
  <c r="AW10" i="40"/>
  <c r="AU10" i="40"/>
  <c r="AU17" i="40" s="1"/>
  <c r="AS10" i="40"/>
  <c r="AP10" i="40"/>
  <c r="AP17" i="40" s="1"/>
  <c r="AR17" i="40" s="1"/>
  <c r="AN10" i="40"/>
  <c r="AK10" i="40"/>
  <c r="AM10" i="40" s="1"/>
  <c r="AI10" i="40"/>
  <c r="AH10" i="40"/>
  <c r="AF10" i="40"/>
  <c r="AF17" i="40" s="1"/>
  <c r="AH17" i="40" s="1"/>
  <c r="AD10" i="40"/>
  <c r="AC10" i="40"/>
  <c r="AA10" i="40"/>
  <c r="AA17" i="40" s="1"/>
  <c r="Y10" i="40"/>
  <c r="V10" i="40"/>
  <c r="DM10" i="40" s="1"/>
  <c r="R10" i="40"/>
  <c r="R17" i="40" s="1"/>
  <c r="P10" i="40"/>
  <c r="T10" i="40" s="1"/>
  <c r="L10" i="40"/>
  <c r="J10" i="40"/>
  <c r="J17" i="40" s="1"/>
  <c r="E10" i="40"/>
  <c r="EC14" i="20"/>
  <c r="EC13" i="20"/>
  <c r="EC12" i="20"/>
  <c r="EC11" i="20"/>
  <c r="EC10" i="20"/>
  <c r="DZ14" i="20"/>
  <c r="DZ13" i="20"/>
  <c r="DZ12" i="20"/>
  <c r="DZ11" i="20"/>
  <c r="DZ10" i="20"/>
  <c r="DW14" i="20"/>
  <c r="DW13" i="20"/>
  <c r="DW12" i="20"/>
  <c r="DW11" i="20"/>
  <c r="DW10" i="20"/>
  <c r="DT14" i="20"/>
  <c r="DT13" i="20"/>
  <c r="DT12" i="20"/>
  <c r="DT11" i="20"/>
  <c r="DT10" i="20"/>
  <c r="DQ14" i="20"/>
  <c r="DQ13" i="20"/>
  <c r="DQ12" i="20"/>
  <c r="DQ11" i="20"/>
  <c r="DQ10" i="20"/>
  <c r="DN14" i="20"/>
  <c r="DN13" i="20"/>
  <c r="DN12" i="20"/>
  <c r="DN11" i="20"/>
  <c r="DN10" i="20"/>
  <c r="DG14" i="20"/>
  <c r="DG13" i="20"/>
  <c r="DG12" i="20"/>
  <c r="DG11" i="20"/>
  <c r="DG10" i="20"/>
  <c r="DD14" i="20"/>
  <c r="DD13" i="20"/>
  <c r="DD12" i="20"/>
  <c r="DD11" i="20"/>
  <c r="DD10" i="20"/>
  <c r="DA14" i="20"/>
  <c r="DA13" i="20"/>
  <c r="DA12" i="20"/>
  <c r="DA11" i="20"/>
  <c r="DA10" i="20"/>
  <c r="CX14" i="20"/>
  <c r="CX13" i="20"/>
  <c r="CX12" i="20"/>
  <c r="CX11" i="20"/>
  <c r="CX10" i="20"/>
  <c r="CU14" i="20"/>
  <c r="CU13" i="20"/>
  <c r="CU12" i="20"/>
  <c r="CU11" i="20"/>
  <c r="CU10" i="20"/>
  <c r="CR14" i="20"/>
  <c r="CR13" i="20"/>
  <c r="CR12" i="20"/>
  <c r="CR11" i="20"/>
  <c r="CR10" i="20"/>
  <c r="CO14" i="20"/>
  <c r="CO13" i="20"/>
  <c r="CO12" i="20"/>
  <c r="CO11" i="20"/>
  <c r="CO10" i="20"/>
  <c r="CL14" i="20"/>
  <c r="CL13" i="20"/>
  <c r="CL12" i="20"/>
  <c r="CL11" i="20"/>
  <c r="CL10" i="20"/>
  <c r="CI14" i="20"/>
  <c r="CI13" i="20"/>
  <c r="CI12" i="20"/>
  <c r="CI11" i="20"/>
  <c r="CI10" i="20"/>
  <c r="CF14" i="20"/>
  <c r="CF13" i="20"/>
  <c r="CF12" i="20"/>
  <c r="CF11" i="20"/>
  <c r="CF10" i="20"/>
  <c r="CC14" i="20"/>
  <c r="CC13" i="20"/>
  <c r="CC12" i="20"/>
  <c r="CC11" i="20"/>
  <c r="CC10" i="20"/>
  <c r="BZ14" i="20"/>
  <c r="BZ13" i="20"/>
  <c r="BZ12" i="20"/>
  <c r="BZ11" i="20"/>
  <c r="BZ10" i="20"/>
  <c r="BW14" i="20"/>
  <c r="BW13" i="20"/>
  <c r="BW12" i="20"/>
  <c r="BW11" i="20"/>
  <c r="BW10" i="20"/>
  <c r="BO14" i="20"/>
  <c r="BO13" i="20"/>
  <c r="BO12" i="20"/>
  <c r="BO11" i="20"/>
  <c r="BO10" i="20"/>
  <c r="BL14" i="20"/>
  <c r="BL13" i="20"/>
  <c r="BL12" i="20"/>
  <c r="BL11" i="20"/>
  <c r="BL10" i="20"/>
  <c r="BI14" i="20"/>
  <c r="BI13" i="20"/>
  <c r="BI12" i="20"/>
  <c r="BI11" i="20"/>
  <c r="BI10" i="20"/>
  <c r="BF14" i="20"/>
  <c r="BF13" i="20"/>
  <c r="BF12" i="20"/>
  <c r="BF11" i="20"/>
  <c r="BF10" i="20"/>
  <c r="BC14" i="20"/>
  <c r="BC13" i="20"/>
  <c r="BC12" i="20"/>
  <c r="BC11" i="20"/>
  <c r="BC10" i="20"/>
  <c r="AZ14" i="20"/>
  <c r="AZ13" i="20"/>
  <c r="AZ12" i="20"/>
  <c r="AZ11" i="20"/>
  <c r="AZ10" i="20"/>
  <c r="AU14" i="20"/>
  <c r="AU13" i="20"/>
  <c r="AU12" i="20"/>
  <c r="AU11" i="20"/>
  <c r="AU10" i="20"/>
  <c r="AP14" i="20"/>
  <c r="AP13" i="20"/>
  <c r="AP12" i="20"/>
  <c r="AP11" i="20"/>
  <c r="AP10" i="20"/>
  <c r="AK14" i="20"/>
  <c r="AK13" i="20"/>
  <c r="AK12" i="20"/>
  <c r="AK11" i="20"/>
  <c r="AK10" i="20"/>
  <c r="AF14" i="20"/>
  <c r="AF13" i="20"/>
  <c r="AF12" i="20"/>
  <c r="AF11" i="20"/>
  <c r="AF10" i="20"/>
  <c r="AA11" i="20"/>
  <c r="AA12" i="20"/>
  <c r="AA13" i="20"/>
  <c r="AA14" i="20"/>
  <c r="AA10" i="20"/>
  <c r="V11" i="20"/>
  <c r="V12" i="20"/>
  <c r="V13" i="20"/>
  <c r="V14" i="20"/>
  <c r="V10" i="20"/>
  <c r="BS14" i="20"/>
  <c r="BS13" i="20"/>
  <c r="BS12" i="20"/>
  <c r="BS11" i="20"/>
  <c r="BS10" i="20"/>
  <c r="BQ14" i="20"/>
  <c r="BQ13" i="20"/>
  <c r="BQ12" i="20"/>
  <c r="BQ11" i="20"/>
  <c r="BQ10" i="20"/>
  <c r="H17" i="43" l="1"/>
  <c r="I17" i="43"/>
  <c r="F17" i="42"/>
  <c r="H17" i="42" s="1"/>
  <c r="H10" i="42"/>
  <c r="I12" i="40"/>
  <c r="BT11" i="40"/>
  <c r="M13" i="40"/>
  <c r="O10" i="40"/>
  <c r="O11" i="40"/>
  <c r="T12" i="40"/>
  <c r="T14" i="40"/>
  <c r="BS17" i="40"/>
  <c r="E11" i="40"/>
  <c r="I11" i="40" s="1"/>
  <c r="BU11" i="40"/>
  <c r="O12" i="40"/>
  <c r="M12" i="40"/>
  <c r="I14" i="40"/>
  <c r="M14" i="40"/>
  <c r="BT10" i="40"/>
  <c r="BR17" i="40"/>
  <c r="BT17" i="40" s="1"/>
  <c r="BT13" i="40"/>
  <c r="N13" i="40"/>
  <c r="G17" i="40"/>
  <c r="I10" i="40"/>
  <c r="N14" i="40"/>
  <c r="Q10" i="40"/>
  <c r="Q17" i="40" s="1"/>
  <c r="S17" i="40" s="1"/>
  <c r="DM11" i="40"/>
  <c r="F11" i="40" s="1"/>
  <c r="H11" i="40" s="1"/>
  <c r="DM12" i="40"/>
  <c r="F12" i="40" s="1"/>
  <c r="H12" i="40" s="1"/>
  <c r="DM13" i="40"/>
  <c r="F13" i="40" s="1"/>
  <c r="H13" i="40" s="1"/>
  <c r="DM14" i="40"/>
  <c r="F14" i="40" s="1"/>
  <c r="H14" i="40" s="1"/>
  <c r="L17" i="40"/>
  <c r="P17" i="40"/>
  <c r="T17" i="40" s="1"/>
  <c r="CF17" i="40"/>
  <c r="CR17" i="40"/>
  <c r="CT17" i="40" s="1"/>
  <c r="N10" i="40"/>
  <c r="X10" i="40"/>
  <c r="AR10" i="40"/>
  <c r="EI10" i="40"/>
  <c r="EI17" i="40" s="1"/>
  <c r="N11" i="40"/>
  <c r="X11" i="40"/>
  <c r="N12" i="40"/>
  <c r="X12" i="40"/>
  <c r="X13" i="40"/>
  <c r="X14" i="40"/>
  <c r="AC17" i="40"/>
  <c r="AK17" i="40"/>
  <c r="AM17" i="40" s="1"/>
  <c r="AW17" i="40"/>
  <c r="BQ17" i="40"/>
  <c r="BU17" i="40" s="1"/>
  <c r="DN17" i="40"/>
  <c r="K10" i="40"/>
  <c r="S10" i="40"/>
  <c r="S11" i="40"/>
  <c r="V17" i="40"/>
  <c r="X17" i="40" s="1"/>
  <c r="EP10" i="40"/>
  <c r="X14" i="20"/>
  <c r="AC13" i="20"/>
  <c r="AC12" i="20"/>
  <c r="AC10" i="20"/>
  <c r="AH13" i="20"/>
  <c r="AM14" i="20"/>
  <c r="AM10" i="20"/>
  <c r="AR13" i="20"/>
  <c r="AR11" i="20"/>
  <c r="AW13" i="20"/>
  <c r="AW12" i="20"/>
  <c r="BC17" i="20"/>
  <c r="BO17" i="20"/>
  <c r="BZ17" i="20"/>
  <c r="BR13" i="20"/>
  <c r="CF17" i="20"/>
  <c r="CL17" i="20"/>
  <c r="CR17" i="20"/>
  <c r="DD17" i="20"/>
  <c r="DN17" i="20"/>
  <c r="EG13" i="20"/>
  <c r="DZ17" i="20"/>
  <c r="EC17" i="20"/>
  <c r="EE17" i="20"/>
  <c r="ED17" i="20"/>
  <c r="EB17" i="20"/>
  <c r="EA17" i="20"/>
  <c r="DY17" i="20"/>
  <c r="DX17" i="20"/>
  <c r="DV17" i="20"/>
  <c r="DU17" i="20"/>
  <c r="DS17" i="20"/>
  <c r="DR17" i="20"/>
  <c r="DP17" i="20"/>
  <c r="DO17" i="20"/>
  <c r="DM17" i="20"/>
  <c r="DI17" i="20"/>
  <c r="DH17" i="20"/>
  <c r="DF17" i="20"/>
  <c r="DE17" i="20"/>
  <c r="DC17" i="20"/>
  <c r="DB17" i="20"/>
  <c r="CZ17" i="20"/>
  <c r="CY17" i="20"/>
  <c r="CW17" i="20"/>
  <c r="CV17" i="20"/>
  <c r="CT17" i="20"/>
  <c r="CS17" i="20"/>
  <c r="CQ17" i="20"/>
  <c r="CP17" i="20"/>
  <c r="CN17" i="20"/>
  <c r="CM17" i="20"/>
  <c r="CK17" i="20"/>
  <c r="CJ17" i="20"/>
  <c r="CH17" i="20"/>
  <c r="CG17" i="20"/>
  <c r="CE17" i="20"/>
  <c r="CD17" i="20"/>
  <c r="CB17" i="20"/>
  <c r="CA17" i="20"/>
  <c r="BY17" i="20"/>
  <c r="BX17" i="20"/>
  <c r="BV17" i="20"/>
  <c r="BP17" i="20"/>
  <c r="BN17" i="20"/>
  <c r="BM17" i="20"/>
  <c r="BK17" i="20"/>
  <c r="BJ17" i="20"/>
  <c r="BH17" i="20"/>
  <c r="BG17" i="20"/>
  <c r="BE17" i="20"/>
  <c r="BD17" i="20"/>
  <c r="BB17" i="20"/>
  <c r="BA17" i="20"/>
  <c r="AY17" i="20"/>
  <c r="AV17" i="20"/>
  <c r="AT17" i="20"/>
  <c r="AQ17" i="20"/>
  <c r="AO17" i="20"/>
  <c r="AL17" i="20"/>
  <c r="AJ17" i="20"/>
  <c r="AG17" i="20"/>
  <c r="AE17" i="20"/>
  <c r="AB17" i="20"/>
  <c r="Z17" i="20"/>
  <c r="W17" i="20"/>
  <c r="U17" i="20"/>
  <c r="D17" i="20"/>
  <c r="C17" i="20"/>
  <c r="EH14" i="20"/>
  <c r="EF14" i="20"/>
  <c r="DL14" i="20"/>
  <c r="DJ14" i="20"/>
  <c r="AX14" i="20"/>
  <c r="AW14" i="20"/>
  <c r="AS14" i="20"/>
  <c r="AR14" i="20"/>
  <c r="AN14" i="20"/>
  <c r="AI14" i="20"/>
  <c r="AD14" i="20"/>
  <c r="AC14" i="20"/>
  <c r="Y14" i="20"/>
  <c r="R14" i="20"/>
  <c r="P14" i="20"/>
  <c r="L14" i="20"/>
  <c r="J14" i="20"/>
  <c r="EH13" i="20"/>
  <c r="EF13" i="20"/>
  <c r="DL13" i="20"/>
  <c r="DJ13" i="20"/>
  <c r="AX13" i="20"/>
  <c r="AS13" i="20"/>
  <c r="AN13" i="20"/>
  <c r="AM13" i="20"/>
  <c r="AI13" i="20"/>
  <c r="AD13" i="20"/>
  <c r="Y13" i="20"/>
  <c r="R13" i="20"/>
  <c r="P13" i="20"/>
  <c r="L13" i="20"/>
  <c r="J13" i="20"/>
  <c r="EH12" i="20"/>
  <c r="EF12" i="20"/>
  <c r="DL12" i="20"/>
  <c r="DJ12" i="20"/>
  <c r="AX12" i="20"/>
  <c r="AS12" i="20"/>
  <c r="AR12" i="20"/>
  <c r="AN12" i="20"/>
  <c r="AM12" i="20"/>
  <c r="AI12" i="20"/>
  <c r="AD12" i="20"/>
  <c r="Y12" i="20"/>
  <c r="X12" i="20"/>
  <c r="R12" i="20"/>
  <c r="P12" i="20"/>
  <c r="L12" i="20"/>
  <c r="J12" i="20"/>
  <c r="EH11" i="20"/>
  <c r="EF11" i="20"/>
  <c r="DL11" i="20"/>
  <c r="DJ11" i="20"/>
  <c r="AX11" i="20"/>
  <c r="AS11" i="20"/>
  <c r="AN11" i="20"/>
  <c r="AM11" i="20"/>
  <c r="AI11" i="20"/>
  <c r="AH11" i="20"/>
  <c r="AD11" i="20"/>
  <c r="AC11" i="20"/>
  <c r="Y11" i="20"/>
  <c r="R11" i="20"/>
  <c r="P11" i="20"/>
  <c r="L11" i="20"/>
  <c r="J11" i="20"/>
  <c r="EH10" i="20"/>
  <c r="EF10" i="20"/>
  <c r="DL10" i="20"/>
  <c r="DJ10" i="20"/>
  <c r="AX10" i="20"/>
  <c r="AW10" i="20"/>
  <c r="AS10" i="20"/>
  <c r="AN10" i="20"/>
  <c r="AI10" i="20"/>
  <c r="AD10" i="20"/>
  <c r="Y10" i="20"/>
  <c r="R10" i="20"/>
  <c r="P10" i="20"/>
  <c r="L10" i="20"/>
  <c r="J10" i="20"/>
  <c r="E17" i="40" l="1"/>
  <c r="O17" i="40"/>
  <c r="K17" i="40"/>
  <c r="N17" i="40" s="1"/>
  <c r="M10" i="40"/>
  <c r="DM17" i="40"/>
  <c r="F10" i="40"/>
  <c r="I17" i="40"/>
  <c r="EN13" i="20"/>
  <c r="EN12" i="20"/>
  <c r="EN11" i="20"/>
  <c r="EN10" i="20"/>
  <c r="DT17" i="20"/>
  <c r="AP17" i="20"/>
  <c r="CO17" i="20"/>
  <c r="BL17" i="20"/>
  <c r="AZ17" i="20"/>
  <c r="AF17" i="20"/>
  <c r="R17" i="20"/>
  <c r="CC17" i="20"/>
  <c r="BI17" i="20"/>
  <c r="AI17" i="20"/>
  <c r="Q13" i="20"/>
  <c r="S13" i="20" s="1"/>
  <c r="DW17" i="20"/>
  <c r="CX17" i="20"/>
  <c r="CI17" i="20"/>
  <c r="G10" i="20"/>
  <c r="E11" i="20"/>
  <c r="EH17" i="20"/>
  <c r="G12" i="20"/>
  <c r="G11" i="20"/>
  <c r="G13" i="20"/>
  <c r="G14" i="20"/>
  <c r="E10" i="20"/>
  <c r="EG12" i="20"/>
  <c r="EG10" i="20"/>
  <c r="E13" i="20"/>
  <c r="E14" i="20"/>
  <c r="EF17" i="20"/>
  <c r="E12" i="20"/>
  <c r="DG17" i="20"/>
  <c r="DA17" i="20"/>
  <c r="CU17" i="20"/>
  <c r="BU11" i="20"/>
  <c r="BR14" i="20"/>
  <c r="BT14" i="20" s="1"/>
  <c r="BU13" i="20"/>
  <c r="BQ17" i="20"/>
  <c r="BU12" i="20"/>
  <c r="BU14" i="20"/>
  <c r="BU10" i="20"/>
  <c r="BW17" i="20"/>
  <c r="BF17" i="20"/>
  <c r="AX17" i="20"/>
  <c r="AU17" i="20"/>
  <c r="AS17" i="20"/>
  <c r="O11" i="20"/>
  <c r="AK17" i="20"/>
  <c r="AN17" i="20"/>
  <c r="L17" i="20"/>
  <c r="T11" i="20"/>
  <c r="AD17" i="20"/>
  <c r="Q12" i="20"/>
  <c r="S12" i="20" s="1"/>
  <c r="O13" i="20"/>
  <c r="AA17" i="20"/>
  <c r="O10" i="20"/>
  <c r="DL17" i="20"/>
  <c r="T13" i="20"/>
  <c r="O14" i="20"/>
  <c r="O12" i="20"/>
  <c r="T12" i="20"/>
  <c r="T14" i="20"/>
  <c r="P17" i="20"/>
  <c r="DJ17" i="20"/>
  <c r="Y17" i="20"/>
  <c r="V17" i="20"/>
  <c r="J17" i="20"/>
  <c r="Q14" i="20"/>
  <c r="S14" i="20" s="1"/>
  <c r="Q11" i="20"/>
  <c r="S11" i="20" s="1"/>
  <c r="Q10" i="20"/>
  <c r="S10" i="20" s="1"/>
  <c r="AW11" i="20"/>
  <c r="K12" i="20"/>
  <c r="N12" i="20" s="1"/>
  <c r="K14" i="20"/>
  <c r="N14" i="20" s="1"/>
  <c r="BR12" i="20"/>
  <c r="BT12" i="20" s="1"/>
  <c r="BR11" i="20"/>
  <c r="BT11" i="20" s="1"/>
  <c r="BT13" i="20"/>
  <c r="DK11" i="20"/>
  <c r="DK13" i="20"/>
  <c r="F13" i="20" s="1"/>
  <c r="EG14" i="20"/>
  <c r="EG11" i="20"/>
  <c r="K10" i="20"/>
  <c r="BS17" i="20"/>
  <c r="T10" i="20"/>
  <c r="AH10" i="20"/>
  <c r="DK10" i="20"/>
  <c r="X11" i="20"/>
  <c r="AH12" i="20"/>
  <c r="DK12" i="20"/>
  <c r="X13" i="20"/>
  <c r="AH14" i="20"/>
  <c r="DK14" i="20"/>
  <c r="DQ17" i="20"/>
  <c r="K11" i="20"/>
  <c r="M11" i="20" s="1"/>
  <c r="K13" i="20"/>
  <c r="M13" i="20" s="1"/>
  <c r="X10" i="20"/>
  <c r="AR10" i="20"/>
  <c r="BR10" i="20"/>
  <c r="F17" i="40" l="1"/>
  <c r="H17" i="40" s="1"/>
  <c r="H10" i="40"/>
  <c r="M17" i="40"/>
  <c r="AR17" i="20"/>
  <c r="H13" i="20"/>
  <c r="AH17" i="20"/>
  <c r="AW17" i="20"/>
  <c r="X17" i="20"/>
  <c r="AC17" i="20"/>
  <c r="AM17" i="20"/>
  <c r="I11" i="20"/>
  <c r="G17" i="20"/>
  <c r="I14" i="20"/>
  <c r="I12" i="20"/>
  <c r="T17" i="20"/>
  <c r="F12" i="20"/>
  <c r="H12" i="20" s="1"/>
  <c r="I13" i="20"/>
  <c r="E17" i="20"/>
  <c r="I10" i="20"/>
  <c r="F14" i="20"/>
  <c r="H14" i="20" s="1"/>
  <c r="O17" i="20"/>
  <c r="Q17" i="20"/>
  <c r="M12" i="20"/>
  <c r="M14" i="20"/>
  <c r="BR17" i="20"/>
  <c r="F11" i="20"/>
  <c r="H11" i="20" s="1"/>
  <c r="EG17" i="20"/>
  <c r="BU17" i="20"/>
  <c r="F10" i="20"/>
  <c r="DK17" i="20"/>
  <c r="BT10" i="20"/>
  <c r="N10" i="20"/>
  <c r="K17" i="20"/>
  <c r="M10" i="20"/>
  <c r="N13" i="20"/>
  <c r="N11" i="20"/>
  <c r="BT17" i="20" l="1"/>
  <c r="S17" i="20"/>
  <c r="I17" i="20"/>
  <c r="F17" i="20"/>
  <c r="H10" i="20"/>
  <c r="N17" i="20"/>
  <c r="M17" i="20"/>
  <c r="H17" i="20" l="1"/>
</calcChain>
</file>

<file path=xl/sharedStrings.xml><?xml version="1.0" encoding="utf-8"?>
<sst xmlns="http://schemas.openxmlformats.org/spreadsheetml/2006/main" count="820" uniqueCount="83">
  <si>
    <t>ՀԱՇՎԵՏՎՈՒԹՅՈՒՆ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</si>
  <si>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</si>
  <si>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</si>
  <si>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</si>
  <si>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</si>
  <si>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</si>
  <si>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</si>
  <si>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</si>
  <si>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</si>
  <si>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</si>
  <si>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</si>
  <si>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</si>
  <si>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</si>
  <si>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</si>
  <si>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</si>
  <si>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</si>
  <si>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</si>
  <si>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</si>
  <si>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</si>
  <si>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</si>
  <si>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</si>
  <si>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</si>
  <si>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</si>
  <si>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</si>
  <si>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</si>
  <si>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</si>
  <si>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</si>
  <si>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</si>
  <si>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</si>
  <si>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</si>
  <si>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</si>
  <si>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</si>
  <si>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</si>
  <si>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</si>
  <si>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</si>
  <si>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</si>
  <si>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</si>
  <si>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</si>
  <si>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</si>
  <si>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</si>
  <si>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</si>
  <si>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</si>
  <si>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</si>
  <si>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</si>
  <si>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</si>
  <si>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</si>
  <si>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</si>
  <si>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</si>
  <si>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</si>
  <si>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</si>
  <si>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</si>
  <si>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</si>
  <si>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</si>
  <si>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կատ. %-ը 1-ին եռամսյակի, 1-ին կիսամյակի, 9 ամսվա նկատմամբ</t>
  </si>
  <si>
    <t>Գույքային հարկեր անշարժ գույքից</t>
  </si>
  <si>
    <t>Ք. Վարդենիս</t>
  </si>
  <si>
    <t>Ք. Գավառ</t>
  </si>
  <si>
    <t>Ք. Ճամբարակ</t>
  </si>
  <si>
    <t>Ք. Մարտունի</t>
  </si>
  <si>
    <t>Ք.  Սևան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</si>
  <si>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</si>
  <si>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հազ․ ՀՀ դրամ</t>
  </si>
  <si>
    <t>Տարբերույուն</t>
  </si>
  <si>
    <t>5=4-3</t>
  </si>
  <si>
    <t xml:space="preserve"> ՀՀ ԳԵՂԱՐՔՈՒՆԻՔԻ  ՄԱՐԶԻ  ՀԱՄԱՅՆՔՆԵՐԻ   ԲՅՈՒՋԵՏԱՅԻՆ   ԵԿԱՄՈՒՏՆԵՐԻ   ՎԵՐԱԲԵՐՅԱԼ  (աճողական)  2023թ. Հոկտոմբերի «13»-ի դրությամբ  </t>
  </si>
  <si>
    <t xml:space="preserve">  փաստ               (10 ամիս) </t>
  </si>
  <si>
    <t xml:space="preserve"> փաստ               (10 ամիս) </t>
  </si>
  <si>
    <t xml:space="preserve">   փաստ               (10 ամիս) </t>
  </si>
  <si>
    <t xml:space="preserve">փաստ               (10 ամիս) </t>
  </si>
  <si>
    <t>փաստ               (10 ամիս)</t>
  </si>
  <si>
    <t xml:space="preserve">  փաստ               (10 ամիս)</t>
  </si>
  <si>
    <t xml:space="preserve">   փաստ               (10 ամիս)</t>
  </si>
  <si>
    <t>Աշնանային ցորենի գումար</t>
  </si>
  <si>
    <t>Ընդամնեը</t>
  </si>
  <si>
    <t>Պլան տարեկան</t>
  </si>
  <si>
    <t>Պլան ամսեկան</t>
  </si>
  <si>
    <t>Փաստացի</t>
  </si>
  <si>
    <t>Կատարման %-ը</t>
  </si>
  <si>
    <t xml:space="preserve">13 օրվա ընթացքում հավաքագրվել է </t>
  </si>
  <si>
    <t xml:space="preserve"> ՀՀ ԳԵՂԱՐՔՈՒՆԻՔԻ  ՄԱՐԶԻ  ՀԱՄԱՅՆՔՆԵՐԻ   ԲՅՈՒՋԵՏԱՅԻՆ   ԵԿԱՄՈՒՏՆԵՐԻ   ՎԵՐԱԲԵՐՅԱԼ  (աճողական)  2023թ. Հոկտոմբերի «31»-ի դրությամբ  </t>
  </si>
  <si>
    <t>տող 1112 Հողի հարկ համայնքների վարչական տարածքներում գտնվող հողի համար</t>
  </si>
  <si>
    <t xml:space="preserve">տող 1111 Գույքահարկ համայնքների վարչական տարածքներում գտնվող շենքերի և շինությունների համար                                                                     </t>
  </si>
  <si>
    <t xml:space="preserve">18 օրվա ընթացքում հավաքագրվել 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</si>
</sst>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9"/>
      <name val="GHEA Grapalat"/>
      <family val="3"/>
    </font>
    <font>
      <sz val="10"/>
      <name val="Calibri"/>
      <family val="2"/>
      <charset val="204"/>
    </font>
    <font>
      <b/>
      <sz val="14"/>
      <color indexed="8"/>
      <name val="GHEA Grapalat"/>
      <family val="3"/>
    </font>
    <font>
      <b/>
      <sz val="14"/>
      <name val="GHEA Grapalat"/>
      <family val="3"/>
    </font>
    <font>
      <sz val="12"/>
      <color theme="0"/>
      <name val="GHEA Grapalat"/>
      <family val="3"/>
    </font>
    <font>
      <sz val="10"/>
      <color theme="0"/>
      <name val="GHEA Grapalat"/>
      <family val="3"/>
    </font>
    <font>
      <b/>
      <sz val="10"/>
      <color theme="0"/>
      <name val="GHEA Grapalat"/>
      <family val="3"/>
    </font>
    <font>
      <b/>
      <sz val="12"/>
      <color theme="0"/>
      <name val="GHEA Grapalat"/>
      <family val="3"/>
    </font>
    <font>
      <b/>
      <sz val="14"/>
      <color theme="0"/>
      <name val="GHEA Grapalat"/>
      <family val="3"/>
    </font>
    <font>
      <sz val="14"/>
      <name val="GHEA Grapalat"/>
      <family val="3"/>
    </font>
    <font>
      <b/>
      <sz val="15"/>
      <name val="GHEA Grapalat"/>
      <family val="3"/>
    </font>
    <font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165" fontId="12" fillId="2" borderId="2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2" xfId="0" applyNumberFormat="1" applyFont="1" applyFill="1" applyBorder="1" applyAlignment="1">
      <alignment horizontal="left" vertical="center" wrapText="1"/>
    </xf>
    <xf numFmtId="165" fontId="12" fillId="3" borderId="2" xfId="0" applyNumberFormat="1" applyFont="1" applyFill="1" applyBorder="1" applyAlignment="1" applyProtection="1">
      <alignment horizontal="center" vertical="center" wrapText="1"/>
    </xf>
    <xf numFmtId="165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2" xfId="0" applyNumberFormat="1" applyFont="1" applyFill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Protection="1"/>
    <xf numFmtId="4" fontId="1" fillId="0" borderId="3" xfId="0" applyNumberFormat="1" applyFont="1" applyFill="1" applyBorder="1" applyAlignment="1" applyProtection="1">
      <alignment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Protection="1">
      <protection locked="0"/>
    </xf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center" vertical="center"/>
    </xf>
    <xf numFmtId="164" fontId="16" fillId="0" borderId="0" xfId="0" applyNumberFormat="1" applyFont="1" applyFill="1" applyAlignment="1" applyProtection="1">
      <alignment horizontal="center" vertical="center" wrapText="1"/>
      <protection locked="0"/>
    </xf>
    <xf numFmtId="164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164" fontId="12" fillId="0" borderId="2" xfId="0" applyNumberFormat="1" applyFont="1" applyFill="1" applyBorder="1" applyAlignment="1" applyProtection="1">
      <alignment horizontal="center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18" fillId="2" borderId="0" xfId="0" applyFont="1" applyFill="1" applyProtection="1">
      <protection locked="0"/>
    </xf>
    <xf numFmtId="0" fontId="1" fillId="0" borderId="14" xfId="0" applyFont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4" fontId="19" fillId="0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9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 applyProtection="1">
      <alignment vertical="center" wrapText="1"/>
      <protection locked="0"/>
    </xf>
    <xf numFmtId="165" fontId="19" fillId="0" borderId="0" xfId="0" applyNumberFormat="1" applyFont="1" applyFill="1" applyBorder="1" applyAlignment="1" applyProtection="1">
      <alignment vertical="center"/>
      <protection locked="0"/>
    </xf>
    <xf numFmtId="165" fontId="1" fillId="0" borderId="0" xfId="0" applyNumberFormat="1" applyFont="1" applyFill="1" applyBorder="1" applyProtection="1"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164" fontId="20" fillId="0" borderId="2" xfId="0" applyNumberFormat="1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2" fontId="9" fillId="2" borderId="2" xfId="0" applyNumberFormat="1" applyFont="1" applyFill="1" applyBorder="1" applyAlignment="1" applyProtection="1">
      <alignment horizontal="center" vertical="center" textRotation="90" wrapText="1"/>
    </xf>
    <xf numFmtId="2" fontId="5" fillId="2" borderId="2" xfId="0" applyNumberFormat="1" applyFont="1" applyFill="1" applyBorder="1" applyAlignment="1" applyProtection="1">
      <alignment horizontal="center" vertical="center" textRotation="90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2" fontId="9" fillId="2" borderId="13" xfId="0" applyNumberFormat="1" applyFont="1" applyFill="1" applyBorder="1" applyAlignment="1" applyProtection="1">
      <alignment horizontal="center" vertical="center" textRotation="90" wrapText="1"/>
    </xf>
    <xf numFmtId="2" fontId="9" fillId="2" borderId="4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9" xfId="0" applyNumberFormat="1" applyFont="1" applyFill="1" applyBorder="1" applyAlignment="1" applyProtection="1">
      <alignment horizontal="center" vertical="center" textRotation="90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textRotation="90" wrapText="1"/>
    </xf>
    <xf numFmtId="165" fontId="19" fillId="0" borderId="2" xfId="0" applyNumberFormat="1" applyFont="1" applyFill="1" applyBorder="1" applyAlignment="1" applyProtection="1">
      <alignment horizontal="center" vertical="center"/>
      <protection locked="0"/>
    </xf>
    <xf numFmtId="165" fontId="19" fillId="0" borderId="14" xfId="0" applyNumberFormat="1" applyFont="1" applyFill="1" applyBorder="1" applyAlignment="1" applyProtection="1">
      <alignment horizontal="center" vertical="center"/>
      <protection locked="0"/>
    </xf>
    <xf numFmtId="165" fontId="19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166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44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:EH2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customWidth="1"/>
    <col min="4" max="4" width="14.7109375" style="1" customWidth="1"/>
    <col min="5" max="5" width="15.7109375" style="1" customWidth="1"/>
    <col min="6" max="7" width="14.85546875" style="1" customWidth="1"/>
    <col min="8" max="8" width="11.5703125" style="1" customWidth="1"/>
    <col min="9" max="9" width="9.5703125" style="1" customWidth="1"/>
    <col min="10" max="12" width="14.85546875" style="1" customWidth="1"/>
    <col min="13" max="13" width="12.140625" style="1" customWidth="1"/>
    <col min="14" max="14" width="9.7109375" style="1" customWidth="1"/>
    <col min="15" max="15" width="11" style="1" customWidth="1"/>
    <col min="16" max="17" width="14.85546875" style="1" customWidth="1"/>
    <col min="18" max="18" width="12.85546875" style="1" customWidth="1"/>
    <col min="19" max="19" width="9.28515625" style="1" customWidth="1"/>
    <col min="20" max="20" width="11.85546875" style="1" customWidth="1"/>
    <col min="21" max="33" width="14.85546875" style="1" customWidth="1"/>
    <col min="34" max="34" width="13.5703125" style="1" customWidth="1"/>
    <col min="35" max="37" width="14.85546875" style="1" customWidth="1"/>
    <col min="38" max="38" width="13.42578125" style="1" customWidth="1"/>
    <col min="39" max="39" width="10.140625" style="1" customWidth="1"/>
    <col min="40" max="40" width="14.85546875" style="1" hidden="1" customWidth="1"/>
    <col min="41" max="41" width="12" style="1" customWidth="1"/>
    <col min="42" max="42" width="11.42578125" style="1" customWidth="1"/>
    <col min="43" max="43" width="11.85546875" style="1" customWidth="1"/>
    <col min="44" max="44" width="10.42578125" style="1" customWidth="1"/>
    <col min="45" max="70" width="14.85546875" style="1" customWidth="1"/>
    <col min="71" max="71" width="12.5703125" style="1" customWidth="1"/>
    <col min="72" max="72" width="8.28515625" style="1" customWidth="1"/>
    <col min="73" max="94" width="14.85546875" style="1" customWidth="1"/>
    <col min="95" max="95" width="12.140625" style="1" customWidth="1"/>
    <col min="96" max="96" width="12.5703125" style="1" customWidth="1"/>
    <col min="97" max="97" width="13" style="1" customWidth="1"/>
    <col min="98" max="98" width="14.85546875" style="1" customWidth="1"/>
    <col min="99" max="99" width="14" style="1" customWidth="1"/>
    <col min="100" max="100" width="12.42578125" style="1" customWidth="1"/>
    <col min="101" max="134" width="14.85546875" style="1" customWidth="1"/>
    <col min="135" max="135" width="10.5703125" style="1" customWidth="1"/>
    <col min="136" max="138" width="14.85546875" style="1" customWidth="1"/>
    <col min="139" max="139" width="17.28515625" style="2"/>
    <col min="140" max="144" width="17.28515625" style="66"/>
    <col min="145" max="228" width="17.28515625" style="2"/>
    <col min="229" max="16384" width="17.28515625" style="1"/>
  </cols>
  <sheetData>
    <row r="1" spans="1:254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</row>
    <row r="2" spans="1:254" ht="17.45" customHeight="1" x14ac:dyDescent="0.3">
      <c r="A2" s="105" t="s">
        <v>79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</row>
    <row r="3" spans="1:254" x14ac:dyDescent="0.3">
      <c r="C3" s="5"/>
      <c r="D3" s="5"/>
      <c r="E3" s="5"/>
      <c r="F3" s="5"/>
      <c r="G3" s="5"/>
      <c r="H3" s="5"/>
      <c r="I3" s="5"/>
      <c r="J3" s="5"/>
      <c r="K3" s="5"/>
      <c r="L3" s="106"/>
      <c r="M3" s="106"/>
      <c r="N3" s="106"/>
      <c r="O3" s="106"/>
      <c r="P3" s="106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107" t="s">
        <v>61</v>
      </c>
      <c r="CV3" s="107"/>
    </row>
    <row r="4" spans="1:254" ht="17.45" customHeight="1" x14ac:dyDescent="0.3">
      <c r="A4" s="108" t="s">
        <v>1</v>
      </c>
      <c r="B4" s="111" t="s">
        <v>2</v>
      </c>
      <c r="C4" s="114" t="s">
        <v>3</v>
      </c>
      <c r="D4" s="114" t="s">
        <v>4</v>
      </c>
      <c r="E4" s="117" t="s">
        <v>5</v>
      </c>
      <c r="F4" s="118"/>
      <c r="G4" s="118"/>
      <c r="H4" s="118"/>
      <c r="I4" s="119"/>
      <c r="J4" s="126" t="s">
        <v>6</v>
      </c>
      <c r="K4" s="127"/>
      <c r="L4" s="127"/>
      <c r="M4" s="127"/>
      <c r="N4" s="127"/>
      <c r="O4" s="128"/>
      <c r="P4" s="135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7"/>
      <c r="DI4" s="138" t="s">
        <v>7</v>
      </c>
      <c r="DJ4" s="139" t="s">
        <v>8</v>
      </c>
      <c r="DK4" s="140"/>
      <c r="DL4" s="141"/>
      <c r="DM4" s="148" t="s">
        <v>9</v>
      </c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38" t="s">
        <v>10</v>
      </c>
      <c r="EF4" s="149" t="s">
        <v>11</v>
      </c>
      <c r="EG4" s="150"/>
      <c r="EH4" s="151"/>
      <c r="EI4" s="59"/>
      <c r="EJ4" s="67"/>
      <c r="EK4" s="67"/>
      <c r="EL4" s="67"/>
      <c r="EM4" s="67"/>
      <c r="EN4" s="67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109"/>
      <c r="B5" s="112"/>
      <c r="C5" s="115"/>
      <c r="D5" s="115"/>
      <c r="E5" s="120"/>
      <c r="F5" s="121"/>
      <c r="G5" s="121"/>
      <c r="H5" s="121"/>
      <c r="I5" s="122"/>
      <c r="J5" s="129"/>
      <c r="K5" s="130"/>
      <c r="L5" s="130"/>
      <c r="M5" s="130"/>
      <c r="N5" s="130"/>
      <c r="O5" s="131"/>
      <c r="P5" s="158" t="s">
        <v>12</v>
      </c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60"/>
      <c r="BB5" s="161" t="s">
        <v>13</v>
      </c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2" t="s">
        <v>14</v>
      </c>
      <c r="BO5" s="163"/>
      <c r="BP5" s="163"/>
      <c r="BQ5" s="166" t="s">
        <v>15</v>
      </c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8"/>
      <c r="CH5" s="177" t="s">
        <v>16</v>
      </c>
      <c r="CI5" s="175"/>
      <c r="CJ5" s="175"/>
      <c r="CK5" s="175"/>
      <c r="CL5" s="175"/>
      <c r="CM5" s="175"/>
      <c r="CN5" s="175"/>
      <c r="CO5" s="175"/>
      <c r="CP5" s="185"/>
      <c r="CQ5" s="166" t="s">
        <v>17</v>
      </c>
      <c r="CR5" s="167"/>
      <c r="CS5" s="167"/>
      <c r="CT5" s="167"/>
      <c r="CU5" s="167"/>
      <c r="CV5" s="167"/>
      <c r="CW5" s="167"/>
      <c r="CX5" s="167"/>
      <c r="CY5" s="167"/>
      <c r="CZ5" s="161" t="s">
        <v>18</v>
      </c>
      <c r="DA5" s="161"/>
      <c r="DB5" s="161"/>
      <c r="DC5" s="162" t="s">
        <v>19</v>
      </c>
      <c r="DD5" s="163"/>
      <c r="DE5" s="169"/>
      <c r="DF5" s="162" t="s">
        <v>20</v>
      </c>
      <c r="DG5" s="163"/>
      <c r="DH5" s="169"/>
      <c r="DI5" s="138"/>
      <c r="DJ5" s="142"/>
      <c r="DK5" s="143"/>
      <c r="DL5" s="144"/>
      <c r="DM5" s="171"/>
      <c r="DN5" s="171"/>
      <c r="DO5" s="172"/>
      <c r="DP5" s="172"/>
      <c r="DQ5" s="172"/>
      <c r="DR5" s="172"/>
      <c r="DS5" s="162" t="s">
        <v>21</v>
      </c>
      <c r="DT5" s="163"/>
      <c r="DU5" s="169"/>
      <c r="DV5" s="205"/>
      <c r="DW5" s="206"/>
      <c r="DX5" s="206"/>
      <c r="DY5" s="206"/>
      <c r="DZ5" s="206"/>
      <c r="EA5" s="206"/>
      <c r="EB5" s="206"/>
      <c r="EC5" s="206"/>
      <c r="ED5" s="206"/>
      <c r="EE5" s="138"/>
      <c r="EF5" s="152"/>
      <c r="EG5" s="153"/>
      <c r="EH5" s="154"/>
      <c r="EI5" s="59"/>
      <c r="EJ5" s="67"/>
      <c r="EK5" s="67"/>
      <c r="EL5" s="67"/>
      <c r="EM5" s="67"/>
      <c r="EN5" s="67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109"/>
      <c r="B6" s="112"/>
      <c r="C6" s="115"/>
      <c r="D6" s="115"/>
      <c r="E6" s="123"/>
      <c r="F6" s="124"/>
      <c r="G6" s="124"/>
      <c r="H6" s="124"/>
      <c r="I6" s="125"/>
      <c r="J6" s="132"/>
      <c r="K6" s="133"/>
      <c r="L6" s="133"/>
      <c r="M6" s="133"/>
      <c r="N6" s="133"/>
      <c r="O6" s="134"/>
      <c r="P6" s="178" t="s">
        <v>54</v>
      </c>
      <c r="Q6" s="179"/>
      <c r="R6" s="179"/>
      <c r="S6" s="179"/>
      <c r="T6" s="180"/>
      <c r="U6" s="181" t="s">
        <v>81</v>
      </c>
      <c r="V6" s="182"/>
      <c r="W6" s="182"/>
      <c r="X6" s="182"/>
      <c r="Y6" s="183"/>
      <c r="Z6" s="181" t="s">
        <v>80</v>
      </c>
      <c r="AA6" s="182"/>
      <c r="AB6" s="182"/>
      <c r="AC6" s="182"/>
      <c r="AD6" s="183"/>
      <c r="AE6" s="181" t="s">
        <v>51</v>
      </c>
      <c r="AF6" s="182"/>
      <c r="AG6" s="182"/>
      <c r="AH6" s="182"/>
      <c r="AI6" s="183"/>
      <c r="AJ6" s="181" t="s">
        <v>52</v>
      </c>
      <c r="AK6" s="182"/>
      <c r="AL6" s="182"/>
      <c r="AM6" s="182"/>
      <c r="AN6" s="183"/>
      <c r="AO6" s="181" t="s">
        <v>24</v>
      </c>
      <c r="AP6" s="182"/>
      <c r="AQ6" s="182"/>
      <c r="AR6" s="182"/>
      <c r="AS6" s="183"/>
      <c r="AT6" s="181" t="s">
        <v>25</v>
      </c>
      <c r="AU6" s="182"/>
      <c r="AV6" s="182"/>
      <c r="AW6" s="182"/>
      <c r="AX6" s="183"/>
      <c r="AY6" s="184" t="s">
        <v>26</v>
      </c>
      <c r="AZ6" s="184"/>
      <c r="BA6" s="184"/>
      <c r="BB6" s="195" t="s">
        <v>27</v>
      </c>
      <c r="BC6" s="196"/>
      <c r="BD6" s="196"/>
      <c r="BE6" s="195" t="s">
        <v>28</v>
      </c>
      <c r="BF6" s="196"/>
      <c r="BG6" s="197"/>
      <c r="BH6" s="198" t="s">
        <v>29</v>
      </c>
      <c r="BI6" s="199"/>
      <c r="BJ6" s="199"/>
      <c r="BK6" s="200" t="s">
        <v>30</v>
      </c>
      <c r="BL6" s="201"/>
      <c r="BM6" s="201"/>
      <c r="BN6" s="164"/>
      <c r="BO6" s="165"/>
      <c r="BP6" s="165"/>
      <c r="BQ6" s="202" t="s">
        <v>31</v>
      </c>
      <c r="BR6" s="203"/>
      <c r="BS6" s="203"/>
      <c r="BT6" s="203"/>
      <c r="BU6" s="204"/>
      <c r="BV6" s="176" t="s">
        <v>32</v>
      </c>
      <c r="BW6" s="176"/>
      <c r="BX6" s="176"/>
      <c r="BY6" s="176" t="s">
        <v>33</v>
      </c>
      <c r="BZ6" s="176"/>
      <c r="CA6" s="176"/>
      <c r="CB6" s="176" t="s">
        <v>34</v>
      </c>
      <c r="CC6" s="176"/>
      <c r="CD6" s="176"/>
      <c r="CE6" s="176" t="s">
        <v>35</v>
      </c>
      <c r="CF6" s="176"/>
      <c r="CG6" s="176"/>
      <c r="CH6" s="176" t="s">
        <v>36</v>
      </c>
      <c r="CI6" s="176"/>
      <c r="CJ6" s="176"/>
      <c r="CK6" s="177" t="s">
        <v>37</v>
      </c>
      <c r="CL6" s="175"/>
      <c r="CM6" s="175"/>
      <c r="CN6" s="176" t="s">
        <v>38</v>
      </c>
      <c r="CO6" s="176"/>
      <c r="CP6" s="176"/>
      <c r="CQ6" s="173" t="s">
        <v>39</v>
      </c>
      <c r="CR6" s="174"/>
      <c r="CS6" s="175"/>
      <c r="CT6" s="176" t="s">
        <v>40</v>
      </c>
      <c r="CU6" s="176"/>
      <c r="CV6" s="176"/>
      <c r="CW6" s="177" t="s">
        <v>41</v>
      </c>
      <c r="CX6" s="175"/>
      <c r="CY6" s="175"/>
      <c r="CZ6" s="161"/>
      <c r="DA6" s="161"/>
      <c r="DB6" s="161"/>
      <c r="DC6" s="164"/>
      <c r="DD6" s="165"/>
      <c r="DE6" s="170"/>
      <c r="DF6" s="164"/>
      <c r="DG6" s="165"/>
      <c r="DH6" s="170"/>
      <c r="DI6" s="138"/>
      <c r="DJ6" s="145"/>
      <c r="DK6" s="146"/>
      <c r="DL6" s="147"/>
      <c r="DM6" s="162" t="s">
        <v>42</v>
      </c>
      <c r="DN6" s="163"/>
      <c r="DO6" s="169"/>
      <c r="DP6" s="162" t="s">
        <v>43</v>
      </c>
      <c r="DQ6" s="163"/>
      <c r="DR6" s="169"/>
      <c r="DS6" s="164"/>
      <c r="DT6" s="165"/>
      <c r="DU6" s="170"/>
      <c r="DV6" s="162" t="s">
        <v>44</v>
      </c>
      <c r="DW6" s="163"/>
      <c r="DX6" s="169"/>
      <c r="DY6" s="162" t="s">
        <v>45</v>
      </c>
      <c r="DZ6" s="163"/>
      <c r="EA6" s="169"/>
      <c r="EB6" s="186" t="s">
        <v>46</v>
      </c>
      <c r="EC6" s="187"/>
      <c r="ED6" s="187"/>
      <c r="EE6" s="138"/>
      <c r="EF6" s="155"/>
      <c r="EG6" s="156"/>
      <c r="EH6" s="157"/>
      <c r="EI6" s="6"/>
      <c r="EJ6" s="67"/>
      <c r="EK6" s="67"/>
      <c r="EL6" s="67"/>
      <c r="EM6" s="67"/>
      <c r="EN6" s="67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109"/>
      <c r="B7" s="112"/>
      <c r="C7" s="115"/>
      <c r="D7" s="115"/>
      <c r="E7" s="188" t="s">
        <v>47</v>
      </c>
      <c r="F7" s="190" t="s">
        <v>60</v>
      </c>
      <c r="G7" s="192" t="s">
        <v>65</v>
      </c>
      <c r="H7" s="193" t="s">
        <v>53</v>
      </c>
      <c r="I7" s="194" t="s">
        <v>49</v>
      </c>
      <c r="J7" s="188" t="s">
        <v>47</v>
      </c>
      <c r="K7" s="190" t="s">
        <v>60</v>
      </c>
      <c r="L7" s="192" t="s">
        <v>65</v>
      </c>
      <c r="M7" s="193" t="s">
        <v>62</v>
      </c>
      <c r="N7" s="193" t="s">
        <v>53</v>
      </c>
      <c r="O7" s="209" t="s">
        <v>49</v>
      </c>
      <c r="P7" s="188" t="s">
        <v>47</v>
      </c>
      <c r="Q7" s="190" t="s">
        <v>60</v>
      </c>
      <c r="R7" s="192" t="s">
        <v>65</v>
      </c>
      <c r="S7" s="207" t="s">
        <v>53</v>
      </c>
      <c r="T7" s="194" t="s">
        <v>49</v>
      </c>
      <c r="U7" s="188" t="s">
        <v>47</v>
      </c>
      <c r="V7" s="190" t="s">
        <v>60</v>
      </c>
      <c r="W7" s="192" t="s">
        <v>65</v>
      </c>
      <c r="X7" s="207" t="s">
        <v>53</v>
      </c>
      <c r="Y7" s="194" t="s">
        <v>49</v>
      </c>
      <c r="Z7" s="188" t="s">
        <v>47</v>
      </c>
      <c r="AA7" s="190" t="s">
        <v>60</v>
      </c>
      <c r="AB7" s="192" t="s">
        <v>65</v>
      </c>
      <c r="AC7" s="207" t="s">
        <v>53</v>
      </c>
      <c r="AD7" s="194" t="s">
        <v>49</v>
      </c>
      <c r="AE7" s="188" t="s">
        <v>47</v>
      </c>
      <c r="AF7" s="190" t="s">
        <v>60</v>
      </c>
      <c r="AG7" s="192" t="s">
        <v>65</v>
      </c>
      <c r="AH7" s="207" t="s">
        <v>53</v>
      </c>
      <c r="AI7" s="194" t="s">
        <v>49</v>
      </c>
      <c r="AJ7" s="188" t="s">
        <v>47</v>
      </c>
      <c r="AK7" s="190" t="s">
        <v>60</v>
      </c>
      <c r="AL7" s="192" t="s">
        <v>65</v>
      </c>
      <c r="AM7" s="207" t="s">
        <v>53</v>
      </c>
      <c r="AN7" s="60"/>
      <c r="AO7" s="188" t="s">
        <v>47</v>
      </c>
      <c r="AP7" s="190" t="s">
        <v>60</v>
      </c>
      <c r="AQ7" s="192" t="s">
        <v>65</v>
      </c>
      <c r="AR7" s="207" t="s">
        <v>53</v>
      </c>
      <c r="AS7" s="64"/>
      <c r="AT7" s="188" t="s">
        <v>47</v>
      </c>
      <c r="AU7" s="190" t="s">
        <v>60</v>
      </c>
      <c r="AV7" s="211"/>
      <c r="AW7" s="211"/>
      <c r="AX7" s="212"/>
      <c r="AY7" s="188" t="s">
        <v>47</v>
      </c>
      <c r="AZ7" s="190" t="s">
        <v>60</v>
      </c>
      <c r="BA7" s="61"/>
      <c r="BB7" s="188" t="s">
        <v>47</v>
      </c>
      <c r="BC7" s="190" t="s">
        <v>60</v>
      </c>
      <c r="BD7" s="61"/>
      <c r="BE7" s="188" t="s">
        <v>47</v>
      </c>
      <c r="BF7" s="190" t="s">
        <v>60</v>
      </c>
      <c r="BG7" s="61"/>
      <c r="BH7" s="188" t="s">
        <v>47</v>
      </c>
      <c r="BI7" s="190" t="s">
        <v>60</v>
      </c>
      <c r="BJ7" s="61"/>
      <c r="BK7" s="188" t="s">
        <v>47</v>
      </c>
      <c r="BL7" s="190" t="s">
        <v>60</v>
      </c>
      <c r="BM7" s="61"/>
      <c r="BN7" s="188" t="s">
        <v>47</v>
      </c>
      <c r="BO7" s="190" t="s">
        <v>60</v>
      </c>
      <c r="BP7" s="61"/>
      <c r="BQ7" s="188" t="s">
        <v>47</v>
      </c>
      <c r="BR7" s="190" t="s">
        <v>60</v>
      </c>
      <c r="BS7" s="192" t="s">
        <v>66</v>
      </c>
      <c r="BT7" s="207" t="s">
        <v>53</v>
      </c>
      <c r="BU7" s="192" t="s">
        <v>49</v>
      </c>
      <c r="BV7" s="188" t="s">
        <v>47</v>
      </c>
      <c r="BW7" s="190" t="s">
        <v>60</v>
      </c>
      <c r="BX7" s="61"/>
      <c r="BY7" s="188" t="s">
        <v>47</v>
      </c>
      <c r="BZ7" s="190" t="s">
        <v>60</v>
      </c>
      <c r="CA7" s="61"/>
      <c r="CB7" s="188" t="s">
        <v>47</v>
      </c>
      <c r="CC7" s="190" t="s">
        <v>60</v>
      </c>
      <c r="CD7" s="61"/>
      <c r="CE7" s="188" t="s">
        <v>47</v>
      </c>
      <c r="CF7" s="190" t="s">
        <v>60</v>
      </c>
      <c r="CG7" s="61"/>
      <c r="CH7" s="188" t="s">
        <v>47</v>
      </c>
      <c r="CI7" s="190" t="s">
        <v>60</v>
      </c>
      <c r="CJ7" s="61"/>
      <c r="CK7" s="188" t="s">
        <v>47</v>
      </c>
      <c r="CL7" s="190" t="s">
        <v>60</v>
      </c>
      <c r="CM7" s="61"/>
      <c r="CN7" s="188" t="s">
        <v>47</v>
      </c>
      <c r="CO7" s="190" t="s">
        <v>60</v>
      </c>
      <c r="CP7" s="61"/>
      <c r="CQ7" s="188" t="s">
        <v>47</v>
      </c>
      <c r="CR7" s="190" t="s">
        <v>60</v>
      </c>
      <c r="CS7" s="213" t="s">
        <v>65</v>
      </c>
      <c r="CT7" s="188" t="s">
        <v>47</v>
      </c>
      <c r="CU7" s="190" t="s">
        <v>60</v>
      </c>
      <c r="CV7" s="213" t="s">
        <v>67</v>
      </c>
      <c r="CW7" s="188" t="s">
        <v>47</v>
      </c>
      <c r="CX7" s="190" t="s">
        <v>60</v>
      </c>
      <c r="CY7" s="61"/>
      <c r="CZ7" s="188" t="s">
        <v>47</v>
      </c>
      <c r="DA7" s="190" t="s">
        <v>60</v>
      </c>
      <c r="DB7" s="61"/>
      <c r="DC7" s="188" t="s">
        <v>47</v>
      </c>
      <c r="DD7" s="190" t="s">
        <v>60</v>
      </c>
      <c r="DE7" s="61"/>
      <c r="DF7" s="188" t="s">
        <v>47</v>
      </c>
      <c r="DG7" s="190" t="s">
        <v>60</v>
      </c>
      <c r="DH7" s="61"/>
      <c r="DI7" s="215" t="s">
        <v>48</v>
      </c>
      <c r="DJ7" s="188" t="s">
        <v>47</v>
      </c>
      <c r="DK7" s="190" t="s">
        <v>60</v>
      </c>
      <c r="DL7" s="61"/>
      <c r="DM7" s="188" t="s">
        <v>47</v>
      </c>
      <c r="DN7" s="190" t="s">
        <v>60</v>
      </c>
      <c r="DO7" s="61"/>
      <c r="DP7" s="188" t="s">
        <v>47</v>
      </c>
      <c r="DQ7" s="190" t="s">
        <v>60</v>
      </c>
      <c r="DR7" s="61"/>
      <c r="DS7" s="188" t="s">
        <v>47</v>
      </c>
      <c r="DT7" s="190" t="s">
        <v>60</v>
      </c>
      <c r="DU7" s="61"/>
      <c r="DV7" s="188" t="s">
        <v>47</v>
      </c>
      <c r="DW7" s="190" t="s">
        <v>60</v>
      </c>
      <c r="DX7" s="61"/>
      <c r="DY7" s="188" t="s">
        <v>47</v>
      </c>
      <c r="DZ7" s="190" t="s">
        <v>60</v>
      </c>
      <c r="EA7" s="61"/>
      <c r="EB7" s="188" t="s">
        <v>47</v>
      </c>
      <c r="EC7" s="190" t="s">
        <v>60</v>
      </c>
      <c r="ED7" s="61"/>
      <c r="EE7" s="138" t="s">
        <v>48</v>
      </c>
      <c r="EF7" s="188" t="s">
        <v>47</v>
      </c>
      <c r="EG7" s="190" t="s">
        <v>60</v>
      </c>
      <c r="EH7" s="61"/>
      <c r="EI7" s="8"/>
      <c r="EJ7" s="68"/>
      <c r="EK7" s="68"/>
      <c r="EL7" s="68"/>
      <c r="EM7" s="68"/>
      <c r="EN7" s="6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110"/>
      <c r="B8" s="113"/>
      <c r="C8" s="116"/>
      <c r="D8" s="116"/>
      <c r="E8" s="189"/>
      <c r="F8" s="191"/>
      <c r="G8" s="192"/>
      <c r="H8" s="193"/>
      <c r="I8" s="194"/>
      <c r="J8" s="189"/>
      <c r="K8" s="191"/>
      <c r="L8" s="192"/>
      <c r="M8" s="193"/>
      <c r="N8" s="193"/>
      <c r="O8" s="210"/>
      <c r="P8" s="189"/>
      <c r="Q8" s="191"/>
      <c r="R8" s="192"/>
      <c r="S8" s="208"/>
      <c r="T8" s="194"/>
      <c r="U8" s="189"/>
      <c r="V8" s="191"/>
      <c r="W8" s="192"/>
      <c r="X8" s="208"/>
      <c r="Y8" s="194"/>
      <c r="Z8" s="189"/>
      <c r="AA8" s="191"/>
      <c r="AB8" s="192"/>
      <c r="AC8" s="208"/>
      <c r="AD8" s="194"/>
      <c r="AE8" s="189"/>
      <c r="AF8" s="191"/>
      <c r="AG8" s="192"/>
      <c r="AH8" s="208"/>
      <c r="AI8" s="194"/>
      <c r="AJ8" s="189"/>
      <c r="AK8" s="191"/>
      <c r="AL8" s="192"/>
      <c r="AM8" s="208"/>
      <c r="AN8" s="63" t="s">
        <v>49</v>
      </c>
      <c r="AO8" s="189"/>
      <c r="AP8" s="191"/>
      <c r="AQ8" s="192"/>
      <c r="AR8" s="208"/>
      <c r="AS8" s="63" t="s">
        <v>49</v>
      </c>
      <c r="AT8" s="189"/>
      <c r="AU8" s="191"/>
      <c r="AV8" s="63" t="s">
        <v>66</v>
      </c>
      <c r="AW8" s="32" t="s">
        <v>53</v>
      </c>
      <c r="AX8" s="63" t="s">
        <v>49</v>
      </c>
      <c r="AY8" s="189"/>
      <c r="AZ8" s="191"/>
      <c r="BA8" s="65" t="s">
        <v>65</v>
      </c>
      <c r="BB8" s="189"/>
      <c r="BC8" s="191"/>
      <c r="BD8" s="65" t="s">
        <v>66</v>
      </c>
      <c r="BE8" s="189"/>
      <c r="BF8" s="191"/>
      <c r="BG8" s="65" t="s">
        <v>66</v>
      </c>
      <c r="BH8" s="189"/>
      <c r="BI8" s="191"/>
      <c r="BJ8" s="65" t="s">
        <v>66</v>
      </c>
      <c r="BK8" s="189"/>
      <c r="BL8" s="191"/>
      <c r="BM8" s="65" t="s">
        <v>66</v>
      </c>
      <c r="BN8" s="189"/>
      <c r="BO8" s="191"/>
      <c r="BP8" s="65" t="s">
        <v>65</v>
      </c>
      <c r="BQ8" s="189"/>
      <c r="BR8" s="191"/>
      <c r="BS8" s="192"/>
      <c r="BT8" s="208"/>
      <c r="BU8" s="192"/>
      <c r="BV8" s="189"/>
      <c r="BW8" s="191"/>
      <c r="BX8" s="63" t="s">
        <v>66</v>
      </c>
      <c r="BY8" s="189"/>
      <c r="BZ8" s="191"/>
      <c r="CA8" s="63" t="s">
        <v>66</v>
      </c>
      <c r="CB8" s="189"/>
      <c r="CC8" s="191"/>
      <c r="CD8" s="63" t="s">
        <v>67</v>
      </c>
      <c r="CE8" s="189"/>
      <c r="CF8" s="191"/>
      <c r="CG8" s="63" t="s">
        <v>65</v>
      </c>
      <c r="CH8" s="189"/>
      <c r="CI8" s="191"/>
      <c r="CJ8" s="63" t="s">
        <v>68</v>
      </c>
      <c r="CK8" s="189"/>
      <c r="CL8" s="191"/>
      <c r="CM8" s="63" t="s">
        <v>66</v>
      </c>
      <c r="CN8" s="189"/>
      <c r="CO8" s="191"/>
      <c r="CP8" s="63" t="s">
        <v>67</v>
      </c>
      <c r="CQ8" s="189"/>
      <c r="CR8" s="191"/>
      <c r="CS8" s="214"/>
      <c r="CT8" s="189"/>
      <c r="CU8" s="191"/>
      <c r="CV8" s="214"/>
      <c r="CW8" s="189"/>
      <c r="CX8" s="191"/>
      <c r="CY8" s="63" t="s">
        <v>69</v>
      </c>
      <c r="CZ8" s="189"/>
      <c r="DA8" s="191"/>
      <c r="DB8" s="63" t="s">
        <v>69</v>
      </c>
      <c r="DC8" s="189"/>
      <c r="DD8" s="191"/>
      <c r="DE8" s="63" t="s">
        <v>69</v>
      </c>
      <c r="DF8" s="189"/>
      <c r="DG8" s="191"/>
      <c r="DH8" s="63" t="s">
        <v>69</v>
      </c>
      <c r="DI8" s="215"/>
      <c r="DJ8" s="189"/>
      <c r="DK8" s="191"/>
      <c r="DL8" s="63" t="s">
        <v>69</v>
      </c>
      <c r="DM8" s="189"/>
      <c r="DN8" s="191"/>
      <c r="DO8" s="63" t="s">
        <v>69</v>
      </c>
      <c r="DP8" s="189"/>
      <c r="DQ8" s="191"/>
      <c r="DR8" s="63" t="s">
        <v>70</v>
      </c>
      <c r="DS8" s="189"/>
      <c r="DT8" s="191"/>
      <c r="DU8" s="63" t="s">
        <v>69</v>
      </c>
      <c r="DV8" s="189"/>
      <c r="DW8" s="191"/>
      <c r="DX8" s="63" t="s">
        <v>69</v>
      </c>
      <c r="DY8" s="189"/>
      <c r="DZ8" s="191"/>
      <c r="EA8" s="63" t="s">
        <v>69</v>
      </c>
      <c r="EB8" s="189"/>
      <c r="EC8" s="191"/>
      <c r="ED8" s="63" t="s">
        <v>69</v>
      </c>
      <c r="EE8" s="138"/>
      <c r="EF8" s="189"/>
      <c r="EG8" s="191"/>
      <c r="EH8" s="63" t="s">
        <v>71</v>
      </c>
      <c r="EI8" s="10"/>
      <c r="EJ8" s="69"/>
      <c r="EK8" s="69"/>
      <c r="EL8" s="69"/>
      <c r="EM8" s="69"/>
      <c r="EN8" s="69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</row>
    <row r="9" spans="1:254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63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26</v>
      </c>
      <c r="CU9" s="12">
        <v>27</v>
      </c>
      <c r="CV9" s="13">
        <v>28</v>
      </c>
      <c r="CW9" s="12">
        <v>99</v>
      </c>
      <c r="CX9" s="13">
        <v>100</v>
      </c>
      <c r="CY9" s="12">
        <v>101</v>
      </c>
      <c r="CZ9" s="13">
        <v>102</v>
      </c>
      <c r="DA9" s="12">
        <v>103</v>
      </c>
      <c r="DB9" s="13">
        <v>104</v>
      </c>
      <c r="DC9" s="12">
        <v>105</v>
      </c>
      <c r="DD9" s="13">
        <v>106</v>
      </c>
      <c r="DE9" s="12">
        <v>107</v>
      </c>
      <c r="DF9" s="13">
        <v>108</v>
      </c>
      <c r="DG9" s="12">
        <v>109</v>
      </c>
      <c r="DH9" s="13">
        <v>110</v>
      </c>
      <c r="DI9" s="12">
        <v>111</v>
      </c>
      <c r="DJ9" s="13">
        <v>112</v>
      </c>
      <c r="DK9" s="12">
        <v>113</v>
      </c>
      <c r="DL9" s="13">
        <v>114</v>
      </c>
      <c r="DM9" s="12">
        <v>115</v>
      </c>
      <c r="DN9" s="13">
        <v>116</v>
      </c>
      <c r="DO9" s="12">
        <v>117</v>
      </c>
      <c r="DP9" s="13">
        <v>118</v>
      </c>
      <c r="DQ9" s="12">
        <v>119</v>
      </c>
      <c r="DR9" s="13">
        <v>120</v>
      </c>
      <c r="DS9" s="12">
        <v>121</v>
      </c>
      <c r="DT9" s="13">
        <v>122</v>
      </c>
      <c r="DU9" s="12">
        <v>123</v>
      </c>
      <c r="DV9" s="13">
        <v>124</v>
      </c>
      <c r="DW9" s="12">
        <v>125</v>
      </c>
      <c r="DX9" s="13">
        <v>126</v>
      </c>
      <c r="DY9" s="12">
        <v>127</v>
      </c>
      <c r="DZ9" s="13">
        <v>128</v>
      </c>
      <c r="EA9" s="12">
        <v>129</v>
      </c>
      <c r="EB9" s="13">
        <v>130</v>
      </c>
      <c r="EC9" s="12">
        <v>131</v>
      </c>
      <c r="ED9" s="13">
        <v>132</v>
      </c>
      <c r="EE9" s="12">
        <v>133</v>
      </c>
      <c r="EF9" s="13">
        <v>134</v>
      </c>
      <c r="EG9" s="12">
        <v>135</v>
      </c>
      <c r="EH9" s="13">
        <v>136</v>
      </c>
      <c r="EI9" s="15"/>
      <c r="EJ9" s="70"/>
      <c r="EK9" s="70"/>
      <c r="EL9" s="70"/>
      <c r="EM9" s="70"/>
      <c r="EN9" s="70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ht="24" customHeight="1" x14ac:dyDescent="0.3">
      <c r="A10" s="17">
        <v>1</v>
      </c>
      <c r="B10" s="40" t="s">
        <v>55</v>
      </c>
      <c r="C10" s="41">
        <v>5575.6617999999999</v>
      </c>
      <c r="D10" s="41">
        <v>249957.95910000001</v>
      </c>
      <c r="E10" s="19">
        <f t="shared" ref="E10:G14" si="0">DJ10+EF10-EB10</f>
        <v>4504626.1440000003</v>
      </c>
      <c r="F10" s="20">
        <f t="shared" si="0"/>
        <v>3753855.12</v>
      </c>
      <c r="G10" s="20">
        <f t="shared" si="0"/>
        <v>2178850.1708</v>
      </c>
      <c r="H10" s="20">
        <f>+G10/F10*100</f>
        <v>58.043001158766081</v>
      </c>
      <c r="I10" s="20">
        <f>G10/E10*100</f>
        <v>48.369167632305064</v>
      </c>
      <c r="J10" s="19">
        <f t="shared" ref="J10:L14" si="1">U10+Z10+AJ10+AO10+AT10+AY10+BN10+BV10+BY10+CB10+CE10+CH10+CN10+CQ10+CW10+CZ10+DF10+AE10</f>
        <v>1037130.7440000001</v>
      </c>
      <c r="K10" s="20">
        <f t="shared" si="1"/>
        <v>864275.62</v>
      </c>
      <c r="L10" s="20">
        <f t="shared" si="1"/>
        <v>909323.69379999978</v>
      </c>
      <c r="M10" s="20">
        <f>+L10-K10</f>
        <v>45048.07379999978</v>
      </c>
      <c r="N10" s="20">
        <f>+L10/K10*100</f>
        <v>105.21223470355439</v>
      </c>
      <c r="O10" s="20">
        <f>L10/J10*100</f>
        <v>87.676862252961968</v>
      </c>
      <c r="P10" s="19">
        <f t="shared" ref="P10:Q14" si="2">U10+Z10+AE10</f>
        <v>90266.7</v>
      </c>
      <c r="Q10" s="20">
        <f t="shared" si="2"/>
        <v>75222.25</v>
      </c>
      <c r="R10" s="20">
        <f>W10+AB10+AG10</f>
        <v>47228.908399999644</v>
      </c>
      <c r="S10" s="20">
        <f>+R10/Q10*100</f>
        <v>62.785822545855311</v>
      </c>
      <c r="T10" s="18">
        <f>R10/P10*100</f>
        <v>52.321518788212764</v>
      </c>
      <c r="U10" s="19">
        <v>5064.3999999999996</v>
      </c>
      <c r="V10" s="42">
        <f>+U10/12*10</f>
        <v>4220.333333333333</v>
      </c>
      <c r="W10" s="42">
        <v>1839.702</v>
      </c>
      <c r="X10" s="42">
        <f>+W10/V10*100</f>
        <v>43.591390885396102</v>
      </c>
      <c r="Y10" s="42">
        <f t="shared" ref="Y10:Y17" si="3">W10/U10*100</f>
        <v>36.326159071163417</v>
      </c>
      <c r="Z10" s="19">
        <v>85202.3</v>
      </c>
      <c r="AA10" s="42">
        <f>+Z10/12*10</f>
        <v>71001.916666666672</v>
      </c>
      <c r="AB10" s="42">
        <v>11816.902</v>
      </c>
      <c r="AC10" s="42">
        <f t="shared" ref="AC10:AC17" si="4">+AB10/AA10*100</f>
        <v>16.643074658782684</v>
      </c>
      <c r="AD10" s="42">
        <f>+AB10/Z10*100</f>
        <v>13.869228882318904</v>
      </c>
      <c r="AE10" s="19">
        <v>0</v>
      </c>
      <c r="AF10" s="42">
        <f>+AE10/12*10</f>
        <v>0</v>
      </c>
      <c r="AG10" s="42">
        <v>33572.304399999644</v>
      </c>
      <c r="AH10" s="42" t="e">
        <f>+AG10/AF10*100</f>
        <v>#DIV/0!</v>
      </c>
      <c r="AI10" s="42" t="e">
        <f>AG10/AE10*100</f>
        <v>#DIV/0!</v>
      </c>
      <c r="AJ10" s="19">
        <v>170918.2</v>
      </c>
      <c r="AK10" s="42">
        <f>+AJ10/12*10</f>
        <v>142431.83333333334</v>
      </c>
      <c r="AL10" s="42">
        <v>146720.117</v>
      </c>
      <c r="AM10" s="42">
        <f>+AL10/AK10*100</f>
        <v>103.01076210725364</v>
      </c>
      <c r="AN10" s="42">
        <f>AL10/AJ10*100</f>
        <v>85.842301756044691</v>
      </c>
      <c r="AO10" s="19">
        <v>6488</v>
      </c>
      <c r="AP10" s="42">
        <f>+AO10/12*10</f>
        <v>5406.6666666666661</v>
      </c>
      <c r="AQ10" s="42">
        <v>4908.5110000000004</v>
      </c>
      <c r="AR10" s="42">
        <f>+AQ10/AP10*100</f>
        <v>90.786270036991397</v>
      </c>
      <c r="AS10" s="42">
        <f>AQ10/AO10*100</f>
        <v>75.655225030826145</v>
      </c>
      <c r="AT10" s="19">
        <v>6900</v>
      </c>
      <c r="AU10" s="42">
        <f>+AT10/12*10</f>
        <v>5750</v>
      </c>
      <c r="AV10" s="42">
        <v>6645.7</v>
      </c>
      <c r="AW10" s="42">
        <f>+AV10/AU10*100</f>
        <v>115.57739130434783</v>
      </c>
      <c r="AX10" s="42">
        <f>AV10/AT10*100</f>
        <v>96.314492753623185</v>
      </c>
      <c r="AY10" s="19">
        <v>0</v>
      </c>
      <c r="AZ10" s="42">
        <f>+AY10/12*10</f>
        <v>0</v>
      </c>
      <c r="BA10" s="42">
        <v>0</v>
      </c>
      <c r="BB10" s="19">
        <v>0</v>
      </c>
      <c r="BC10" s="42">
        <f>+BB10/12*10</f>
        <v>0</v>
      </c>
      <c r="BD10" s="42">
        <v>0</v>
      </c>
      <c r="BE10" s="19">
        <v>1477564.3</v>
      </c>
      <c r="BF10" s="42">
        <f>+BE10/12*10</f>
        <v>1231303.5833333335</v>
      </c>
      <c r="BG10" s="42">
        <v>1231303.6000000001</v>
      </c>
      <c r="BH10" s="19">
        <v>3703.9</v>
      </c>
      <c r="BI10" s="42">
        <f>+BH10/12*10</f>
        <v>3086.5833333333335</v>
      </c>
      <c r="BJ10" s="42">
        <v>3271.7</v>
      </c>
      <c r="BK10" s="19">
        <v>0</v>
      </c>
      <c r="BL10" s="42">
        <f>+BK10/12*10</f>
        <v>0</v>
      </c>
      <c r="BM10" s="42">
        <v>0</v>
      </c>
      <c r="BN10" s="19">
        <v>0</v>
      </c>
      <c r="BO10" s="42">
        <f>+BN10/12*10</f>
        <v>0</v>
      </c>
      <c r="BP10" s="42">
        <v>0</v>
      </c>
      <c r="BQ10" s="19">
        <f t="shared" ref="BQ10:BS14" si="5">BV10+BY10+CB10+CE10</f>
        <v>160025</v>
      </c>
      <c r="BR10" s="42">
        <f t="shared" si="5"/>
        <v>133354.16666666666</v>
      </c>
      <c r="BS10" s="42">
        <f t="shared" si="5"/>
        <v>120703.86</v>
      </c>
      <c r="BT10" s="42">
        <f>+BS10/BR10*100</f>
        <v>90.513752226214663</v>
      </c>
      <c r="BU10" s="42">
        <f>BS10/BQ10*100</f>
        <v>75.428126855178874</v>
      </c>
      <c r="BV10" s="19">
        <v>109392</v>
      </c>
      <c r="BW10" s="42">
        <f>+BV10/12*10</f>
        <v>91160</v>
      </c>
      <c r="BX10" s="42">
        <v>92708.748099999997</v>
      </c>
      <c r="BY10" s="19">
        <v>35633</v>
      </c>
      <c r="BZ10" s="42">
        <f>+BY10/12*10</f>
        <v>29694.166666666664</v>
      </c>
      <c r="CA10" s="42">
        <v>6363.0680000000002</v>
      </c>
      <c r="CB10" s="19">
        <v>0</v>
      </c>
      <c r="CC10" s="42">
        <f>+CB10/12*10</f>
        <v>0</v>
      </c>
      <c r="CD10" s="42">
        <v>0</v>
      </c>
      <c r="CE10" s="19">
        <v>15000</v>
      </c>
      <c r="CF10" s="42">
        <f>+CE10/12*10</f>
        <v>12500</v>
      </c>
      <c r="CG10" s="42">
        <v>21632.043900000001</v>
      </c>
      <c r="CH10" s="19">
        <v>0</v>
      </c>
      <c r="CI10" s="42">
        <f>+CH10/12*10</f>
        <v>0</v>
      </c>
      <c r="CJ10" s="42">
        <v>0</v>
      </c>
      <c r="CK10" s="19">
        <v>2227.1999999999998</v>
      </c>
      <c r="CL10" s="42">
        <f>+CK10/12*10</f>
        <v>1856</v>
      </c>
      <c r="CM10" s="42">
        <v>1559.04</v>
      </c>
      <c r="CN10" s="19">
        <v>0</v>
      </c>
      <c r="CO10" s="42">
        <f>+CN10/12*10</f>
        <v>0</v>
      </c>
      <c r="CP10" s="42">
        <v>0</v>
      </c>
      <c r="CQ10" s="19">
        <v>45443.4</v>
      </c>
      <c r="CR10" s="42">
        <f>+CQ10/12*10</f>
        <v>37869.5</v>
      </c>
      <c r="CS10" s="42">
        <v>27828.566500000001</v>
      </c>
      <c r="CT10" s="19">
        <v>22165.4</v>
      </c>
      <c r="CU10" s="42">
        <f>+CT10/12*10</f>
        <v>18471.166666666668</v>
      </c>
      <c r="CV10" s="42">
        <v>13957.0965</v>
      </c>
      <c r="CW10" s="19">
        <v>0</v>
      </c>
      <c r="CX10" s="42">
        <f>+CW10/12*10</f>
        <v>0</v>
      </c>
      <c r="CY10" s="42">
        <v>7724.7049999999999</v>
      </c>
      <c r="CZ10" s="19">
        <v>0</v>
      </c>
      <c r="DA10" s="42">
        <f>+CZ10/12*10</f>
        <v>0</v>
      </c>
      <c r="DB10" s="42">
        <v>300</v>
      </c>
      <c r="DC10" s="19">
        <v>0</v>
      </c>
      <c r="DD10" s="42">
        <f>+DC10/12*10</f>
        <v>0</v>
      </c>
      <c r="DE10" s="42">
        <v>0</v>
      </c>
      <c r="DF10" s="19">
        <v>557089.44400000002</v>
      </c>
      <c r="DG10" s="42">
        <f>+DF10/12*10</f>
        <v>464241.20333333331</v>
      </c>
      <c r="DH10" s="42">
        <v>547263.32590000005</v>
      </c>
      <c r="DI10" s="42">
        <v>0</v>
      </c>
      <c r="DJ10" s="19">
        <f t="shared" ref="DJ10:DL14" si="6">U10+Z10+AJ10+AO10+AT10+AY10+BB10+BE10+BH10+BK10+BN10+BV10+BY10+CB10+CE10+CH10+CK10+CN10+CQ10+CW10+CZ10+DC10+DF10+AE10</f>
        <v>2520626.1439999999</v>
      </c>
      <c r="DK10" s="42">
        <f t="shared" si="6"/>
        <v>2100521.7866666666</v>
      </c>
      <c r="DL10" s="42">
        <f t="shared" si="6"/>
        <v>2145458.0337999999</v>
      </c>
      <c r="DM10" s="19">
        <v>100000</v>
      </c>
      <c r="DN10" s="42">
        <f>+DM10/12*10</f>
        <v>83333.333333333343</v>
      </c>
      <c r="DO10" s="42">
        <v>450</v>
      </c>
      <c r="DP10" s="19">
        <v>1884000</v>
      </c>
      <c r="DQ10" s="42">
        <f>+DP10/12*10</f>
        <v>1570000</v>
      </c>
      <c r="DR10" s="42">
        <v>32942.137000000002</v>
      </c>
      <c r="DS10" s="19">
        <v>0</v>
      </c>
      <c r="DT10" s="42">
        <f>+DS10/12*10</f>
        <v>0</v>
      </c>
      <c r="DU10" s="42">
        <v>0</v>
      </c>
      <c r="DV10" s="19">
        <v>0</v>
      </c>
      <c r="DW10" s="42">
        <f>+DV10/12*10</f>
        <v>0</v>
      </c>
      <c r="DX10" s="42">
        <v>0</v>
      </c>
      <c r="DY10" s="19">
        <v>0</v>
      </c>
      <c r="DZ10" s="42">
        <f>+DY10/12*10</f>
        <v>0</v>
      </c>
      <c r="EA10" s="42">
        <v>0</v>
      </c>
      <c r="EB10" s="19">
        <v>364707.3</v>
      </c>
      <c r="EC10" s="42">
        <f>+EB10/12*10</f>
        <v>303922.75</v>
      </c>
      <c r="ED10" s="42">
        <v>250000</v>
      </c>
      <c r="EE10" s="42">
        <v>0</v>
      </c>
      <c r="EF10" s="19">
        <f t="shared" ref="EF10:EG14" si="7">DM10+DP10+DS10+DV10+DY10+EB10</f>
        <v>2348707.2999999998</v>
      </c>
      <c r="EG10" s="42">
        <f t="shared" si="7"/>
        <v>1957256.0833333333</v>
      </c>
      <c r="EH10" s="42">
        <f>DO10+DR10+DU10+DX10+EA10+ED10+EE10</f>
        <v>283392.13699999999</v>
      </c>
      <c r="EI10" s="24"/>
      <c r="EJ10" s="71"/>
      <c r="EK10" s="71"/>
      <c r="EL10" s="71"/>
      <c r="EM10" s="71"/>
      <c r="EN10" s="71">
        <f>+EM10/DJ10*100</f>
        <v>0</v>
      </c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</row>
    <row r="11" spans="1:254" ht="24" customHeight="1" x14ac:dyDescent="0.3">
      <c r="A11" s="17">
        <v>2</v>
      </c>
      <c r="B11" s="40" t="s">
        <v>56</v>
      </c>
      <c r="C11" s="41">
        <v>37539.474900000001</v>
      </c>
      <c r="D11" s="41">
        <v>113897.14599999999</v>
      </c>
      <c r="E11" s="19">
        <f t="shared" si="0"/>
        <v>2865687.656</v>
      </c>
      <c r="F11" s="20">
        <f t="shared" si="0"/>
        <v>2388073.0466666678</v>
      </c>
      <c r="G11" s="20">
        <f t="shared" si="0"/>
        <v>2393491.3963000001</v>
      </c>
      <c r="H11" s="20">
        <f t="shared" ref="H11:H17" si="8">+G11/F11*100</f>
        <v>100.22689212295643</v>
      </c>
      <c r="I11" s="20">
        <f>G11/E11*100</f>
        <v>83.522410102463724</v>
      </c>
      <c r="J11" s="19">
        <f t="shared" si="1"/>
        <v>830911.4420000005</v>
      </c>
      <c r="K11" s="20">
        <f t="shared" si="1"/>
        <v>692426.20166666713</v>
      </c>
      <c r="L11" s="20">
        <f t="shared" si="1"/>
        <v>638877.46530000016</v>
      </c>
      <c r="M11" s="20">
        <f t="shared" ref="M11:M17" si="9">+L11-K11</f>
        <v>-53548.73636666697</v>
      </c>
      <c r="N11" s="20">
        <f t="shared" ref="N11:N17" si="10">+L11/K11*100</f>
        <v>92.266506345690644</v>
      </c>
      <c r="O11" s="20">
        <f>L11/J11*100</f>
        <v>76.888755288075544</v>
      </c>
      <c r="P11" s="19">
        <f t="shared" si="2"/>
        <v>130362.23000000045</v>
      </c>
      <c r="Q11" s="20">
        <f t="shared" si="2"/>
        <v>108635.19166666703</v>
      </c>
      <c r="R11" s="20">
        <f>W11+AB11+AG11</f>
        <v>82795.201500000199</v>
      </c>
      <c r="S11" s="20">
        <f t="shared" ref="S11:S17" si="11">+R11/Q11*100</f>
        <v>76.213978389292592</v>
      </c>
      <c r="T11" s="18">
        <f>R11/P11*100</f>
        <v>63.511648657743827</v>
      </c>
      <c r="U11" s="19">
        <v>10000</v>
      </c>
      <c r="V11" s="42">
        <f t="shared" ref="V11:V14" si="12">+U11/12*10</f>
        <v>8333.3333333333339</v>
      </c>
      <c r="W11" s="42">
        <v>8288.2468000000008</v>
      </c>
      <c r="X11" s="42">
        <f t="shared" ref="X11:X17" si="13">+W11/V11*100</f>
        <v>99.458961600000009</v>
      </c>
      <c r="Y11" s="42">
        <f t="shared" si="3"/>
        <v>82.882468000000003</v>
      </c>
      <c r="Z11" s="19">
        <v>20000</v>
      </c>
      <c r="AA11" s="42">
        <f t="shared" ref="AA11:AA14" si="14">+Z11/12*10</f>
        <v>16666.666666666668</v>
      </c>
      <c r="AB11" s="42">
        <v>34202.079899999997</v>
      </c>
      <c r="AC11" s="42">
        <f t="shared" si="4"/>
        <v>205.21247939999995</v>
      </c>
      <c r="AD11" s="42">
        <f t="shared" ref="AD11:AD17" si="15">+AB11/Z11*100</f>
        <v>171.01039949999998</v>
      </c>
      <c r="AE11" s="19">
        <v>100362.23000000045</v>
      </c>
      <c r="AF11" s="42">
        <f t="shared" ref="AF11:AF14" si="16">+AE11/12*10</f>
        <v>83635.191666667029</v>
      </c>
      <c r="AG11" s="42">
        <v>40304.874800000194</v>
      </c>
      <c r="AH11" s="42">
        <f>+AG11/AF11*100</f>
        <v>48.191286463044932</v>
      </c>
      <c r="AI11" s="42">
        <f>AG11/AE11*100</f>
        <v>40.15940538587077</v>
      </c>
      <c r="AJ11" s="19">
        <v>324498.40000000002</v>
      </c>
      <c r="AK11" s="42">
        <f t="shared" ref="AK11:AK14" si="17">+AJ11/12*10</f>
        <v>270415.33333333337</v>
      </c>
      <c r="AL11" s="42">
        <v>272584.54320000001</v>
      </c>
      <c r="AM11" s="42">
        <f>+AL11/AK11*100</f>
        <v>100.80217709548027</v>
      </c>
      <c r="AN11" s="42">
        <f>AL11/AJ11*100</f>
        <v>84.001814246233579</v>
      </c>
      <c r="AO11" s="19">
        <v>7780.8</v>
      </c>
      <c r="AP11" s="42">
        <f t="shared" ref="AP11:AP14" si="18">+AO11/12*10</f>
        <v>6484</v>
      </c>
      <c r="AQ11" s="42">
        <v>7069.3516</v>
      </c>
      <c r="AR11" s="42">
        <f>+AQ11/AP11*100</f>
        <v>109.02763109191858</v>
      </c>
      <c r="AS11" s="42">
        <f>AQ11/AO11*100</f>
        <v>90.856359243265473</v>
      </c>
      <c r="AT11" s="19">
        <v>12300</v>
      </c>
      <c r="AU11" s="42">
        <f t="shared" ref="AU11:AU14" si="19">+AT11/12*10</f>
        <v>10250</v>
      </c>
      <c r="AV11" s="42">
        <v>11362.3</v>
      </c>
      <c r="AW11" s="42">
        <f>+AV11/AU11*100</f>
        <v>110.85170731707316</v>
      </c>
      <c r="AX11" s="42">
        <f>AV11/AT11*100</f>
        <v>92.376422764227641</v>
      </c>
      <c r="AY11" s="19">
        <v>0</v>
      </c>
      <c r="AZ11" s="42">
        <f t="shared" ref="AZ11:AZ14" si="20">+AY11/12*10</f>
        <v>0</v>
      </c>
      <c r="BA11" s="42">
        <v>0</v>
      </c>
      <c r="BB11" s="19">
        <v>0</v>
      </c>
      <c r="BC11" s="42">
        <f t="shared" ref="BC11:BC14" si="21">+BB11/12*10</f>
        <v>0</v>
      </c>
      <c r="BD11" s="42">
        <v>0</v>
      </c>
      <c r="BE11" s="19">
        <v>1487011.3</v>
      </c>
      <c r="BF11" s="42">
        <f t="shared" ref="BF11:BF14" si="22">+BE11/12*10</f>
        <v>1239176.0833333335</v>
      </c>
      <c r="BG11" s="42">
        <v>1239176.1000000001</v>
      </c>
      <c r="BH11" s="19">
        <v>9804.9</v>
      </c>
      <c r="BI11" s="42">
        <f t="shared" ref="BI11:BI14" si="23">+BH11/12*10</f>
        <v>8170.7499999999991</v>
      </c>
      <c r="BJ11" s="42">
        <v>8720.4</v>
      </c>
      <c r="BK11" s="19">
        <v>0</v>
      </c>
      <c r="BL11" s="42">
        <f t="shared" ref="BL11:BL14" si="24">+BK11/12*10</f>
        <v>0</v>
      </c>
      <c r="BM11" s="42">
        <v>0</v>
      </c>
      <c r="BN11" s="19">
        <v>0</v>
      </c>
      <c r="BO11" s="42">
        <f t="shared" ref="BO11:BO14" si="25">+BN11/12*10</f>
        <v>0</v>
      </c>
      <c r="BP11" s="42">
        <v>0</v>
      </c>
      <c r="BQ11" s="19">
        <f t="shared" si="5"/>
        <v>44460.9</v>
      </c>
      <c r="BR11" s="42">
        <f t="shared" si="5"/>
        <v>37050.749999999993</v>
      </c>
      <c r="BS11" s="42">
        <f t="shared" si="5"/>
        <v>19296.536</v>
      </c>
      <c r="BT11" s="42">
        <f t="shared" ref="BT11:BT17" si="26">+BS11/BR11*100</f>
        <v>52.081364074951267</v>
      </c>
      <c r="BU11" s="42">
        <f>BS11/BQ11*100</f>
        <v>43.401136729126037</v>
      </c>
      <c r="BV11" s="19">
        <v>31562</v>
      </c>
      <c r="BW11" s="42">
        <f t="shared" ref="BW11:BW14" si="27">+BV11/12*10</f>
        <v>26301.666666666664</v>
      </c>
      <c r="BX11" s="42">
        <v>13563.081</v>
      </c>
      <c r="BY11" s="19">
        <v>7543.4</v>
      </c>
      <c r="BZ11" s="42">
        <f t="shared" ref="BZ11:BZ14" si="28">+BY11/12*10</f>
        <v>6286.166666666667</v>
      </c>
      <c r="CA11" s="42">
        <v>2847.8</v>
      </c>
      <c r="CB11" s="19">
        <v>2100</v>
      </c>
      <c r="CC11" s="42">
        <f t="shared" ref="CC11:CC14" si="29">+CB11/12*10</f>
        <v>1750</v>
      </c>
      <c r="CD11" s="42">
        <v>707.05499999999995</v>
      </c>
      <c r="CE11" s="19">
        <v>3255.5</v>
      </c>
      <c r="CF11" s="42">
        <f t="shared" ref="CF11:CF14" si="30">+CE11/12*10</f>
        <v>2712.916666666667</v>
      </c>
      <c r="CG11" s="42">
        <v>2178.6</v>
      </c>
      <c r="CH11" s="19">
        <v>0</v>
      </c>
      <c r="CI11" s="42">
        <f t="shared" ref="CI11:CI14" si="31">+CH11/12*10</f>
        <v>0</v>
      </c>
      <c r="CJ11" s="42">
        <v>0</v>
      </c>
      <c r="CK11" s="19">
        <v>4454.3999999999996</v>
      </c>
      <c r="CL11" s="42">
        <f t="shared" ref="CL11:CL14" si="32">+CK11/12*10</f>
        <v>3712</v>
      </c>
      <c r="CM11" s="42">
        <v>3118.08</v>
      </c>
      <c r="CN11" s="19">
        <v>0</v>
      </c>
      <c r="CO11" s="42">
        <f t="shared" ref="CO11:CO14" si="33">+CN11/12*10</f>
        <v>0</v>
      </c>
      <c r="CP11" s="42">
        <v>0</v>
      </c>
      <c r="CQ11" s="19">
        <v>196797.57</v>
      </c>
      <c r="CR11" s="42">
        <f t="shared" ref="CR11:CR14" si="34">+CQ11/12*10</f>
        <v>163997.97500000001</v>
      </c>
      <c r="CS11" s="42">
        <v>126939.83900000001</v>
      </c>
      <c r="CT11" s="19">
        <v>62673.07</v>
      </c>
      <c r="CU11" s="42">
        <f t="shared" ref="CU11:CU14" si="35">+CT11/12*10</f>
        <v>52227.558333333334</v>
      </c>
      <c r="CV11" s="42">
        <v>38364.309000000001</v>
      </c>
      <c r="CW11" s="19">
        <v>6000</v>
      </c>
      <c r="CX11" s="42">
        <f t="shared" ref="CX11:CX14" si="36">+CW11/12*10</f>
        <v>5000</v>
      </c>
      <c r="CY11" s="42">
        <v>9604.8520000000008</v>
      </c>
      <c r="CZ11" s="19">
        <v>666.1</v>
      </c>
      <c r="DA11" s="42">
        <f t="shared" ref="DA11:DA14" si="37">+CZ11/12*10</f>
        <v>555.08333333333337</v>
      </c>
      <c r="DB11" s="42">
        <v>1107.6790000000001</v>
      </c>
      <c r="DC11" s="19">
        <v>0</v>
      </c>
      <c r="DD11" s="42">
        <f t="shared" ref="DD11:DD14" si="38">+DC11/12*10</f>
        <v>0</v>
      </c>
      <c r="DE11" s="42">
        <v>0</v>
      </c>
      <c r="DF11" s="19">
        <v>108045.442</v>
      </c>
      <c r="DG11" s="42">
        <f t="shared" ref="DG11:DG14" si="39">+DF11/12*10</f>
        <v>90037.868333333332</v>
      </c>
      <c r="DH11" s="42">
        <v>108117.163</v>
      </c>
      <c r="DI11" s="42">
        <v>0</v>
      </c>
      <c r="DJ11" s="19">
        <f t="shared" si="6"/>
        <v>2332182.0419999999</v>
      </c>
      <c r="DK11" s="42">
        <f t="shared" si="6"/>
        <v>1943485.0350000011</v>
      </c>
      <c r="DL11" s="42">
        <f t="shared" si="6"/>
        <v>1889892.0453000001</v>
      </c>
      <c r="DM11" s="19">
        <v>0</v>
      </c>
      <c r="DN11" s="42">
        <f t="shared" ref="DN11:DN14" si="40">+DM11/12*10</f>
        <v>0</v>
      </c>
      <c r="DO11" s="42">
        <v>0</v>
      </c>
      <c r="DP11" s="19">
        <v>528505.61399999994</v>
      </c>
      <c r="DQ11" s="42">
        <f t="shared" ref="DQ11:DQ14" si="41">+DP11/12*10</f>
        <v>440421.34499999991</v>
      </c>
      <c r="DR11" s="42">
        <v>503599.35100000002</v>
      </c>
      <c r="DS11" s="19">
        <v>0</v>
      </c>
      <c r="DT11" s="42">
        <f t="shared" ref="DT11:DT14" si="42">+DS11/12*10</f>
        <v>0</v>
      </c>
      <c r="DU11" s="42">
        <v>0</v>
      </c>
      <c r="DV11" s="19">
        <v>5000</v>
      </c>
      <c r="DW11" s="42">
        <f t="shared" ref="DW11:DW14" si="43">+DV11/12*10</f>
        <v>4166.666666666667</v>
      </c>
      <c r="DX11" s="42">
        <v>0</v>
      </c>
      <c r="DY11" s="19">
        <v>0</v>
      </c>
      <c r="DZ11" s="42">
        <f t="shared" ref="DZ11:DZ14" si="44">+DY11/12*10</f>
        <v>0</v>
      </c>
      <c r="EA11" s="42">
        <v>0</v>
      </c>
      <c r="EB11" s="19">
        <v>441000</v>
      </c>
      <c r="EC11" s="42">
        <f t="shared" ref="EC11:EC14" si="45">+EB11/12*10</f>
        <v>367500</v>
      </c>
      <c r="ED11" s="42">
        <v>440747.766</v>
      </c>
      <c r="EE11" s="42">
        <v>0</v>
      </c>
      <c r="EF11" s="19">
        <f t="shared" si="7"/>
        <v>974505.61399999994</v>
      </c>
      <c r="EG11" s="42">
        <f t="shared" si="7"/>
        <v>812088.0116666666</v>
      </c>
      <c r="EH11" s="42">
        <f>DO11+DR11+DU11+DX11+EA11+ED11+EE11</f>
        <v>944347.11700000009</v>
      </c>
      <c r="EI11" s="24"/>
      <c r="EJ11" s="71"/>
      <c r="EK11" s="71"/>
      <c r="EL11" s="71"/>
      <c r="EN11" s="71">
        <f>+EM11/DJ11*100</f>
        <v>0</v>
      </c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</row>
    <row r="12" spans="1:254" ht="24" customHeight="1" x14ac:dyDescent="0.3">
      <c r="A12" s="17">
        <v>3</v>
      </c>
      <c r="B12" s="40" t="s">
        <v>57</v>
      </c>
      <c r="C12" s="41">
        <v>33917.214599999999</v>
      </c>
      <c r="D12" s="41">
        <v>1057.2941000000001</v>
      </c>
      <c r="E12" s="19">
        <f t="shared" si="0"/>
        <v>956224.65139999986</v>
      </c>
      <c r="F12" s="20">
        <f t="shared" si="0"/>
        <v>796853.87616666663</v>
      </c>
      <c r="G12" s="20">
        <f t="shared" si="0"/>
        <v>759095.47530000005</v>
      </c>
      <c r="H12" s="20">
        <f t="shared" si="8"/>
        <v>95.261565263595557</v>
      </c>
      <c r="I12" s="20">
        <f>G12/E12*100</f>
        <v>79.384637719662976</v>
      </c>
      <c r="J12" s="19">
        <f t="shared" si="1"/>
        <v>307439.40399999998</v>
      </c>
      <c r="K12" s="20">
        <f t="shared" si="1"/>
        <v>256199.5033333333</v>
      </c>
      <c r="L12" s="20">
        <f t="shared" si="1"/>
        <v>255405.8293000001</v>
      </c>
      <c r="M12" s="20">
        <f t="shared" si="9"/>
        <v>-793.67403333319817</v>
      </c>
      <c r="N12" s="20">
        <f t="shared" si="10"/>
        <v>99.690212501192647</v>
      </c>
      <c r="O12" s="20">
        <f>L12/J12*100</f>
        <v>83.075177084327194</v>
      </c>
      <c r="P12" s="19">
        <f t="shared" si="2"/>
        <v>35437.699999999953</v>
      </c>
      <c r="Q12" s="20">
        <f t="shared" si="2"/>
        <v>29531.416666666628</v>
      </c>
      <c r="R12" s="20">
        <f>W12+AB12+AG12</f>
        <v>31513.191000000086</v>
      </c>
      <c r="S12" s="20">
        <f t="shared" si="11"/>
        <v>106.71073235565555</v>
      </c>
      <c r="T12" s="18">
        <f>R12/P12*100</f>
        <v>88.925610296379645</v>
      </c>
      <c r="U12" s="19">
        <v>0</v>
      </c>
      <c r="V12" s="42">
        <f t="shared" si="12"/>
        <v>0</v>
      </c>
      <c r="W12" s="42">
        <v>92.5</v>
      </c>
      <c r="X12" s="42" t="e">
        <f t="shared" si="13"/>
        <v>#DIV/0!</v>
      </c>
      <c r="Y12" s="42" t="e">
        <f t="shared" si="3"/>
        <v>#DIV/0!</v>
      </c>
      <c r="Z12" s="19">
        <v>5220</v>
      </c>
      <c r="AA12" s="42">
        <f t="shared" si="14"/>
        <v>4350</v>
      </c>
      <c r="AB12" s="42">
        <v>6642.4709999999995</v>
      </c>
      <c r="AC12" s="42">
        <f t="shared" si="4"/>
        <v>152.70048275862067</v>
      </c>
      <c r="AD12" s="42">
        <f t="shared" si="15"/>
        <v>127.25040229885056</v>
      </c>
      <c r="AE12" s="19">
        <v>30217.699999999953</v>
      </c>
      <c r="AF12" s="42">
        <f t="shared" si="16"/>
        <v>25181.416666666628</v>
      </c>
      <c r="AG12" s="42">
        <v>24778.220000000088</v>
      </c>
      <c r="AH12" s="42">
        <f>+AG12/AF12*100</f>
        <v>98.398832472359416</v>
      </c>
      <c r="AI12" s="42">
        <f>AG12/AE12*100</f>
        <v>81.999027060299511</v>
      </c>
      <c r="AJ12" s="19">
        <v>55961.599999999999</v>
      </c>
      <c r="AK12" s="42">
        <f t="shared" si="17"/>
        <v>46634.666666666664</v>
      </c>
      <c r="AL12" s="42">
        <v>50275.374400000001</v>
      </c>
      <c r="AM12" s="42">
        <f>+AL12/AK12*100</f>
        <v>107.80686985361392</v>
      </c>
      <c r="AN12" s="42">
        <f>AL12/AJ12*100</f>
        <v>89.83905821134492</v>
      </c>
      <c r="AO12" s="19">
        <v>4713.7</v>
      </c>
      <c r="AP12" s="42">
        <f t="shared" si="18"/>
        <v>3928.0833333333335</v>
      </c>
      <c r="AQ12" s="42">
        <v>4577.3050000000003</v>
      </c>
      <c r="AR12" s="42">
        <f>+AQ12/AP12*100</f>
        <v>116.52769586524387</v>
      </c>
      <c r="AS12" s="42">
        <f>AQ12/AO12*100</f>
        <v>97.106413221036561</v>
      </c>
      <c r="AT12" s="19">
        <v>400</v>
      </c>
      <c r="AU12" s="42">
        <f t="shared" si="19"/>
        <v>333.33333333333337</v>
      </c>
      <c r="AV12" s="42">
        <v>762.8</v>
      </c>
      <c r="AW12" s="42">
        <f>+AV12/AU12*100</f>
        <v>228.83999999999997</v>
      </c>
      <c r="AX12" s="42">
        <f>AV12/AT12*100</f>
        <v>190.7</v>
      </c>
      <c r="AY12" s="19">
        <v>0</v>
      </c>
      <c r="AZ12" s="42">
        <f t="shared" si="20"/>
        <v>0</v>
      </c>
      <c r="BA12" s="42">
        <v>0</v>
      </c>
      <c r="BB12" s="19">
        <v>0</v>
      </c>
      <c r="BC12" s="42">
        <f t="shared" si="21"/>
        <v>0</v>
      </c>
      <c r="BD12" s="42">
        <v>0</v>
      </c>
      <c r="BE12" s="19">
        <v>490624.6</v>
      </c>
      <c r="BF12" s="42">
        <f t="shared" si="22"/>
        <v>408853.83333333331</v>
      </c>
      <c r="BG12" s="42">
        <v>408853.9</v>
      </c>
      <c r="BH12" s="19">
        <v>1089.4000000000001</v>
      </c>
      <c r="BI12" s="42">
        <f t="shared" si="23"/>
        <v>907.83333333333348</v>
      </c>
      <c r="BJ12" s="42">
        <v>962.2</v>
      </c>
      <c r="BK12" s="19">
        <v>0</v>
      </c>
      <c r="BL12" s="42">
        <f t="shared" si="24"/>
        <v>0</v>
      </c>
      <c r="BM12" s="42">
        <v>0</v>
      </c>
      <c r="BN12" s="19">
        <v>0</v>
      </c>
      <c r="BO12" s="42">
        <f t="shared" si="25"/>
        <v>0</v>
      </c>
      <c r="BP12" s="42">
        <v>0</v>
      </c>
      <c r="BQ12" s="19">
        <f t="shared" si="5"/>
        <v>72828</v>
      </c>
      <c r="BR12" s="42">
        <f t="shared" si="5"/>
        <v>60690</v>
      </c>
      <c r="BS12" s="42">
        <f t="shared" si="5"/>
        <v>27945.307999999997</v>
      </c>
      <c r="BT12" s="42">
        <f t="shared" si="26"/>
        <v>46.045984511451636</v>
      </c>
      <c r="BU12" s="42">
        <f>BS12/BQ12*100</f>
        <v>38.37165375954303</v>
      </c>
      <c r="BV12" s="19">
        <v>69528</v>
      </c>
      <c r="BW12" s="42">
        <f t="shared" si="27"/>
        <v>57940</v>
      </c>
      <c r="BX12" s="42">
        <v>23608.207999999999</v>
      </c>
      <c r="BY12" s="19">
        <v>0</v>
      </c>
      <c r="BZ12" s="42">
        <f t="shared" si="28"/>
        <v>0</v>
      </c>
      <c r="CA12" s="42">
        <v>0</v>
      </c>
      <c r="CB12" s="19">
        <v>0</v>
      </c>
      <c r="CC12" s="42">
        <f t="shared" si="29"/>
        <v>0</v>
      </c>
      <c r="CD12" s="42">
        <v>0</v>
      </c>
      <c r="CE12" s="19">
        <v>3300</v>
      </c>
      <c r="CF12" s="42">
        <f t="shared" si="30"/>
        <v>2750</v>
      </c>
      <c r="CG12" s="42">
        <v>4337.1000000000004</v>
      </c>
      <c r="CH12" s="19">
        <v>0</v>
      </c>
      <c r="CI12" s="42">
        <f t="shared" si="31"/>
        <v>0</v>
      </c>
      <c r="CJ12" s="42">
        <v>0</v>
      </c>
      <c r="CK12" s="19">
        <v>1999</v>
      </c>
      <c r="CL12" s="42">
        <f t="shared" si="32"/>
        <v>1665.8333333333335</v>
      </c>
      <c r="CM12" s="42">
        <v>399.8</v>
      </c>
      <c r="CN12" s="19">
        <v>0</v>
      </c>
      <c r="CO12" s="42">
        <f t="shared" si="33"/>
        <v>0</v>
      </c>
      <c r="CP12" s="42">
        <v>44</v>
      </c>
      <c r="CQ12" s="19">
        <v>39362.1</v>
      </c>
      <c r="CR12" s="42">
        <f t="shared" si="34"/>
        <v>32801.75</v>
      </c>
      <c r="CS12" s="42">
        <v>45599.428</v>
      </c>
      <c r="CT12" s="19">
        <v>19112.099999999999</v>
      </c>
      <c r="CU12" s="42">
        <f t="shared" si="35"/>
        <v>15926.75</v>
      </c>
      <c r="CV12" s="42">
        <v>12446.672</v>
      </c>
      <c r="CW12" s="19">
        <v>900</v>
      </c>
      <c r="CX12" s="42">
        <f t="shared" si="36"/>
        <v>750</v>
      </c>
      <c r="CY12" s="42">
        <v>1698.35</v>
      </c>
      <c r="CZ12" s="19">
        <v>2000</v>
      </c>
      <c r="DA12" s="42">
        <f t="shared" si="37"/>
        <v>1666.6666666666665</v>
      </c>
      <c r="DB12" s="42">
        <v>3699.9998000000001</v>
      </c>
      <c r="DC12" s="19">
        <v>20000</v>
      </c>
      <c r="DD12" s="42">
        <f t="shared" si="38"/>
        <v>16666.666666666668</v>
      </c>
      <c r="DE12" s="42">
        <v>6490.09</v>
      </c>
      <c r="DF12" s="19">
        <v>95836.304000000004</v>
      </c>
      <c r="DG12" s="42">
        <f t="shared" si="39"/>
        <v>79863.58666666667</v>
      </c>
      <c r="DH12" s="42">
        <v>89290.073099999994</v>
      </c>
      <c r="DI12" s="42">
        <v>0</v>
      </c>
      <c r="DJ12" s="19">
        <f t="shared" si="6"/>
        <v>821152.40399999998</v>
      </c>
      <c r="DK12" s="42">
        <f t="shared" si="6"/>
        <v>684293.66999999993</v>
      </c>
      <c r="DL12" s="42">
        <f t="shared" si="6"/>
        <v>672111.81929999997</v>
      </c>
      <c r="DM12" s="19">
        <v>0</v>
      </c>
      <c r="DN12" s="42">
        <f t="shared" si="40"/>
        <v>0</v>
      </c>
      <c r="DO12" s="42">
        <v>0</v>
      </c>
      <c r="DP12" s="19">
        <v>135072.24739999999</v>
      </c>
      <c r="DQ12" s="42">
        <f t="shared" si="41"/>
        <v>112560.20616666667</v>
      </c>
      <c r="DR12" s="42">
        <v>86983.656000000003</v>
      </c>
      <c r="DS12" s="19">
        <v>0</v>
      </c>
      <c r="DT12" s="42">
        <f t="shared" si="42"/>
        <v>0</v>
      </c>
      <c r="DU12" s="42">
        <v>0</v>
      </c>
      <c r="DV12" s="19">
        <v>0</v>
      </c>
      <c r="DW12" s="42">
        <f t="shared" si="43"/>
        <v>0</v>
      </c>
      <c r="DX12" s="42">
        <v>0</v>
      </c>
      <c r="DY12" s="19">
        <v>0</v>
      </c>
      <c r="DZ12" s="42">
        <f t="shared" si="44"/>
        <v>0</v>
      </c>
      <c r="EA12" s="42">
        <v>0</v>
      </c>
      <c r="EB12" s="19">
        <v>96831.948999999993</v>
      </c>
      <c r="EC12" s="42">
        <f t="shared" si="45"/>
        <v>80693.290833333333</v>
      </c>
      <c r="ED12" s="42">
        <v>90970</v>
      </c>
      <c r="EE12" s="42">
        <v>0</v>
      </c>
      <c r="EF12" s="19">
        <f t="shared" si="7"/>
        <v>231904.19639999999</v>
      </c>
      <c r="EG12" s="42">
        <f t="shared" si="7"/>
        <v>193253.497</v>
      </c>
      <c r="EH12" s="42">
        <f>DO12+DR12+DU12+DX12+EA12+ED12+EE12</f>
        <v>177953.65600000002</v>
      </c>
      <c r="EI12" s="24"/>
      <c r="EJ12" s="71"/>
      <c r="EK12" s="71"/>
      <c r="EL12" s="71"/>
      <c r="EM12" s="71"/>
      <c r="EN12" s="71">
        <f>+EM12/DJ12*100</f>
        <v>0</v>
      </c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</row>
    <row r="13" spans="1:254" ht="24" customHeight="1" x14ac:dyDescent="0.3">
      <c r="A13" s="17">
        <v>4</v>
      </c>
      <c r="B13" s="40" t="s">
        <v>58</v>
      </c>
      <c r="C13" s="41">
        <v>237025.62719999999</v>
      </c>
      <c r="D13" s="41">
        <v>1088997.5411</v>
      </c>
      <c r="E13" s="19">
        <f t="shared" si="0"/>
        <v>4827650.7022000002</v>
      </c>
      <c r="F13" s="20">
        <f t="shared" si="0"/>
        <v>4023042.2518333332</v>
      </c>
      <c r="G13" s="20">
        <f t="shared" si="0"/>
        <v>3526929.7650000001</v>
      </c>
      <c r="H13" s="20">
        <f t="shared" si="8"/>
        <v>87.668225790886225</v>
      </c>
      <c r="I13" s="20">
        <f>G13/E13*100</f>
        <v>73.056854825738512</v>
      </c>
      <c r="J13" s="19">
        <f t="shared" si="1"/>
        <v>904623.31900000002</v>
      </c>
      <c r="K13" s="20">
        <f t="shared" si="1"/>
        <v>753852.76583333337</v>
      </c>
      <c r="L13" s="20">
        <f t="shared" si="1"/>
        <v>656217.38299999945</v>
      </c>
      <c r="M13" s="20">
        <f t="shared" si="9"/>
        <v>-97635.382833333919</v>
      </c>
      <c r="N13" s="20">
        <f t="shared" si="10"/>
        <v>87.048481181148873</v>
      </c>
      <c r="O13" s="20">
        <f>L13/J13*100</f>
        <v>72.540400984290727</v>
      </c>
      <c r="P13" s="19">
        <f t="shared" si="2"/>
        <v>159100</v>
      </c>
      <c r="Q13" s="20">
        <f t="shared" si="2"/>
        <v>132583.33333333334</v>
      </c>
      <c r="R13" s="20">
        <f>W13+AB13+AG13</f>
        <v>65078.221999999369</v>
      </c>
      <c r="S13" s="20">
        <f t="shared" si="11"/>
        <v>49.084768321809705</v>
      </c>
      <c r="T13" s="18">
        <f>R13/P13*100</f>
        <v>40.903973601508085</v>
      </c>
      <c r="U13" s="19">
        <v>0</v>
      </c>
      <c r="V13" s="42">
        <f t="shared" si="12"/>
        <v>0</v>
      </c>
      <c r="W13" s="42">
        <v>171.191</v>
      </c>
      <c r="X13" s="42" t="e">
        <f t="shared" si="13"/>
        <v>#DIV/0!</v>
      </c>
      <c r="Y13" s="42" t="e">
        <f t="shared" si="3"/>
        <v>#DIV/0!</v>
      </c>
      <c r="Z13" s="19">
        <v>16650</v>
      </c>
      <c r="AA13" s="42">
        <f t="shared" si="14"/>
        <v>13875</v>
      </c>
      <c r="AB13" s="42">
        <v>12464.543</v>
      </c>
      <c r="AC13" s="42">
        <f t="shared" si="4"/>
        <v>89.834544144144147</v>
      </c>
      <c r="AD13" s="42">
        <f t="shared" si="15"/>
        <v>74.862120120120125</v>
      </c>
      <c r="AE13" s="19">
        <v>142450</v>
      </c>
      <c r="AF13" s="42">
        <f t="shared" si="16"/>
        <v>118708.33333333334</v>
      </c>
      <c r="AG13" s="42">
        <v>52442.487999999372</v>
      </c>
      <c r="AH13" s="42">
        <f>+AG13/AF13*100</f>
        <v>44.177596068795538</v>
      </c>
      <c r="AI13" s="42">
        <f>AG13/AE13*100</f>
        <v>36.81466339066295</v>
      </c>
      <c r="AJ13" s="19">
        <v>442300</v>
      </c>
      <c r="AK13" s="42">
        <f t="shared" si="17"/>
        <v>368583.33333333337</v>
      </c>
      <c r="AL13" s="42">
        <v>321108.30900000001</v>
      </c>
      <c r="AM13" s="42">
        <f>+AL13/AK13*100</f>
        <v>87.119595478182219</v>
      </c>
      <c r="AN13" s="42">
        <f>AL13/AJ13*100</f>
        <v>72.599662898485192</v>
      </c>
      <c r="AO13" s="19">
        <v>17110</v>
      </c>
      <c r="AP13" s="42">
        <f t="shared" si="18"/>
        <v>14258.333333333332</v>
      </c>
      <c r="AQ13" s="42">
        <v>17541.555</v>
      </c>
      <c r="AR13" s="42">
        <f>+AQ13/AP13*100</f>
        <v>123.0266861484512</v>
      </c>
      <c r="AS13" s="42">
        <f>AQ13/AO13*100</f>
        <v>102.52223845704268</v>
      </c>
      <c r="AT13" s="19">
        <v>13000</v>
      </c>
      <c r="AU13" s="42">
        <f t="shared" si="19"/>
        <v>10833.333333333332</v>
      </c>
      <c r="AV13" s="42">
        <v>15075.6</v>
      </c>
      <c r="AW13" s="42">
        <f>+AV13/AU13*100</f>
        <v>139.15938461538465</v>
      </c>
      <c r="AX13" s="42">
        <f>AV13/AT13*100</f>
        <v>115.96615384615386</v>
      </c>
      <c r="AY13" s="19">
        <v>0</v>
      </c>
      <c r="AZ13" s="42">
        <f t="shared" si="20"/>
        <v>0</v>
      </c>
      <c r="BA13" s="42">
        <v>0</v>
      </c>
      <c r="BB13" s="19">
        <v>0</v>
      </c>
      <c r="BC13" s="42">
        <f t="shared" si="21"/>
        <v>0</v>
      </c>
      <c r="BD13" s="42">
        <v>0</v>
      </c>
      <c r="BE13" s="19">
        <v>2680869.1</v>
      </c>
      <c r="BF13" s="42">
        <f t="shared" si="22"/>
        <v>2234057.5833333335</v>
      </c>
      <c r="BG13" s="42">
        <v>2234057.6</v>
      </c>
      <c r="BH13" s="19">
        <v>3486.1</v>
      </c>
      <c r="BI13" s="42">
        <f t="shared" si="23"/>
        <v>2905.083333333333</v>
      </c>
      <c r="BJ13" s="42">
        <v>3079.2</v>
      </c>
      <c r="BK13" s="19">
        <v>0</v>
      </c>
      <c r="BL13" s="42">
        <f t="shared" si="24"/>
        <v>0</v>
      </c>
      <c r="BM13" s="42">
        <v>0</v>
      </c>
      <c r="BN13" s="19">
        <v>0</v>
      </c>
      <c r="BO13" s="42">
        <f t="shared" si="25"/>
        <v>0</v>
      </c>
      <c r="BP13" s="42">
        <v>0</v>
      </c>
      <c r="BQ13" s="19">
        <f t="shared" si="5"/>
        <v>44174.400000000001</v>
      </c>
      <c r="BR13" s="42">
        <f t="shared" si="5"/>
        <v>36812</v>
      </c>
      <c r="BS13" s="42">
        <f t="shared" si="5"/>
        <v>45314.998999999996</v>
      </c>
      <c r="BT13" s="42">
        <f t="shared" si="26"/>
        <v>123.09844344235574</v>
      </c>
      <c r="BU13" s="42">
        <f>BS13/BQ13*100</f>
        <v>102.58203620196311</v>
      </c>
      <c r="BV13" s="19">
        <v>33005</v>
      </c>
      <c r="BW13" s="42">
        <f t="shared" si="27"/>
        <v>27504.166666666664</v>
      </c>
      <c r="BX13" s="42">
        <v>37319.682999999997</v>
      </c>
      <c r="BY13" s="19">
        <v>3330</v>
      </c>
      <c r="BZ13" s="42">
        <f t="shared" si="28"/>
        <v>2775</v>
      </c>
      <c r="CA13" s="42">
        <v>1154.4369999999999</v>
      </c>
      <c r="CB13" s="19">
        <v>0</v>
      </c>
      <c r="CC13" s="42">
        <f t="shared" si="29"/>
        <v>0</v>
      </c>
      <c r="CD13" s="42">
        <v>0</v>
      </c>
      <c r="CE13" s="19">
        <v>7839.4</v>
      </c>
      <c r="CF13" s="42">
        <f t="shared" si="30"/>
        <v>6532.833333333333</v>
      </c>
      <c r="CG13" s="42">
        <v>6840.8789999999999</v>
      </c>
      <c r="CH13" s="19">
        <v>0</v>
      </c>
      <c r="CI13" s="42">
        <f t="shared" si="31"/>
        <v>0</v>
      </c>
      <c r="CJ13" s="42">
        <v>0</v>
      </c>
      <c r="CK13" s="19">
        <v>4454</v>
      </c>
      <c r="CL13" s="42">
        <f t="shared" si="32"/>
        <v>3711.666666666667</v>
      </c>
      <c r="CM13" s="42">
        <v>3563.52</v>
      </c>
      <c r="CN13" s="19">
        <v>0</v>
      </c>
      <c r="CO13" s="42">
        <f t="shared" si="33"/>
        <v>0</v>
      </c>
      <c r="CP13" s="42">
        <v>1208.326</v>
      </c>
      <c r="CQ13" s="19">
        <v>159916.4</v>
      </c>
      <c r="CR13" s="42">
        <f t="shared" si="34"/>
        <v>133263.66666666666</v>
      </c>
      <c r="CS13" s="42">
        <v>102254.89200000001</v>
      </c>
      <c r="CT13" s="19">
        <v>98469.6</v>
      </c>
      <c r="CU13" s="42">
        <f t="shared" si="35"/>
        <v>82058.000000000015</v>
      </c>
      <c r="CV13" s="42">
        <v>47555.360000000001</v>
      </c>
      <c r="CW13" s="19">
        <v>5000</v>
      </c>
      <c r="CX13" s="42">
        <f t="shared" si="36"/>
        <v>4166.666666666667</v>
      </c>
      <c r="CY13" s="42">
        <v>18637.080000000002</v>
      </c>
      <c r="CZ13" s="19">
        <v>1000</v>
      </c>
      <c r="DA13" s="42">
        <f t="shared" si="37"/>
        <v>833.33333333333326</v>
      </c>
      <c r="DB13" s="42">
        <v>2095.2849999999999</v>
      </c>
      <c r="DC13" s="19">
        <v>0</v>
      </c>
      <c r="DD13" s="42">
        <f t="shared" si="38"/>
        <v>0</v>
      </c>
      <c r="DE13" s="42">
        <v>0</v>
      </c>
      <c r="DF13" s="19">
        <v>63022.519</v>
      </c>
      <c r="DG13" s="42">
        <f t="shared" si="39"/>
        <v>52518.765833333338</v>
      </c>
      <c r="DH13" s="42">
        <v>67903.115000000005</v>
      </c>
      <c r="DI13" s="42">
        <v>0</v>
      </c>
      <c r="DJ13" s="19">
        <f t="shared" si="6"/>
        <v>3593432.5189999999</v>
      </c>
      <c r="DK13" s="42">
        <f t="shared" si="6"/>
        <v>2994527.0991666666</v>
      </c>
      <c r="DL13" s="42">
        <f t="shared" si="6"/>
        <v>2896917.7030000002</v>
      </c>
      <c r="DM13" s="19">
        <v>0</v>
      </c>
      <c r="DN13" s="42">
        <f t="shared" si="40"/>
        <v>0</v>
      </c>
      <c r="DO13" s="42">
        <v>0</v>
      </c>
      <c r="DP13" s="19">
        <v>1234218.1832000001</v>
      </c>
      <c r="DQ13" s="42">
        <f t="shared" si="41"/>
        <v>1028515.1526666667</v>
      </c>
      <c r="DR13" s="42">
        <v>626635.06200000003</v>
      </c>
      <c r="DS13" s="19">
        <v>0</v>
      </c>
      <c r="DT13" s="42">
        <f t="shared" si="42"/>
        <v>0</v>
      </c>
      <c r="DU13" s="42">
        <v>0</v>
      </c>
      <c r="DV13" s="19">
        <v>0</v>
      </c>
      <c r="DW13" s="42">
        <f t="shared" si="43"/>
        <v>0</v>
      </c>
      <c r="DX13" s="42">
        <v>3377</v>
      </c>
      <c r="DY13" s="19">
        <v>0</v>
      </c>
      <c r="DZ13" s="42">
        <f t="shared" si="44"/>
        <v>0</v>
      </c>
      <c r="EA13" s="42">
        <v>0</v>
      </c>
      <c r="EB13" s="19">
        <v>581038</v>
      </c>
      <c r="EC13" s="42">
        <f t="shared" si="45"/>
        <v>484198.33333333337</v>
      </c>
      <c r="ED13" s="42">
        <v>237811.61929999999</v>
      </c>
      <c r="EE13" s="42">
        <v>0</v>
      </c>
      <c r="EF13" s="19">
        <f t="shared" si="7"/>
        <v>1815256.1832000001</v>
      </c>
      <c r="EG13" s="42">
        <f t="shared" si="7"/>
        <v>1512713.486</v>
      </c>
      <c r="EH13" s="42">
        <f>DO13+DR13+DU13+DX13+EA13+ED13+EE13</f>
        <v>867823.68130000005</v>
      </c>
      <c r="EI13" s="24"/>
      <c r="EJ13" s="71"/>
      <c r="EK13" s="71"/>
      <c r="EL13" s="71"/>
      <c r="EM13" s="71"/>
      <c r="EN13" s="71">
        <f>+EM13/DJ13*100</f>
        <v>0</v>
      </c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</row>
    <row r="14" spans="1:254" ht="24" customHeight="1" x14ac:dyDescent="0.3">
      <c r="A14" s="17">
        <v>5</v>
      </c>
      <c r="B14" s="40" t="s">
        <v>59</v>
      </c>
      <c r="C14" s="41">
        <v>14213.669599999999</v>
      </c>
      <c r="D14" s="41">
        <v>52003.305200000003</v>
      </c>
      <c r="E14" s="19">
        <f t="shared" si="0"/>
        <v>1940934.1000000003</v>
      </c>
      <c r="F14" s="20">
        <f t="shared" si="0"/>
        <v>1617445.0833333335</v>
      </c>
      <c r="G14" s="20">
        <f t="shared" si="0"/>
        <v>1563077.9305999998</v>
      </c>
      <c r="H14" s="20">
        <f t="shared" si="8"/>
        <v>96.638701783847253</v>
      </c>
      <c r="I14" s="20">
        <f>G14/E14*100</f>
        <v>80.53225148653938</v>
      </c>
      <c r="J14" s="19">
        <f t="shared" si="1"/>
        <v>510053.5</v>
      </c>
      <c r="K14" s="20">
        <f t="shared" si="1"/>
        <v>425044.58333333337</v>
      </c>
      <c r="L14" s="20">
        <f t="shared" si="1"/>
        <v>493948.97060000035</v>
      </c>
      <c r="M14" s="20">
        <f t="shared" si="9"/>
        <v>68904.387266666978</v>
      </c>
      <c r="N14" s="20">
        <f t="shared" si="10"/>
        <v>116.21109642811986</v>
      </c>
      <c r="O14" s="20">
        <f>L14/J14*100</f>
        <v>96.842580356766561</v>
      </c>
      <c r="P14" s="19">
        <f t="shared" si="2"/>
        <v>108343.4</v>
      </c>
      <c r="Q14" s="20">
        <f t="shared" si="2"/>
        <v>90286.166666666672</v>
      </c>
      <c r="R14" s="20">
        <f>W14+AB14+AG14</f>
        <v>80774.490000000369</v>
      </c>
      <c r="S14" s="20">
        <f t="shared" si="11"/>
        <v>89.464967870678265</v>
      </c>
      <c r="T14" s="18">
        <f>R14/P14*100</f>
        <v>74.554139892231902</v>
      </c>
      <c r="U14" s="19">
        <v>8100</v>
      </c>
      <c r="V14" s="42">
        <f t="shared" si="12"/>
        <v>6750</v>
      </c>
      <c r="W14" s="42">
        <v>29905.57</v>
      </c>
      <c r="X14" s="42">
        <f t="shared" si="13"/>
        <v>443.04548148148149</v>
      </c>
      <c r="Y14" s="42">
        <f t="shared" si="3"/>
        <v>369.20456790123455</v>
      </c>
      <c r="Z14" s="19">
        <v>23543.4</v>
      </c>
      <c r="AA14" s="42">
        <f t="shared" si="14"/>
        <v>19619.5</v>
      </c>
      <c r="AB14" s="42">
        <v>9254.6949999999997</v>
      </c>
      <c r="AC14" s="42">
        <f t="shared" si="4"/>
        <v>47.170901399118222</v>
      </c>
      <c r="AD14" s="42">
        <f t="shared" si="15"/>
        <v>39.309084499265182</v>
      </c>
      <c r="AE14" s="19">
        <v>76700</v>
      </c>
      <c r="AF14" s="42">
        <f t="shared" si="16"/>
        <v>63916.666666666672</v>
      </c>
      <c r="AG14" s="42">
        <v>41614.22500000037</v>
      </c>
      <c r="AH14" s="42">
        <f>+AG14/AF14*100</f>
        <v>65.107001303781544</v>
      </c>
      <c r="AI14" s="42">
        <f>AG14/AE14*100</f>
        <v>54.255834419817951</v>
      </c>
      <c r="AJ14" s="19">
        <v>270000</v>
      </c>
      <c r="AK14" s="42">
        <f t="shared" si="17"/>
        <v>225000</v>
      </c>
      <c r="AL14" s="42">
        <v>254726.71599999999</v>
      </c>
      <c r="AM14" s="42">
        <f>+AL14/AK14*100</f>
        <v>113.21187377777777</v>
      </c>
      <c r="AN14" s="42">
        <f>AL14/AJ14*100</f>
        <v>94.343228148148143</v>
      </c>
      <c r="AO14" s="19">
        <v>9700</v>
      </c>
      <c r="AP14" s="42">
        <f t="shared" si="18"/>
        <v>8083.3333333333339</v>
      </c>
      <c r="AQ14" s="42">
        <v>9180.2649999999994</v>
      </c>
      <c r="AR14" s="42">
        <f>+AQ14/AP14*100</f>
        <v>113.57028865979379</v>
      </c>
      <c r="AS14" s="42">
        <f>AQ14/AO14*100</f>
        <v>94.641907216494843</v>
      </c>
      <c r="AT14" s="19">
        <v>13000</v>
      </c>
      <c r="AU14" s="42">
        <f t="shared" si="19"/>
        <v>10833.333333333332</v>
      </c>
      <c r="AV14" s="42">
        <v>12141.5</v>
      </c>
      <c r="AW14" s="42">
        <f>+AV14/AU14*100</f>
        <v>112.07538461538462</v>
      </c>
      <c r="AX14" s="42">
        <f>AV14/AT14*100</f>
        <v>93.396153846153851</v>
      </c>
      <c r="AY14" s="19">
        <v>0</v>
      </c>
      <c r="AZ14" s="42">
        <f t="shared" si="20"/>
        <v>0</v>
      </c>
      <c r="BA14" s="42">
        <v>0</v>
      </c>
      <c r="BB14" s="19">
        <v>0</v>
      </c>
      <c r="BC14" s="42">
        <f t="shared" si="21"/>
        <v>0</v>
      </c>
      <c r="BD14" s="42">
        <v>0</v>
      </c>
      <c r="BE14" s="19">
        <v>914256.6</v>
      </c>
      <c r="BF14" s="42">
        <f t="shared" si="22"/>
        <v>761880.5</v>
      </c>
      <c r="BG14" s="42">
        <v>761880.6</v>
      </c>
      <c r="BH14" s="19">
        <v>2396.8000000000002</v>
      </c>
      <c r="BI14" s="42">
        <f t="shared" si="23"/>
        <v>1997.3333333333335</v>
      </c>
      <c r="BJ14" s="42">
        <v>2116.9</v>
      </c>
      <c r="BK14" s="19">
        <v>0</v>
      </c>
      <c r="BL14" s="42">
        <f t="shared" si="24"/>
        <v>0</v>
      </c>
      <c r="BM14" s="42">
        <v>0</v>
      </c>
      <c r="BN14" s="19">
        <v>0</v>
      </c>
      <c r="BO14" s="42">
        <f t="shared" si="25"/>
        <v>0</v>
      </c>
      <c r="BP14" s="42">
        <v>0</v>
      </c>
      <c r="BQ14" s="19">
        <f t="shared" si="5"/>
        <v>23400</v>
      </c>
      <c r="BR14" s="42">
        <f t="shared" si="5"/>
        <v>19500</v>
      </c>
      <c r="BS14" s="42">
        <f t="shared" si="5"/>
        <v>27093.036599999999</v>
      </c>
      <c r="BT14" s="42">
        <f t="shared" si="26"/>
        <v>138.93864923076922</v>
      </c>
      <c r="BU14" s="42">
        <f>BS14/BQ14*100</f>
        <v>115.78220769230769</v>
      </c>
      <c r="BV14" s="19">
        <v>11200</v>
      </c>
      <c r="BW14" s="42">
        <f t="shared" si="27"/>
        <v>9333.3333333333339</v>
      </c>
      <c r="BX14" s="42">
        <v>11430.680399999999</v>
      </c>
      <c r="BY14" s="19">
        <v>5540</v>
      </c>
      <c r="BZ14" s="42">
        <f t="shared" si="28"/>
        <v>4616.666666666667</v>
      </c>
      <c r="CA14" s="42">
        <v>10766.99</v>
      </c>
      <c r="CB14" s="19">
        <v>3100</v>
      </c>
      <c r="CC14" s="42">
        <f t="shared" si="29"/>
        <v>2583.333333333333</v>
      </c>
      <c r="CD14" s="42">
        <v>1428.6969999999999</v>
      </c>
      <c r="CE14" s="19">
        <v>3560</v>
      </c>
      <c r="CF14" s="42">
        <f t="shared" si="30"/>
        <v>2966.666666666667</v>
      </c>
      <c r="CG14" s="42">
        <v>3466.6691999999998</v>
      </c>
      <c r="CH14" s="19">
        <v>0</v>
      </c>
      <c r="CI14" s="42">
        <f t="shared" si="31"/>
        <v>0</v>
      </c>
      <c r="CJ14" s="42">
        <v>0</v>
      </c>
      <c r="CK14" s="19">
        <v>2227.1999999999998</v>
      </c>
      <c r="CL14" s="42">
        <f t="shared" si="32"/>
        <v>1856</v>
      </c>
      <c r="CM14" s="42">
        <v>890.86</v>
      </c>
      <c r="CN14" s="19">
        <v>0</v>
      </c>
      <c r="CO14" s="42">
        <f t="shared" si="33"/>
        <v>0</v>
      </c>
      <c r="CP14" s="42">
        <v>0</v>
      </c>
      <c r="CQ14" s="19">
        <v>37800</v>
      </c>
      <c r="CR14" s="42">
        <f t="shared" si="34"/>
        <v>31500</v>
      </c>
      <c r="CS14" s="42">
        <v>33442.919900000001</v>
      </c>
      <c r="CT14" s="19">
        <v>30000</v>
      </c>
      <c r="CU14" s="42">
        <f t="shared" si="35"/>
        <v>25000</v>
      </c>
      <c r="CV14" s="42">
        <v>27179.019899999999</v>
      </c>
      <c r="CW14" s="19">
        <v>2000</v>
      </c>
      <c r="CX14" s="42">
        <f t="shared" si="36"/>
        <v>1666.6666666666665</v>
      </c>
      <c r="CY14" s="42">
        <v>24302.559099999999</v>
      </c>
      <c r="CZ14" s="19">
        <v>0</v>
      </c>
      <c r="DA14" s="42">
        <f t="shared" si="37"/>
        <v>0</v>
      </c>
      <c r="DB14" s="42">
        <v>737</v>
      </c>
      <c r="DC14" s="19">
        <v>0</v>
      </c>
      <c r="DD14" s="42">
        <f t="shared" si="38"/>
        <v>0</v>
      </c>
      <c r="DE14" s="42">
        <v>0</v>
      </c>
      <c r="DF14" s="19">
        <v>45810.1</v>
      </c>
      <c r="DG14" s="42">
        <f t="shared" si="39"/>
        <v>38175.083333333328</v>
      </c>
      <c r="DH14" s="42">
        <v>51550.483999999997</v>
      </c>
      <c r="DI14" s="42">
        <v>0</v>
      </c>
      <c r="DJ14" s="19">
        <f t="shared" si="6"/>
        <v>1428934.1</v>
      </c>
      <c r="DK14" s="42">
        <f t="shared" si="6"/>
        <v>1190778.416666667</v>
      </c>
      <c r="DL14" s="42">
        <f t="shared" si="6"/>
        <v>1258837.3306</v>
      </c>
      <c r="DM14" s="19">
        <v>12000</v>
      </c>
      <c r="DN14" s="42">
        <f t="shared" si="40"/>
        <v>10000</v>
      </c>
      <c r="DO14" s="42">
        <v>0</v>
      </c>
      <c r="DP14" s="19">
        <v>500000</v>
      </c>
      <c r="DQ14" s="42">
        <f t="shared" si="41"/>
        <v>416666.66666666663</v>
      </c>
      <c r="DR14" s="42">
        <v>304240.59999999998</v>
      </c>
      <c r="DS14" s="19">
        <v>0</v>
      </c>
      <c r="DT14" s="42">
        <f t="shared" si="42"/>
        <v>0</v>
      </c>
      <c r="DU14" s="42">
        <v>0</v>
      </c>
      <c r="DV14" s="19">
        <v>0</v>
      </c>
      <c r="DW14" s="42">
        <f t="shared" si="43"/>
        <v>0</v>
      </c>
      <c r="DX14" s="42">
        <v>0</v>
      </c>
      <c r="DY14" s="19">
        <v>0</v>
      </c>
      <c r="DZ14" s="42">
        <f t="shared" si="44"/>
        <v>0</v>
      </c>
      <c r="EA14" s="42">
        <v>0</v>
      </c>
      <c r="EB14" s="19">
        <v>254196.8</v>
      </c>
      <c r="EC14" s="42">
        <f t="shared" si="45"/>
        <v>211830.66666666666</v>
      </c>
      <c r="ED14" s="42">
        <v>148441.52340000001</v>
      </c>
      <c r="EE14" s="42">
        <v>0</v>
      </c>
      <c r="EF14" s="19">
        <f t="shared" si="7"/>
        <v>766196.8</v>
      </c>
      <c r="EG14" s="42">
        <f t="shared" si="7"/>
        <v>638497.33333333326</v>
      </c>
      <c r="EH14" s="42">
        <f>DO14+DR14+DU14+DX14+EA14+ED14+EE14</f>
        <v>452682.12339999998</v>
      </c>
      <c r="EI14" s="24"/>
      <c r="EJ14" s="71"/>
      <c r="EK14" s="71"/>
      <c r="EL14" s="71"/>
      <c r="EM14" s="71"/>
      <c r="EN14" s="71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</row>
    <row r="15" spans="1:254" x14ac:dyDescent="0.3">
      <c r="A15" s="17"/>
      <c r="B15" s="50"/>
      <c r="C15" s="35"/>
      <c r="D15" s="26"/>
      <c r="E15" s="42"/>
      <c r="F15" s="4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8"/>
      <c r="U15" s="21"/>
      <c r="V15" s="21"/>
      <c r="W15" s="37"/>
      <c r="X15" s="42"/>
      <c r="Y15" s="42"/>
      <c r="Z15" s="27"/>
      <c r="AA15" s="20"/>
      <c r="AB15" s="37"/>
      <c r="AC15" s="42"/>
      <c r="AD15" s="42"/>
      <c r="AE15" s="18"/>
      <c r="AF15" s="20"/>
      <c r="AG15" s="37"/>
      <c r="AH15" s="42"/>
      <c r="AI15" s="18"/>
      <c r="AJ15" s="21"/>
      <c r="AK15" s="20"/>
      <c r="AL15" s="37"/>
      <c r="AM15" s="42"/>
      <c r="AN15" s="18"/>
      <c r="AO15" s="21"/>
      <c r="AP15" s="20"/>
      <c r="AQ15" s="37"/>
      <c r="AR15" s="42"/>
      <c r="AS15" s="18"/>
      <c r="AT15" s="23"/>
      <c r="AU15" s="20"/>
      <c r="AV15" s="20"/>
      <c r="AW15" s="42"/>
      <c r="AX15" s="18"/>
      <c r="AY15" s="22"/>
      <c r="AZ15" s="20"/>
      <c r="BA15" s="18"/>
      <c r="BB15" s="18"/>
      <c r="BC15" s="20"/>
      <c r="BD15" s="18"/>
      <c r="BE15" s="18"/>
      <c r="BF15" s="20"/>
      <c r="BG15" s="37"/>
      <c r="BH15" s="21"/>
      <c r="BI15" s="20"/>
      <c r="BJ15" s="18"/>
      <c r="BK15" s="18"/>
      <c r="BL15" s="20"/>
      <c r="BM15" s="18"/>
      <c r="BN15" s="18"/>
      <c r="BO15" s="20"/>
      <c r="BP15" s="18"/>
      <c r="BQ15" s="20"/>
      <c r="BR15" s="20"/>
      <c r="BS15" s="20"/>
      <c r="BT15" s="42"/>
      <c r="BU15" s="18"/>
      <c r="BV15" s="21"/>
      <c r="BW15" s="20"/>
      <c r="BX15" s="37"/>
      <c r="BY15" s="18"/>
      <c r="BZ15" s="20"/>
      <c r="CA15" s="20"/>
      <c r="CB15" s="18"/>
      <c r="CC15" s="20"/>
      <c r="CD15" s="18"/>
      <c r="CE15" s="21"/>
      <c r="CF15" s="20"/>
      <c r="CG15" s="37"/>
      <c r="CH15" s="18"/>
      <c r="CI15" s="20"/>
      <c r="CJ15" s="18"/>
      <c r="CK15" s="18"/>
      <c r="CL15" s="20"/>
      <c r="CM15" s="18"/>
      <c r="CN15" s="21"/>
      <c r="CO15" s="20"/>
      <c r="CP15" s="37"/>
      <c r="CQ15" s="21"/>
      <c r="CR15" s="20"/>
      <c r="CS15" s="37"/>
      <c r="CT15" s="38"/>
      <c r="CU15" s="20"/>
      <c r="CV15" s="37"/>
      <c r="CW15" s="21"/>
      <c r="CX15" s="20"/>
      <c r="CY15" s="37"/>
      <c r="CZ15" s="18"/>
      <c r="DA15" s="20"/>
      <c r="DB15" s="18"/>
      <c r="DC15" s="18"/>
      <c r="DD15" s="20"/>
      <c r="DE15" s="18"/>
      <c r="DF15" s="18"/>
      <c r="DG15" s="20"/>
      <c r="DH15" s="38"/>
      <c r="DI15" s="20"/>
      <c r="DJ15" s="20"/>
      <c r="DK15" s="20"/>
      <c r="DL15" s="20"/>
      <c r="DM15" s="18"/>
      <c r="DN15" s="20"/>
      <c r="DO15" s="18"/>
      <c r="DP15" s="18"/>
      <c r="DQ15" s="20"/>
      <c r="DR15" s="18"/>
      <c r="DS15" s="18"/>
      <c r="DT15" s="20"/>
      <c r="DU15" s="18"/>
      <c r="DV15" s="18"/>
      <c r="DW15" s="20"/>
      <c r="DX15" s="18"/>
      <c r="DY15" s="18"/>
      <c r="DZ15" s="20"/>
      <c r="EA15" s="18"/>
      <c r="EB15" s="39"/>
      <c r="EC15" s="20"/>
      <c r="ED15" s="20"/>
      <c r="EE15" s="20"/>
      <c r="EF15" s="20"/>
      <c r="EG15" s="20"/>
      <c r="EH15" s="20"/>
      <c r="EI15" s="24"/>
      <c r="EJ15" s="71"/>
      <c r="EK15" s="71"/>
      <c r="EL15" s="71"/>
      <c r="EM15" s="71"/>
      <c r="EN15" s="71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</row>
    <row r="16" spans="1:254" x14ac:dyDescent="0.3">
      <c r="A16" s="17"/>
      <c r="B16" s="50"/>
      <c r="C16" s="35"/>
      <c r="D16" s="26"/>
      <c r="E16" s="42"/>
      <c r="F16" s="4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8"/>
      <c r="U16" s="21"/>
      <c r="V16" s="21"/>
      <c r="W16" s="20"/>
      <c r="X16" s="42"/>
      <c r="Y16" s="42"/>
      <c r="Z16" s="27"/>
      <c r="AA16" s="20"/>
      <c r="AB16" s="20"/>
      <c r="AC16" s="42"/>
      <c r="AD16" s="42"/>
      <c r="AE16" s="18"/>
      <c r="AF16" s="20"/>
      <c r="AG16" s="18"/>
      <c r="AH16" s="42"/>
      <c r="AI16" s="18"/>
      <c r="AJ16" s="21"/>
      <c r="AK16" s="20"/>
      <c r="AL16" s="20"/>
      <c r="AM16" s="42"/>
      <c r="AN16" s="18"/>
      <c r="AO16" s="21"/>
      <c r="AP16" s="20"/>
      <c r="AQ16" s="20"/>
      <c r="AR16" s="42"/>
      <c r="AS16" s="18"/>
      <c r="AT16" s="23"/>
      <c r="AU16" s="20"/>
      <c r="AV16" s="20"/>
      <c r="AW16" s="42"/>
      <c r="AX16" s="18"/>
      <c r="AY16" s="22"/>
      <c r="AZ16" s="20"/>
      <c r="BA16" s="18"/>
      <c r="BB16" s="18"/>
      <c r="BC16" s="20"/>
      <c r="BD16" s="18"/>
      <c r="BE16" s="18"/>
      <c r="BF16" s="20"/>
      <c r="BG16" s="18"/>
      <c r="BH16" s="21"/>
      <c r="BI16" s="20"/>
      <c r="BJ16" s="18"/>
      <c r="BK16" s="18"/>
      <c r="BL16" s="20"/>
      <c r="BM16" s="18"/>
      <c r="BN16" s="18"/>
      <c r="BO16" s="20"/>
      <c r="BP16" s="18"/>
      <c r="BQ16" s="20"/>
      <c r="BR16" s="20"/>
      <c r="BS16" s="20"/>
      <c r="BT16" s="42"/>
      <c r="BU16" s="18"/>
      <c r="BV16" s="21"/>
      <c r="BW16" s="20"/>
      <c r="BX16" s="20"/>
      <c r="BY16" s="18"/>
      <c r="BZ16" s="20"/>
      <c r="CA16" s="20"/>
      <c r="CB16" s="18"/>
      <c r="CC16" s="20"/>
      <c r="CD16" s="18"/>
      <c r="CE16" s="21"/>
      <c r="CF16" s="20"/>
      <c r="CG16" s="18"/>
      <c r="CH16" s="18"/>
      <c r="CI16" s="20"/>
      <c r="CJ16" s="18"/>
      <c r="CK16" s="18"/>
      <c r="CL16" s="20"/>
      <c r="CM16" s="18"/>
      <c r="CN16" s="21"/>
      <c r="CO16" s="20"/>
      <c r="CP16" s="18"/>
      <c r="CQ16" s="21"/>
      <c r="CR16" s="20"/>
      <c r="CS16" s="18"/>
      <c r="CT16" s="35"/>
      <c r="CU16" s="20"/>
      <c r="CV16" s="18"/>
      <c r="CW16" s="21"/>
      <c r="CX16" s="20"/>
      <c r="CY16" s="18"/>
      <c r="CZ16" s="18"/>
      <c r="DA16" s="20"/>
      <c r="DB16" s="18"/>
      <c r="DC16" s="18"/>
      <c r="DD16" s="20"/>
      <c r="DE16" s="18"/>
      <c r="DF16" s="18"/>
      <c r="DG16" s="20"/>
      <c r="DH16" s="20"/>
      <c r="DI16" s="20"/>
      <c r="DJ16" s="20"/>
      <c r="DK16" s="20"/>
      <c r="DL16" s="20"/>
      <c r="DM16" s="18"/>
      <c r="DN16" s="20"/>
      <c r="DO16" s="18"/>
      <c r="DP16" s="18"/>
      <c r="DQ16" s="20"/>
      <c r="DR16" s="18"/>
      <c r="DS16" s="18"/>
      <c r="DT16" s="20"/>
      <c r="DU16" s="18"/>
      <c r="DV16" s="18"/>
      <c r="DW16" s="20"/>
      <c r="DX16" s="18"/>
      <c r="DY16" s="18"/>
      <c r="DZ16" s="20"/>
      <c r="EA16" s="18"/>
      <c r="EB16" s="39"/>
      <c r="EC16" s="20"/>
      <c r="ED16" s="20"/>
      <c r="EE16" s="20"/>
      <c r="EF16" s="20"/>
      <c r="EG16" s="20"/>
      <c r="EH16" s="20"/>
      <c r="EI16" s="24"/>
      <c r="EJ16" s="71"/>
      <c r="EK16" s="71"/>
      <c r="EL16" s="71"/>
      <c r="EM16" s="71"/>
      <c r="EN16" s="71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</row>
    <row r="17" spans="1:254" x14ac:dyDescent="0.3">
      <c r="A17" s="17"/>
      <c r="B17" s="36" t="s">
        <v>50</v>
      </c>
      <c r="C17" s="28">
        <f>SUM(C10:C16)</f>
        <v>328271.64809999999</v>
      </c>
      <c r="D17" s="28">
        <f>SUM(D10:D16)</f>
        <v>1505913.2455</v>
      </c>
      <c r="E17" s="28">
        <f>SUM(E10:E16)</f>
        <v>15095123.253599999</v>
      </c>
      <c r="F17" s="28">
        <f>SUM(F10:F16)</f>
        <v>12579269.378000002</v>
      </c>
      <c r="G17" s="28">
        <f>SUM(G10:G16)</f>
        <v>10421444.738</v>
      </c>
      <c r="H17" s="28">
        <f t="shared" si="8"/>
        <v>82.846184661775027</v>
      </c>
      <c r="I17" s="28">
        <f>G17/E17*100</f>
        <v>69.03848721814586</v>
      </c>
      <c r="J17" s="28">
        <f>SUM(J10:J16)</f>
        <v>3590158.4090000009</v>
      </c>
      <c r="K17" s="28">
        <f>SUM(K10:K16)</f>
        <v>2991798.6741666677</v>
      </c>
      <c r="L17" s="28">
        <f>SUM(L10:L16)</f>
        <v>2953773.3420000002</v>
      </c>
      <c r="M17" s="28">
        <f t="shared" si="9"/>
        <v>-38025.332166667562</v>
      </c>
      <c r="N17" s="28">
        <f t="shared" si="10"/>
        <v>98.729014338598205</v>
      </c>
      <c r="O17" s="28">
        <f>L17/J17*100</f>
        <v>82.274178615498499</v>
      </c>
      <c r="P17" s="28">
        <f>SUM(P10:P16)</f>
        <v>523510.03000000038</v>
      </c>
      <c r="Q17" s="28">
        <f>SUM(Q10:Q16)</f>
        <v>436258.35833333369</v>
      </c>
      <c r="R17" s="28">
        <f>SUM(R10:R16)</f>
        <v>307390.01289999962</v>
      </c>
      <c r="S17" s="28">
        <f t="shared" si="11"/>
        <v>70.460544085468484</v>
      </c>
      <c r="T17" s="28">
        <f>R17/P17*100</f>
        <v>58.717120071223739</v>
      </c>
      <c r="U17" s="28">
        <f>SUM(U10:U16)</f>
        <v>23164.400000000001</v>
      </c>
      <c r="V17" s="28">
        <f>SUM(V10:V16)</f>
        <v>19303.666666666668</v>
      </c>
      <c r="W17" s="28">
        <f>SUM(W10:W16)</f>
        <v>40297.209799999997</v>
      </c>
      <c r="X17" s="28">
        <f t="shared" si="13"/>
        <v>208.754173473088</v>
      </c>
      <c r="Y17" s="28">
        <f t="shared" si="3"/>
        <v>173.96181122757332</v>
      </c>
      <c r="Z17" s="28">
        <f>SUM(Z10:Z16)</f>
        <v>150615.70000000001</v>
      </c>
      <c r="AA17" s="28">
        <f>SUM(AA10:AA16)</f>
        <v>125513.08333333334</v>
      </c>
      <c r="AB17" s="28">
        <f>SUM(AB10:AB16)</f>
        <v>74380.690899999987</v>
      </c>
      <c r="AC17" s="28">
        <f t="shared" si="4"/>
        <v>59.261304817492459</v>
      </c>
      <c r="AD17" s="42">
        <f t="shared" si="15"/>
        <v>49.384420681243704</v>
      </c>
      <c r="AE17" s="28">
        <f>SUM(AE10:AE16)</f>
        <v>349729.9300000004</v>
      </c>
      <c r="AF17" s="28">
        <f>SUM(AF10:AF16)</f>
        <v>291441.60833333369</v>
      </c>
      <c r="AG17" s="28">
        <f>SUM(AG10:AG16)</f>
        <v>192712.11219999968</v>
      </c>
      <c r="AH17" s="28">
        <f>+AG17/AF17*100</f>
        <v>66.123747155411991</v>
      </c>
      <c r="AI17" s="28">
        <f>AG17/AE17*100</f>
        <v>55.10312262950999</v>
      </c>
      <c r="AJ17" s="28">
        <f>SUM(AJ10:AJ16)</f>
        <v>1263678.2000000002</v>
      </c>
      <c r="AK17" s="28">
        <f>SUM(AK10:AK16)</f>
        <v>1053065.1666666667</v>
      </c>
      <c r="AL17" s="28">
        <f>SUM(AL10:AL16)</f>
        <v>1045415.0596</v>
      </c>
      <c r="AM17" s="28">
        <f>+AL17/AK17*100</f>
        <v>99.273539063980053</v>
      </c>
      <c r="AN17" s="28">
        <f>AL17/AJ17*100</f>
        <v>82.727949219983373</v>
      </c>
      <c r="AO17" s="28">
        <f>SUM(AO10:AO16)</f>
        <v>45792.5</v>
      </c>
      <c r="AP17" s="28">
        <f>SUM(AP10:AP16)</f>
        <v>38160.416666666664</v>
      </c>
      <c r="AQ17" s="28">
        <f>SUM(AQ10:AQ16)</f>
        <v>43276.9876</v>
      </c>
      <c r="AR17" s="28">
        <f>+AQ17/AP17*100</f>
        <v>113.40805835016651</v>
      </c>
      <c r="AS17" s="28">
        <f>AQ17/AO17*100</f>
        <v>94.506715291805435</v>
      </c>
      <c r="AT17" s="28">
        <f>SUM(AT10:AT16)</f>
        <v>45600</v>
      </c>
      <c r="AU17" s="28">
        <f>SUM(AU10:AU16)</f>
        <v>38000</v>
      </c>
      <c r="AV17" s="28">
        <f>SUM(AV10:AV16)</f>
        <v>45987.9</v>
      </c>
      <c r="AW17" s="28">
        <f>+AV17/AU17*100</f>
        <v>121.02078947368422</v>
      </c>
      <c r="AX17" s="28">
        <f>AV17/AT17*100</f>
        <v>100.85065789473684</v>
      </c>
      <c r="AY17" s="28">
        <f t="shared" ref="AY17:BS17" si="46">SUM(AY10:AY16)</f>
        <v>0</v>
      </c>
      <c r="AZ17" s="28">
        <f t="shared" si="46"/>
        <v>0</v>
      </c>
      <c r="BA17" s="28">
        <f t="shared" si="46"/>
        <v>0</v>
      </c>
      <c r="BB17" s="28">
        <f t="shared" si="46"/>
        <v>0</v>
      </c>
      <c r="BC17" s="28">
        <f t="shared" si="46"/>
        <v>0</v>
      </c>
      <c r="BD17" s="28">
        <f t="shared" si="46"/>
        <v>0</v>
      </c>
      <c r="BE17" s="28">
        <f t="shared" si="46"/>
        <v>7050325.9000000004</v>
      </c>
      <c r="BF17" s="28">
        <f t="shared" si="46"/>
        <v>5875271.583333334</v>
      </c>
      <c r="BG17" s="28">
        <f t="shared" si="46"/>
        <v>5875271.7999999998</v>
      </c>
      <c r="BH17" s="28">
        <f t="shared" si="46"/>
        <v>20481.099999999999</v>
      </c>
      <c r="BI17" s="28">
        <f t="shared" si="46"/>
        <v>17067.583333333332</v>
      </c>
      <c r="BJ17" s="28">
        <f t="shared" si="46"/>
        <v>18150.400000000001</v>
      </c>
      <c r="BK17" s="28">
        <f t="shared" si="46"/>
        <v>0</v>
      </c>
      <c r="BL17" s="28">
        <f t="shared" si="46"/>
        <v>0</v>
      </c>
      <c r="BM17" s="28">
        <f t="shared" si="46"/>
        <v>0</v>
      </c>
      <c r="BN17" s="28">
        <f t="shared" si="46"/>
        <v>0</v>
      </c>
      <c r="BO17" s="28">
        <f t="shared" si="46"/>
        <v>0</v>
      </c>
      <c r="BP17" s="28">
        <f t="shared" si="46"/>
        <v>0</v>
      </c>
      <c r="BQ17" s="28">
        <f t="shared" si="46"/>
        <v>344888.30000000005</v>
      </c>
      <c r="BR17" s="28">
        <f t="shared" si="46"/>
        <v>287406.91666666663</v>
      </c>
      <c r="BS17" s="28">
        <f t="shared" si="46"/>
        <v>240353.73959999997</v>
      </c>
      <c r="BT17" s="28">
        <f t="shared" si="26"/>
        <v>83.6283769324735</v>
      </c>
      <c r="BU17" s="28">
        <f>BS17/BQ17*100</f>
        <v>69.690314110394567</v>
      </c>
      <c r="BV17" s="28">
        <f t="shared" ref="BV17:DA17" si="47">SUM(BV10:BV16)</f>
        <v>254687</v>
      </c>
      <c r="BW17" s="28">
        <f t="shared" si="47"/>
        <v>212239.16666666666</v>
      </c>
      <c r="BX17" s="28">
        <f t="shared" si="47"/>
        <v>178630.40050000002</v>
      </c>
      <c r="BY17" s="28">
        <f t="shared" si="47"/>
        <v>52046.400000000001</v>
      </c>
      <c r="BZ17" s="28">
        <f t="shared" si="47"/>
        <v>43371.999999999993</v>
      </c>
      <c r="CA17" s="28">
        <f t="shared" si="47"/>
        <v>21132.294999999998</v>
      </c>
      <c r="CB17" s="28">
        <f t="shared" si="47"/>
        <v>5200</v>
      </c>
      <c r="CC17" s="28">
        <f t="shared" si="47"/>
        <v>4333.333333333333</v>
      </c>
      <c r="CD17" s="28">
        <f t="shared" si="47"/>
        <v>2135.752</v>
      </c>
      <c r="CE17" s="28">
        <f t="shared" si="47"/>
        <v>32954.9</v>
      </c>
      <c r="CF17" s="28">
        <f t="shared" si="47"/>
        <v>27462.416666666668</v>
      </c>
      <c r="CG17" s="28">
        <f t="shared" si="47"/>
        <v>38455.292099999999</v>
      </c>
      <c r="CH17" s="28">
        <f t="shared" si="47"/>
        <v>0</v>
      </c>
      <c r="CI17" s="28">
        <f t="shared" si="47"/>
        <v>0</v>
      </c>
      <c r="CJ17" s="28">
        <f t="shared" si="47"/>
        <v>0</v>
      </c>
      <c r="CK17" s="28">
        <f t="shared" si="47"/>
        <v>15361.8</v>
      </c>
      <c r="CL17" s="28">
        <f t="shared" si="47"/>
        <v>12801.5</v>
      </c>
      <c r="CM17" s="28">
        <f t="shared" si="47"/>
        <v>9531.3000000000011</v>
      </c>
      <c r="CN17" s="28">
        <f t="shared" si="47"/>
        <v>0</v>
      </c>
      <c r="CO17" s="28">
        <f t="shared" si="47"/>
        <v>0</v>
      </c>
      <c r="CP17" s="28">
        <f t="shared" si="47"/>
        <v>1252.326</v>
      </c>
      <c r="CQ17" s="28">
        <f t="shared" si="47"/>
        <v>479319.47</v>
      </c>
      <c r="CR17" s="28">
        <f t="shared" si="47"/>
        <v>399432.89166666666</v>
      </c>
      <c r="CS17" s="28">
        <f t="shared" si="47"/>
        <v>336065.64539999998</v>
      </c>
      <c r="CT17" s="28">
        <f t="shared" si="47"/>
        <v>232420.17</v>
      </c>
      <c r="CU17" s="28">
        <f t="shared" si="47"/>
        <v>193683.47500000003</v>
      </c>
      <c r="CV17" s="28">
        <f t="shared" si="47"/>
        <v>139502.45740000001</v>
      </c>
      <c r="CW17" s="28">
        <f t="shared" si="47"/>
        <v>13900</v>
      </c>
      <c r="CX17" s="28">
        <f t="shared" si="47"/>
        <v>11583.333333333334</v>
      </c>
      <c r="CY17" s="28">
        <f t="shared" si="47"/>
        <v>61967.5461</v>
      </c>
      <c r="CZ17" s="28">
        <f t="shared" si="47"/>
        <v>3666.1</v>
      </c>
      <c r="DA17" s="28">
        <f t="shared" si="47"/>
        <v>3055.083333333333</v>
      </c>
      <c r="DB17" s="28">
        <f t="shared" ref="DB17:EF17" si="48">SUM(DB10:DB16)</f>
        <v>7939.9637999999995</v>
      </c>
      <c r="DC17" s="28">
        <f t="shared" si="48"/>
        <v>20000</v>
      </c>
      <c r="DD17" s="28">
        <f>SUM(DD10:DD16)</f>
        <v>16666.666666666668</v>
      </c>
      <c r="DE17" s="28">
        <f t="shared" si="48"/>
        <v>6490.09</v>
      </c>
      <c r="DF17" s="28">
        <f t="shared" si="48"/>
        <v>869803.80900000001</v>
      </c>
      <c r="DG17" s="28">
        <f>SUM(DG10:DG16)</f>
        <v>724836.50750000007</v>
      </c>
      <c r="DH17" s="28">
        <f t="shared" si="48"/>
        <v>864124.16100000008</v>
      </c>
      <c r="DI17" s="28">
        <f t="shared" si="48"/>
        <v>0</v>
      </c>
      <c r="DJ17" s="28">
        <f t="shared" si="48"/>
        <v>10696327.208999999</v>
      </c>
      <c r="DK17" s="28">
        <f>SUM(DK10:DK16)</f>
        <v>8913606.0075000003</v>
      </c>
      <c r="DL17" s="28">
        <f t="shared" si="48"/>
        <v>8863216.932</v>
      </c>
      <c r="DM17" s="28">
        <f t="shared" si="48"/>
        <v>112000</v>
      </c>
      <c r="DN17" s="28">
        <f>SUM(DN10:DN16)</f>
        <v>93333.333333333343</v>
      </c>
      <c r="DO17" s="28">
        <f t="shared" si="48"/>
        <v>450</v>
      </c>
      <c r="DP17" s="28">
        <f t="shared" si="48"/>
        <v>4281796.0445999997</v>
      </c>
      <c r="DQ17" s="28">
        <f>SUM(DQ10:DQ16)</f>
        <v>3568163.3704999997</v>
      </c>
      <c r="DR17" s="28">
        <f t="shared" si="48"/>
        <v>1554400.8059999999</v>
      </c>
      <c r="DS17" s="28">
        <f t="shared" si="48"/>
        <v>0</v>
      </c>
      <c r="DT17" s="28">
        <f>SUM(DT10:DT16)</f>
        <v>0</v>
      </c>
      <c r="DU17" s="28">
        <f t="shared" si="48"/>
        <v>0</v>
      </c>
      <c r="DV17" s="28">
        <f t="shared" si="48"/>
        <v>5000</v>
      </c>
      <c r="DW17" s="28">
        <f>SUM(DW10:DW16)</f>
        <v>4166.666666666667</v>
      </c>
      <c r="DX17" s="28">
        <f t="shared" si="48"/>
        <v>3377</v>
      </c>
      <c r="DY17" s="28">
        <f t="shared" si="48"/>
        <v>0</v>
      </c>
      <c r="DZ17" s="28">
        <f>SUM(DZ10:DZ16)</f>
        <v>0</v>
      </c>
      <c r="EA17" s="28">
        <f t="shared" si="48"/>
        <v>0</v>
      </c>
      <c r="EB17" s="28">
        <f t="shared" si="48"/>
        <v>1737774.0490000001</v>
      </c>
      <c r="EC17" s="28">
        <f>SUM(EC10:EC16)</f>
        <v>1448145.0408333333</v>
      </c>
      <c r="ED17" s="28">
        <f t="shared" si="48"/>
        <v>1167970.9087</v>
      </c>
      <c r="EE17" s="28">
        <f t="shared" si="48"/>
        <v>0</v>
      </c>
      <c r="EF17" s="28">
        <f t="shared" si="48"/>
        <v>6136570.0935999993</v>
      </c>
      <c r="EG17" s="28">
        <f>SUM(EG10:EG16)</f>
        <v>5113808.4113333328</v>
      </c>
      <c r="EH17" s="28">
        <f>SUM(EH10:EH16)</f>
        <v>2726198.7147000004</v>
      </c>
      <c r="EI17" s="29"/>
      <c r="EJ17" s="71"/>
      <c r="EK17" s="71"/>
      <c r="EL17" s="71"/>
      <c r="EM17" s="71"/>
      <c r="EN17" s="71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s="45" customFormat="1" x14ac:dyDescent="0.3">
      <c r="A18" s="46"/>
      <c r="B18" s="47"/>
      <c r="C18" s="29"/>
      <c r="D18" s="29"/>
      <c r="E18" s="29"/>
      <c r="F18" s="29"/>
      <c r="G18" s="29"/>
      <c r="H18" s="29"/>
      <c r="I18" s="48"/>
      <c r="J18" s="29"/>
      <c r="K18" s="29"/>
      <c r="L18" s="29"/>
      <c r="M18" s="29"/>
      <c r="N18" s="29"/>
      <c r="O18" s="48"/>
      <c r="P18" s="29"/>
      <c r="Q18" s="29"/>
      <c r="R18" s="29"/>
      <c r="S18" s="29"/>
      <c r="T18" s="49"/>
      <c r="U18" s="29"/>
      <c r="V18" s="29"/>
      <c r="W18" s="29"/>
      <c r="X18" s="29"/>
      <c r="Y18" s="49"/>
      <c r="Z18" s="29"/>
      <c r="AA18" s="29"/>
      <c r="AB18" s="29"/>
      <c r="AC18" s="29"/>
      <c r="AD18" s="49"/>
      <c r="AE18" s="29"/>
      <c r="AF18" s="29"/>
      <c r="AG18" s="29"/>
      <c r="AH18" s="48"/>
      <c r="AI18" s="49"/>
      <c r="AJ18" s="29"/>
      <c r="AK18" s="29"/>
      <c r="AL18" s="29"/>
      <c r="AM18" s="29"/>
      <c r="AN18" s="49"/>
      <c r="AO18" s="29"/>
      <c r="AP18" s="29"/>
      <c r="AQ18" s="29"/>
      <c r="AR18" s="29"/>
      <c r="AS18" s="49"/>
      <c r="AT18" s="29"/>
      <c r="AU18" s="29"/>
      <c r="AV18" s="29"/>
      <c r="AW18" s="29"/>
      <c r="AX18" s="4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4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72"/>
      <c r="EK18" s="72"/>
      <c r="EL18" s="72"/>
      <c r="EM18" s="72"/>
      <c r="EN18" s="72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</row>
    <row r="19" spans="1:254" s="45" customFormat="1" x14ac:dyDescent="0.3">
      <c r="EJ19" s="73"/>
      <c r="EK19" s="73"/>
      <c r="EL19" s="73"/>
      <c r="EM19" s="73"/>
      <c r="EN19" s="73"/>
    </row>
    <row r="20" spans="1:254" s="45" customFormat="1" x14ac:dyDescent="0.3">
      <c r="EJ20" s="73"/>
      <c r="EK20" s="73"/>
      <c r="EL20" s="73"/>
      <c r="EM20" s="73"/>
      <c r="EN20" s="73"/>
    </row>
    <row r="21" spans="1:254" s="45" customFormat="1" x14ac:dyDescent="0.3">
      <c r="EJ21" s="73"/>
      <c r="EK21" s="73"/>
      <c r="EL21" s="73"/>
      <c r="EM21" s="73"/>
      <c r="EN21" s="73"/>
    </row>
    <row r="22" spans="1:254" s="45" customFormat="1" x14ac:dyDescent="0.3">
      <c r="EJ22" s="73"/>
      <c r="EK22" s="73"/>
      <c r="EL22" s="73"/>
      <c r="EM22" s="73"/>
      <c r="EN22" s="73"/>
    </row>
    <row r="23" spans="1:254" s="45" customFormat="1" x14ac:dyDescent="0.3">
      <c r="EJ23" s="73"/>
      <c r="EK23" s="73"/>
      <c r="EL23" s="73"/>
      <c r="EM23" s="73"/>
      <c r="EN23" s="73"/>
    </row>
    <row r="24" spans="1:254" s="45" customFormat="1" x14ac:dyDescent="0.3">
      <c r="EJ24" s="73"/>
      <c r="EK24" s="73"/>
      <c r="EL24" s="73"/>
      <c r="EM24" s="73"/>
      <c r="EN24" s="73"/>
    </row>
    <row r="25" spans="1:254" s="45" customFormat="1" x14ac:dyDescent="0.3">
      <c r="EJ25" s="73"/>
      <c r="EK25" s="73"/>
      <c r="EL25" s="73"/>
      <c r="EM25" s="73"/>
      <c r="EN25" s="73"/>
    </row>
    <row r="26" spans="1:254" s="45" customFormat="1" x14ac:dyDescent="0.3">
      <c r="EJ26" s="73"/>
      <c r="EK26" s="73"/>
      <c r="EL26" s="73"/>
      <c r="EM26" s="73"/>
      <c r="EN26" s="73"/>
    </row>
    <row r="27" spans="1:254" s="45" customFormat="1" x14ac:dyDescent="0.3">
      <c r="EJ27" s="73"/>
      <c r="EK27" s="73"/>
      <c r="EL27" s="73"/>
      <c r="EM27" s="73"/>
      <c r="EN27" s="73"/>
    </row>
    <row r="28" spans="1:254" s="45" customFormat="1" x14ac:dyDescent="0.3">
      <c r="EJ28" s="73"/>
      <c r="EK28" s="73"/>
      <c r="EL28" s="73"/>
      <c r="EM28" s="73"/>
      <c r="EN28" s="73"/>
    </row>
    <row r="29" spans="1:254" s="45" customFormat="1" x14ac:dyDescent="0.3">
      <c r="EJ29" s="73"/>
      <c r="EK29" s="73"/>
      <c r="EL29" s="73"/>
      <c r="EM29" s="73"/>
      <c r="EN29" s="73"/>
    </row>
    <row r="30" spans="1:254" s="45" customFormat="1" x14ac:dyDescent="0.3">
      <c r="EJ30" s="73"/>
      <c r="EK30" s="73"/>
      <c r="EL30" s="73"/>
      <c r="EM30" s="73"/>
      <c r="EN30" s="73"/>
    </row>
    <row r="31" spans="1:254" s="45" customFormat="1" x14ac:dyDescent="0.3">
      <c r="EJ31" s="73"/>
      <c r="EK31" s="73"/>
      <c r="EL31" s="73"/>
      <c r="EM31" s="73"/>
      <c r="EN31" s="73"/>
    </row>
    <row r="32" spans="1:254" s="45" customFormat="1" x14ac:dyDescent="0.3">
      <c r="EJ32" s="73"/>
      <c r="EK32" s="73"/>
      <c r="EL32" s="73"/>
      <c r="EM32" s="73"/>
      <c r="EN32" s="73"/>
    </row>
    <row r="33" spans="140:144" s="45" customFormat="1" x14ac:dyDescent="0.3">
      <c r="EJ33" s="73"/>
      <c r="EK33" s="73"/>
      <c r="EL33" s="73"/>
      <c r="EM33" s="73"/>
      <c r="EN33" s="73"/>
    </row>
    <row r="34" spans="140:144" s="45" customFormat="1" x14ac:dyDescent="0.3">
      <c r="EJ34" s="73"/>
      <c r="EK34" s="73"/>
      <c r="EL34" s="73"/>
      <c r="EM34" s="73"/>
      <c r="EN34" s="73"/>
    </row>
    <row r="35" spans="140:144" s="45" customFormat="1" x14ac:dyDescent="0.3">
      <c r="EJ35" s="73"/>
      <c r="EK35" s="73"/>
      <c r="EL35" s="73"/>
      <c r="EM35" s="73"/>
      <c r="EN35" s="73"/>
    </row>
    <row r="36" spans="140:144" s="45" customFormat="1" x14ac:dyDescent="0.3">
      <c r="EJ36" s="73"/>
      <c r="EK36" s="73"/>
      <c r="EL36" s="73"/>
      <c r="EM36" s="73"/>
      <c r="EN36" s="73"/>
    </row>
    <row r="37" spans="140:144" s="45" customFormat="1" x14ac:dyDescent="0.3">
      <c r="EJ37" s="73"/>
      <c r="EK37" s="73"/>
      <c r="EL37" s="73"/>
      <c r="EM37" s="73"/>
      <c r="EN37" s="73"/>
    </row>
    <row r="38" spans="140:144" s="45" customFormat="1" x14ac:dyDescent="0.3">
      <c r="EJ38" s="73"/>
      <c r="EK38" s="73"/>
      <c r="EL38" s="73"/>
      <c r="EM38" s="73"/>
      <c r="EN38" s="73"/>
    </row>
    <row r="39" spans="140:144" s="45" customFormat="1" x14ac:dyDescent="0.3">
      <c r="EJ39" s="73"/>
      <c r="EK39" s="73"/>
      <c r="EL39" s="73"/>
      <c r="EM39" s="73"/>
      <c r="EN39" s="73"/>
    </row>
    <row r="40" spans="140:144" s="45" customFormat="1" x14ac:dyDescent="0.3">
      <c r="EJ40" s="73"/>
      <c r="EK40" s="73"/>
      <c r="EL40" s="73"/>
      <c r="EM40" s="73"/>
      <c r="EN40" s="73"/>
    </row>
    <row r="41" spans="140:144" s="45" customFormat="1" x14ac:dyDescent="0.3">
      <c r="EJ41" s="73"/>
      <c r="EK41" s="73"/>
      <c r="EL41" s="73"/>
      <c r="EM41" s="73"/>
      <c r="EN41" s="73"/>
    </row>
    <row r="42" spans="140:144" s="45" customFormat="1" x14ac:dyDescent="0.3">
      <c r="EJ42" s="73"/>
      <c r="EK42" s="73"/>
      <c r="EL42" s="73"/>
      <c r="EM42" s="73"/>
      <c r="EN42" s="73"/>
    </row>
    <row r="43" spans="140:144" s="45" customFormat="1" x14ac:dyDescent="0.3">
      <c r="EJ43" s="73"/>
      <c r="EK43" s="73"/>
      <c r="EL43" s="73"/>
      <c r="EM43" s="73"/>
      <c r="EN43" s="73"/>
    </row>
    <row r="44" spans="140:144" s="45" customFormat="1" x14ac:dyDescent="0.3">
      <c r="EJ44" s="73"/>
      <c r="EK44" s="73"/>
      <c r="EL44" s="73"/>
      <c r="EM44" s="73"/>
      <c r="EN44" s="73"/>
    </row>
    <row r="45" spans="140:144" s="45" customFormat="1" x14ac:dyDescent="0.3">
      <c r="EJ45" s="73"/>
      <c r="EK45" s="73"/>
      <c r="EL45" s="73"/>
      <c r="EM45" s="73"/>
      <c r="EN45" s="73"/>
    </row>
    <row r="46" spans="140:144" s="45" customFormat="1" x14ac:dyDescent="0.3">
      <c r="EJ46" s="73"/>
      <c r="EK46" s="73"/>
      <c r="EL46" s="73"/>
      <c r="EM46" s="73"/>
      <c r="EN46" s="73"/>
    </row>
    <row r="47" spans="140:144" s="45" customFormat="1" x14ac:dyDescent="0.3">
      <c r="EJ47" s="73"/>
      <c r="EK47" s="73"/>
      <c r="EL47" s="73"/>
      <c r="EM47" s="73"/>
      <c r="EN47" s="73"/>
    </row>
    <row r="48" spans="140:144" s="45" customFormat="1" x14ac:dyDescent="0.3">
      <c r="EJ48" s="73"/>
      <c r="EK48" s="73"/>
      <c r="EL48" s="73"/>
      <c r="EM48" s="73"/>
      <c r="EN48" s="73"/>
    </row>
    <row r="49" spans="140:144" s="45" customFormat="1" x14ac:dyDescent="0.3">
      <c r="EJ49" s="73"/>
      <c r="EK49" s="73"/>
      <c r="EL49" s="73"/>
      <c r="EM49" s="73"/>
      <c r="EN49" s="73"/>
    </row>
    <row r="50" spans="140:144" s="45" customFormat="1" x14ac:dyDescent="0.3">
      <c r="EJ50" s="73"/>
      <c r="EK50" s="73"/>
      <c r="EL50" s="73"/>
      <c r="EM50" s="73"/>
      <c r="EN50" s="73"/>
    </row>
    <row r="51" spans="140:144" s="45" customFormat="1" x14ac:dyDescent="0.3">
      <c r="EJ51" s="73"/>
      <c r="EK51" s="73"/>
      <c r="EL51" s="73"/>
      <c r="EM51" s="73"/>
      <c r="EN51" s="73"/>
    </row>
    <row r="52" spans="140:144" s="45" customFormat="1" x14ac:dyDescent="0.3">
      <c r="EJ52" s="73"/>
      <c r="EK52" s="73"/>
      <c r="EL52" s="73"/>
      <c r="EM52" s="73"/>
      <c r="EN52" s="73"/>
    </row>
    <row r="53" spans="140:144" s="45" customFormat="1" x14ac:dyDescent="0.3">
      <c r="EJ53" s="73"/>
      <c r="EK53" s="73"/>
      <c r="EL53" s="73"/>
      <c r="EM53" s="73"/>
      <c r="EN53" s="73"/>
    </row>
    <row r="54" spans="140:144" s="45" customFormat="1" x14ac:dyDescent="0.3">
      <c r="EJ54" s="73"/>
      <c r="EK54" s="73"/>
      <c r="EL54" s="73"/>
      <c r="EM54" s="73"/>
      <c r="EN54" s="73"/>
    </row>
    <row r="55" spans="140:144" s="45" customFormat="1" x14ac:dyDescent="0.3">
      <c r="EJ55" s="73"/>
      <c r="EK55" s="73"/>
      <c r="EL55" s="73"/>
      <c r="EM55" s="73"/>
      <c r="EN55" s="73"/>
    </row>
    <row r="56" spans="140:144" s="45" customFormat="1" x14ac:dyDescent="0.3">
      <c r="EJ56" s="73"/>
      <c r="EK56" s="73"/>
      <c r="EL56" s="73"/>
      <c r="EM56" s="73"/>
      <c r="EN56" s="73"/>
    </row>
    <row r="57" spans="140:144" s="45" customFormat="1" x14ac:dyDescent="0.3">
      <c r="EJ57" s="73"/>
      <c r="EK57" s="73"/>
      <c r="EL57" s="73"/>
      <c r="EM57" s="73"/>
      <c r="EN57" s="73"/>
    </row>
    <row r="58" spans="140:144" s="45" customFormat="1" x14ac:dyDescent="0.3">
      <c r="EJ58" s="73"/>
      <c r="EK58" s="73"/>
      <c r="EL58" s="73"/>
      <c r="EM58" s="73"/>
      <c r="EN58" s="73"/>
    </row>
    <row r="59" spans="140:144" s="45" customFormat="1" x14ac:dyDescent="0.3">
      <c r="EJ59" s="73"/>
      <c r="EK59" s="73"/>
      <c r="EL59" s="73"/>
      <c r="EM59" s="73"/>
      <c r="EN59" s="73"/>
    </row>
    <row r="60" spans="140:144" s="45" customFormat="1" x14ac:dyDescent="0.3">
      <c r="EJ60" s="73"/>
      <c r="EK60" s="73"/>
      <c r="EL60" s="73"/>
      <c r="EM60" s="73"/>
      <c r="EN60" s="73"/>
    </row>
    <row r="61" spans="140:144" s="45" customFormat="1" x14ac:dyDescent="0.3">
      <c r="EJ61" s="73"/>
      <c r="EK61" s="73"/>
      <c r="EL61" s="73"/>
      <c r="EM61" s="73"/>
      <c r="EN61" s="73"/>
    </row>
    <row r="62" spans="140:144" s="45" customFormat="1" x14ac:dyDescent="0.3">
      <c r="EJ62" s="73"/>
      <c r="EK62" s="73"/>
      <c r="EL62" s="73"/>
      <c r="EM62" s="73"/>
      <c r="EN62" s="73"/>
    </row>
    <row r="63" spans="140:144" s="45" customFormat="1" x14ac:dyDescent="0.3">
      <c r="EJ63" s="73"/>
      <c r="EK63" s="73"/>
      <c r="EL63" s="73"/>
      <c r="EM63" s="73"/>
      <c r="EN63" s="73"/>
    </row>
    <row r="64" spans="140:144" s="45" customFormat="1" x14ac:dyDescent="0.3">
      <c r="EJ64" s="73"/>
      <c r="EK64" s="73"/>
      <c r="EL64" s="73"/>
      <c r="EM64" s="73"/>
      <c r="EN64" s="73"/>
    </row>
    <row r="65" spans="140:144" s="45" customFormat="1" x14ac:dyDescent="0.3">
      <c r="EJ65" s="73"/>
      <c r="EK65" s="73"/>
      <c r="EL65" s="73"/>
      <c r="EM65" s="73"/>
      <c r="EN65" s="73"/>
    </row>
    <row r="66" spans="140:144" s="45" customFormat="1" x14ac:dyDescent="0.3">
      <c r="EJ66" s="73"/>
      <c r="EK66" s="73"/>
      <c r="EL66" s="73"/>
      <c r="EM66" s="73"/>
      <c r="EN66" s="73"/>
    </row>
    <row r="67" spans="140:144" s="45" customFormat="1" x14ac:dyDescent="0.3">
      <c r="EJ67" s="73"/>
      <c r="EK67" s="73"/>
      <c r="EL67" s="73"/>
      <c r="EM67" s="73"/>
      <c r="EN67" s="73"/>
    </row>
    <row r="68" spans="140:144" s="45" customFormat="1" x14ac:dyDescent="0.3">
      <c r="EJ68" s="73"/>
      <c r="EK68" s="73"/>
      <c r="EL68" s="73"/>
      <c r="EM68" s="73"/>
      <c r="EN68" s="73"/>
    </row>
    <row r="69" spans="140:144" s="45" customFormat="1" x14ac:dyDescent="0.3">
      <c r="EJ69" s="73"/>
      <c r="EK69" s="73"/>
      <c r="EL69" s="73"/>
      <c r="EM69" s="73"/>
      <c r="EN69" s="73"/>
    </row>
    <row r="70" spans="140:144" s="45" customFormat="1" x14ac:dyDescent="0.3">
      <c r="EJ70" s="73"/>
      <c r="EK70" s="73"/>
      <c r="EL70" s="73"/>
      <c r="EM70" s="73"/>
      <c r="EN70" s="73"/>
    </row>
    <row r="71" spans="140:144" s="45" customFormat="1" x14ac:dyDescent="0.3">
      <c r="EJ71" s="73"/>
      <c r="EK71" s="73"/>
      <c r="EL71" s="73"/>
      <c r="EM71" s="73"/>
      <c r="EN71" s="73"/>
    </row>
    <row r="72" spans="140:144" s="45" customFormat="1" x14ac:dyDescent="0.3">
      <c r="EJ72" s="73"/>
      <c r="EK72" s="73"/>
      <c r="EL72" s="73"/>
      <c r="EM72" s="73"/>
      <c r="EN72" s="73"/>
    </row>
    <row r="73" spans="140:144" s="45" customFormat="1" x14ac:dyDescent="0.3">
      <c r="EJ73" s="73"/>
      <c r="EK73" s="73"/>
      <c r="EL73" s="73"/>
      <c r="EM73" s="73"/>
      <c r="EN73" s="73"/>
    </row>
    <row r="74" spans="140:144" s="45" customFormat="1" x14ac:dyDescent="0.3">
      <c r="EJ74" s="73"/>
      <c r="EK74" s="73"/>
      <c r="EL74" s="73"/>
      <c r="EM74" s="73"/>
      <c r="EN74" s="73"/>
    </row>
    <row r="75" spans="140:144" s="45" customFormat="1" x14ac:dyDescent="0.3">
      <c r="EJ75" s="73"/>
      <c r="EK75" s="73"/>
      <c r="EL75" s="73"/>
      <c r="EM75" s="73"/>
      <c r="EN75" s="73"/>
    </row>
    <row r="76" spans="140:144" s="45" customFormat="1" x14ac:dyDescent="0.3">
      <c r="EJ76" s="73"/>
      <c r="EK76" s="73"/>
      <c r="EL76" s="73"/>
      <c r="EM76" s="73"/>
      <c r="EN76" s="73"/>
    </row>
    <row r="77" spans="140:144" s="45" customFormat="1" x14ac:dyDescent="0.3">
      <c r="EJ77" s="73"/>
      <c r="EK77" s="73"/>
      <c r="EL77" s="73"/>
      <c r="EM77" s="73"/>
      <c r="EN77" s="73"/>
    </row>
    <row r="78" spans="140:144" s="45" customFormat="1" x14ac:dyDescent="0.3">
      <c r="EJ78" s="73"/>
      <c r="EK78" s="73"/>
      <c r="EL78" s="73"/>
      <c r="EM78" s="73"/>
      <c r="EN78" s="73"/>
    </row>
    <row r="79" spans="140:144" s="45" customFormat="1" x14ac:dyDescent="0.3">
      <c r="EJ79" s="73"/>
      <c r="EK79" s="73"/>
      <c r="EL79" s="73"/>
      <c r="EM79" s="73"/>
      <c r="EN79" s="73"/>
    </row>
    <row r="80" spans="140:144" s="45" customFormat="1" x14ac:dyDescent="0.3">
      <c r="EJ80" s="73"/>
      <c r="EK80" s="73"/>
      <c r="EL80" s="73"/>
      <c r="EM80" s="73"/>
      <c r="EN80" s="73"/>
    </row>
    <row r="81" spans="140:144" s="45" customFormat="1" x14ac:dyDescent="0.3">
      <c r="EJ81" s="73"/>
      <c r="EK81" s="73"/>
      <c r="EL81" s="73"/>
      <c r="EM81" s="73"/>
      <c r="EN81" s="73"/>
    </row>
    <row r="82" spans="140:144" s="45" customFormat="1" x14ac:dyDescent="0.3">
      <c r="EJ82" s="73"/>
      <c r="EK82" s="73"/>
      <c r="EL82" s="73"/>
      <c r="EM82" s="73"/>
      <c r="EN82" s="73"/>
    </row>
    <row r="83" spans="140:144" s="45" customFormat="1" x14ac:dyDescent="0.3">
      <c r="EJ83" s="73"/>
      <c r="EK83" s="73"/>
      <c r="EL83" s="73"/>
      <c r="EM83" s="73"/>
      <c r="EN83" s="73"/>
    </row>
    <row r="84" spans="140:144" s="45" customFormat="1" x14ac:dyDescent="0.3">
      <c r="EJ84" s="73"/>
      <c r="EK84" s="73"/>
      <c r="EL84" s="73"/>
      <c r="EM84" s="73"/>
      <c r="EN84" s="73"/>
    </row>
    <row r="85" spans="140:144" s="45" customFormat="1" x14ac:dyDescent="0.3">
      <c r="EJ85" s="73"/>
      <c r="EK85" s="73"/>
      <c r="EL85" s="73"/>
      <c r="EM85" s="73"/>
      <c r="EN85" s="73"/>
    </row>
    <row r="86" spans="140:144" s="45" customFormat="1" x14ac:dyDescent="0.3">
      <c r="EJ86" s="73"/>
      <c r="EK86" s="73"/>
      <c r="EL86" s="73"/>
      <c r="EM86" s="73"/>
      <c r="EN86" s="73"/>
    </row>
    <row r="87" spans="140:144" s="45" customFormat="1" x14ac:dyDescent="0.3">
      <c r="EJ87" s="73"/>
      <c r="EK87" s="73"/>
      <c r="EL87" s="73"/>
      <c r="EM87" s="73"/>
      <c r="EN87" s="73"/>
    </row>
    <row r="88" spans="140:144" s="45" customFormat="1" x14ac:dyDescent="0.3">
      <c r="EJ88" s="73"/>
      <c r="EK88" s="73"/>
      <c r="EL88" s="73"/>
      <c r="EM88" s="73"/>
      <c r="EN88" s="73"/>
    </row>
    <row r="89" spans="140:144" s="45" customFormat="1" x14ac:dyDescent="0.3">
      <c r="EJ89" s="73"/>
      <c r="EK89" s="73"/>
      <c r="EL89" s="73"/>
      <c r="EM89" s="73"/>
      <c r="EN89" s="73"/>
    </row>
    <row r="90" spans="140:144" s="45" customFormat="1" x14ac:dyDescent="0.3">
      <c r="EJ90" s="73"/>
      <c r="EK90" s="73"/>
      <c r="EL90" s="73"/>
      <c r="EM90" s="73"/>
      <c r="EN90" s="73"/>
    </row>
    <row r="91" spans="140:144" s="45" customFormat="1" x14ac:dyDescent="0.3">
      <c r="EJ91" s="73"/>
      <c r="EK91" s="73"/>
      <c r="EL91" s="73"/>
      <c r="EM91" s="73"/>
      <c r="EN91" s="73"/>
    </row>
    <row r="92" spans="140:144" s="45" customFormat="1" x14ac:dyDescent="0.3">
      <c r="EJ92" s="73"/>
      <c r="EK92" s="73"/>
      <c r="EL92" s="73"/>
      <c r="EM92" s="73"/>
      <c r="EN92" s="73"/>
    </row>
    <row r="93" spans="140:144" s="45" customFormat="1" x14ac:dyDescent="0.3">
      <c r="EJ93" s="73"/>
      <c r="EK93" s="73"/>
      <c r="EL93" s="73"/>
      <c r="EM93" s="73"/>
      <c r="EN93" s="73"/>
    </row>
    <row r="94" spans="140:144" s="45" customFormat="1" x14ac:dyDescent="0.3">
      <c r="EJ94" s="73"/>
      <c r="EK94" s="73"/>
      <c r="EL94" s="73"/>
      <c r="EM94" s="73"/>
      <c r="EN94" s="73"/>
    </row>
    <row r="95" spans="140:144" s="45" customFormat="1" x14ac:dyDescent="0.3">
      <c r="EJ95" s="73"/>
      <c r="EK95" s="73"/>
      <c r="EL95" s="73"/>
      <c r="EM95" s="73"/>
      <c r="EN95" s="73"/>
    </row>
    <row r="96" spans="140:144" s="45" customFormat="1" x14ac:dyDescent="0.3">
      <c r="EJ96" s="73"/>
      <c r="EK96" s="73"/>
      <c r="EL96" s="73"/>
      <c r="EM96" s="73"/>
      <c r="EN96" s="73"/>
    </row>
    <row r="97" spans="140:144" s="45" customFormat="1" x14ac:dyDescent="0.3">
      <c r="EJ97" s="73"/>
      <c r="EK97" s="73"/>
      <c r="EL97" s="73"/>
      <c r="EM97" s="73"/>
      <c r="EN97" s="73"/>
    </row>
    <row r="98" spans="140:144" s="45" customFormat="1" x14ac:dyDescent="0.3">
      <c r="EJ98" s="73"/>
      <c r="EK98" s="73"/>
      <c r="EL98" s="73"/>
      <c r="EM98" s="73"/>
      <c r="EN98" s="73"/>
    </row>
    <row r="99" spans="140:144" s="45" customFormat="1" x14ac:dyDescent="0.3">
      <c r="EJ99" s="73"/>
      <c r="EK99" s="73"/>
      <c r="EL99" s="73"/>
      <c r="EM99" s="73"/>
      <c r="EN99" s="73"/>
    </row>
    <row r="100" spans="140:144" s="45" customFormat="1" x14ac:dyDescent="0.3">
      <c r="EJ100" s="73"/>
      <c r="EK100" s="73"/>
      <c r="EL100" s="73"/>
      <c r="EM100" s="73"/>
      <c r="EN100" s="73"/>
    </row>
    <row r="101" spans="140:144" s="45" customFormat="1" x14ac:dyDescent="0.3">
      <c r="EJ101" s="73"/>
      <c r="EK101" s="73"/>
      <c r="EL101" s="73"/>
      <c r="EM101" s="73"/>
      <c r="EN101" s="73"/>
    </row>
    <row r="102" spans="140:144" s="45" customFormat="1" x14ac:dyDescent="0.3">
      <c r="EJ102" s="73"/>
      <c r="EK102" s="73"/>
      <c r="EL102" s="73"/>
      <c r="EM102" s="73"/>
      <c r="EN102" s="73"/>
    </row>
    <row r="103" spans="140:144" s="45" customFormat="1" x14ac:dyDescent="0.3">
      <c r="EJ103" s="73"/>
      <c r="EK103" s="73"/>
      <c r="EL103" s="73"/>
      <c r="EM103" s="73"/>
      <c r="EN103" s="73"/>
    </row>
    <row r="104" spans="140:144" s="45" customFormat="1" x14ac:dyDescent="0.3">
      <c r="EJ104" s="73"/>
      <c r="EK104" s="73"/>
      <c r="EL104" s="73"/>
      <c r="EM104" s="73"/>
      <c r="EN104" s="73"/>
    </row>
    <row r="105" spans="140:144" s="45" customFormat="1" x14ac:dyDescent="0.3">
      <c r="EJ105" s="73"/>
      <c r="EK105" s="73"/>
      <c r="EL105" s="73"/>
      <c r="EM105" s="73"/>
      <c r="EN105" s="73"/>
    </row>
    <row r="106" spans="140:144" s="45" customFormat="1" x14ac:dyDescent="0.3">
      <c r="EJ106" s="73"/>
      <c r="EK106" s="73"/>
      <c r="EL106" s="73"/>
      <c r="EM106" s="73"/>
      <c r="EN106" s="73"/>
    </row>
    <row r="107" spans="140:144" s="45" customFormat="1" x14ac:dyDescent="0.3">
      <c r="EJ107" s="73"/>
      <c r="EK107" s="73"/>
      <c r="EL107" s="73"/>
      <c r="EM107" s="73"/>
      <c r="EN107" s="73"/>
    </row>
    <row r="108" spans="140:144" s="45" customFormat="1" x14ac:dyDescent="0.3">
      <c r="EJ108" s="73"/>
      <c r="EK108" s="73"/>
      <c r="EL108" s="73"/>
      <c r="EM108" s="73"/>
      <c r="EN108" s="73"/>
    </row>
    <row r="109" spans="140:144" s="45" customFormat="1" x14ac:dyDescent="0.3">
      <c r="EJ109" s="73"/>
      <c r="EK109" s="73"/>
      <c r="EL109" s="73"/>
      <c r="EM109" s="73"/>
      <c r="EN109" s="73"/>
    </row>
    <row r="110" spans="140:144" s="45" customFormat="1" x14ac:dyDescent="0.3">
      <c r="EJ110" s="73"/>
      <c r="EK110" s="73"/>
      <c r="EL110" s="73"/>
      <c r="EM110" s="73"/>
      <c r="EN110" s="73"/>
    </row>
    <row r="111" spans="140:144" s="45" customFormat="1" x14ac:dyDescent="0.3">
      <c r="EJ111" s="73"/>
      <c r="EK111" s="73"/>
      <c r="EL111" s="73"/>
      <c r="EM111" s="73"/>
      <c r="EN111" s="73"/>
    </row>
    <row r="112" spans="140:144" s="45" customFormat="1" x14ac:dyDescent="0.3">
      <c r="EJ112" s="73"/>
      <c r="EK112" s="73"/>
      <c r="EL112" s="73"/>
      <c r="EM112" s="73"/>
      <c r="EN112" s="73"/>
    </row>
    <row r="113" spans="140:144" s="45" customFormat="1" x14ac:dyDescent="0.3">
      <c r="EJ113" s="73"/>
      <c r="EK113" s="73"/>
      <c r="EL113" s="73"/>
      <c r="EM113" s="73"/>
      <c r="EN113" s="73"/>
    </row>
    <row r="114" spans="140:144" s="45" customFormat="1" x14ac:dyDescent="0.3">
      <c r="EJ114" s="73"/>
      <c r="EK114" s="73"/>
      <c r="EL114" s="73"/>
      <c r="EM114" s="73"/>
      <c r="EN114" s="73"/>
    </row>
    <row r="115" spans="140:144" s="45" customFormat="1" x14ac:dyDescent="0.3">
      <c r="EJ115" s="73"/>
      <c r="EK115" s="73"/>
      <c r="EL115" s="73"/>
      <c r="EM115" s="73"/>
      <c r="EN115" s="73"/>
    </row>
    <row r="116" spans="140:144" s="45" customFormat="1" x14ac:dyDescent="0.3">
      <c r="EJ116" s="73"/>
      <c r="EK116" s="73"/>
      <c r="EL116" s="73"/>
      <c r="EM116" s="73"/>
      <c r="EN116" s="73"/>
    </row>
    <row r="117" spans="140:144" s="45" customFormat="1" x14ac:dyDescent="0.3">
      <c r="EJ117" s="73"/>
      <c r="EK117" s="73"/>
      <c r="EL117" s="73"/>
      <c r="EM117" s="73"/>
      <c r="EN117" s="73"/>
    </row>
    <row r="118" spans="140:144" s="45" customFormat="1" x14ac:dyDescent="0.3">
      <c r="EJ118" s="73"/>
      <c r="EK118" s="73"/>
      <c r="EL118" s="73"/>
      <c r="EM118" s="73"/>
      <c r="EN118" s="73"/>
    </row>
    <row r="119" spans="140:144" s="45" customFormat="1" x14ac:dyDescent="0.3">
      <c r="EJ119" s="73"/>
      <c r="EK119" s="73"/>
      <c r="EL119" s="73"/>
      <c r="EM119" s="73"/>
      <c r="EN119" s="73"/>
    </row>
    <row r="120" spans="140:144" s="45" customFormat="1" x14ac:dyDescent="0.3">
      <c r="EJ120" s="73"/>
      <c r="EK120" s="73"/>
      <c r="EL120" s="73"/>
      <c r="EM120" s="73"/>
      <c r="EN120" s="73"/>
    </row>
    <row r="121" spans="140:144" s="45" customFormat="1" x14ac:dyDescent="0.3">
      <c r="EJ121" s="73"/>
      <c r="EK121" s="73"/>
      <c r="EL121" s="73"/>
      <c r="EM121" s="73"/>
      <c r="EN121" s="73"/>
    </row>
    <row r="122" spans="140:144" s="45" customFormat="1" x14ac:dyDescent="0.3">
      <c r="EJ122" s="73"/>
      <c r="EK122" s="73"/>
      <c r="EL122" s="73"/>
      <c r="EM122" s="73"/>
      <c r="EN122" s="73"/>
    </row>
    <row r="123" spans="140:144" s="45" customFormat="1" x14ac:dyDescent="0.3">
      <c r="EJ123" s="73"/>
      <c r="EK123" s="73"/>
      <c r="EL123" s="73"/>
      <c r="EM123" s="73"/>
      <c r="EN123" s="73"/>
    </row>
    <row r="124" spans="140:144" s="45" customFormat="1" x14ac:dyDescent="0.3">
      <c r="EJ124" s="73"/>
      <c r="EK124" s="73"/>
      <c r="EL124" s="73"/>
      <c r="EM124" s="73"/>
      <c r="EN124" s="73"/>
    </row>
    <row r="125" spans="140:144" s="45" customFormat="1" x14ac:dyDescent="0.3">
      <c r="EJ125" s="73"/>
      <c r="EK125" s="73"/>
      <c r="EL125" s="73"/>
      <c r="EM125" s="73"/>
      <c r="EN125" s="73"/>
    </row>
    <row r="126" spans="140:144" s="45" customFormat="1" x14ac:dyDescent="0.3">
      <c r="EJ126" s="73"/>
      <c r="EK126" s="73"/>
      <c r="EL126" s="73"/>
      <c r="EM126" s="73"/>
      <c r="EN126" s="73"/>
    </row>
    <row r="127" spans="140:144" s="45" customFormat="1" x14ac:dyDescent="0.3">
      <c r="EJ127" s="73"/>
      <c r="EK127" s="73"/>
      <c r="EL127" s="73"/>
      <c r="EM127" s="73"/>
      <c r="EN127" s="73"/>
    </row>
    <row r="128" spans="140:144" s="45" customFormat="1" x14ac:dyDescent="0.3">
      <c r="EJ128" s="73"/>
      <c r="EK128" s="73"/>
      <c r="EL128" s="73"/>
      <c r="EM128" s="73"/>
      <c r="EN128" s="73"/>
    </row>
    <row r="129" spans="140:144" s="45" customFormat="1" x14ac:dyDescent="0.3">
      <c r="EJ129" s="73"/>
      <c r="EK129" s="73"/>
      <c r="EL129" s="73"/>
      <c r="EM129" s="73"/>
      <c r="EN129" s="73"/>
    </row>
    <row r="130" spans="140:144" s="45" customFormat="1" x14ac:dyDescent="0.3">
      <c r="EJ130" s="73"/>
      <c r="EK130" s="73"/>
      <c r="EL130" s="73"/>
      <c r="EM130" s="73"/>
      <c r="EN130" s="73"/>
    </row>
    <row r="131" spans="140:144" s="45" customFormat="1" x14ac:dyDescent="0.3">
      <c r="EJ131" s="73"/>
      <c r="EK131" s="73"/>
      <c r="EL131" s="73"/>
      <c r="EM131" s="73"/>
      <c r="EN131" s="73"/>
    </row>
    <row r="132" spans="140:144" s="45" customFormat="1" x14ac:dyDescent="0.3">
      <c r="EJ132" s="73"/>
      <c r="EK132" s="73"/>
      <c r="EL132" s="73"/>
      <c r="EM132" s="73"/>
      <c r="EN132" s="73"/>
    </row>
    <row r="133" spans="140:144" s="45" customFormat="1" x14ac:dyDescent="0.3">
      <c r="EJ133" s="73"/>
      <c r="EK133" s="73"/>
      <c r="EL133" s="73"/>
      <c r="EM133" s="73"/>
      <c r="EN133" s="73"/>
    </row>
    <row r="134" spans="140:144" s="45" customFormat="1" x14ac:dyDescent="0.3">
      <c r="EJ134" s="73"/>
      <c r="EK134" s="73"/>
      <c r="EL134" s="73"/>
      <c r="EM134" s="73"/>
      <c r="EN134" s="73"/>
    </row>
    <row r="135" spans="140:144" s="45" customFormat="1" x14ac:dyDescent="0.3">
      <c r="EJ135" s="73"/>
      <c r="EK135" s="73"/>
      <c r="EL135" s="73"/>
      <c r="EM135" s="73"/>
      <c r="EN135" s="73"/>
    </row>
    <row r="136" spans="140:144" s="45" customFormat="1" x14ac:dyDescent="0.3">
      <c r="EJ136" s="73"/>
      <c r="EK136" s="73"/>
      <c r="EL136" s="73"/>
      <c r="EM136" s="73"/>
      <c r="EN136" s="73"/>
    </row>
    <row r="137" spans="140:144" s="45" customFormat="1" x14ac:dyDescent="0.3">
      <c r="EJ137" s="73"/>
      <c r="EK137" s="73"/>
      <c r="EL137" s="73"/>
      <c r="EM137" s="73"/>
      <c r="EN137" s="73"/>
    </row>
    <row r="138" spans="140:144" s="45" customFormat="1" x14ac:dyDescent="0.3">
      <c r="EJ138" s="73"/>
      <c r="EK138" s="73"/>
      <c r="EL138" s="73"/>
      <c r="EM138" s="73"/>
      <c r="EN138" s="73"/>
    </row>
    <row r="139" spans="140:144" s="45" customFormat="1" x14ac:dyDescent="0.3">
      <c r="EJ139" s="73"/>
      <c r="EK139" s="73"/>
      <c r="EL139" s="73"/>
      <c r="EM139" s="73"/>
      <c r="EN139" s="73"/>
    </row>
    <row r="140" spans="140:144" s="45" customFormat="1" x14ac:dyDescent="0.3">
      <c r="EJ140" s="73"/>
      <c r="EK140" s="73"/>
      <c r="EL140" s="73"/>
      <c r="EM140" s="73"/>
      <c r="EN140" s="73"/>
    </row>
    <row r="141" spans="140:144" s="45" customFormat="1" x14ac:dyDescent="0.3">
      <c r="EJ141" s="73"/>
      <c r="EK141" s="73"/>
      <c r="EL141" s="73"/>
      <c r="EM141" s="73"/>
      <c r="EN141" s="73"/>
    </row>
    <row r="142" spans="140:144" s="45" customFormat="1" x14ac:dyDescent="0.3">
      <c r="EJ142" s="73"/>
      <c r="EK142" s="73"/>
      <c r="EL142" s="73"/>
      <c r="EM142" s="73"/>
      <c r="EN142" s="73"/>
    </row>
    <row r="143" spans="140:144" s="45" customFormat="1" x14ac:dyDescent="0.3">
      <c r="EJ143" s="73"/>
      <c r="EK143" s="73"/>
      <c r="EL143" s="73"/>
      <c r="EM143" s="73"/>
      <c r="EN143" s="73"/>
    </row>
    <row r="144" spans="140:144" s="45" customFormat="1" x14ac:dyDescent="0.3">
      <c r="EJ144" s="73"/>
      <c r="EK144" s="73"/>
      <c r="EL144" s="73"/>
      <c r="EM144" s="73"/>
      <c r="EN144" s="73"/>
    </row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I10" name="Range5_3_1_1_1_1_1_1_1_1_1_1"/>
    <protectedRange sqref="DI12" name="Range5_8_1_1_1_1_1_1_1_1_1_1_1"/>
    <protectedRange sqref="DI13" name="Range5_11_1_1_1_1_1_1_1_1_1_1"/>
    <protectedRange sqref="DI14" name="Range5_12_1_1_1_1_1_1_1_1_1_1_1"/>
    <protectedRange sqref="DI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CY10:CY14" name="Range5_1_13"/>
    <protectedRange sqref="CZ10:CZ14" name="Range5_1_14"/>
    <protectedRange sqref="DB10:DB14" name="Range5_1_15"/>
    <protectedRange sqref="DC10:DC14" name="Range5_1_16"/>
    <protectedRange sqref="DE10:DE14" name="Range5_1_17"/>
    <protectedRange sqref="DF10:DF14" name="Range5_1_18"/>
    <protectedRange sqref="DH10:DH14" name="Range5_1_19"/>
    <protectedRange sqref="DM11:DM14" name="Range5_1_20"/>
    <protectedRange sqref="DO10:DO14 DR10:DR14" name="Range6_1"/>
    <protectedRange sqref="DP10:DP14" name="Range6_1_1"/>
    <protectedRange sqref="DV10:DV14" name="Range5_1_23"/>
    <protectedRange sqref="DX10:DX14" name="Range5_1_24"/>
    <protectedRange sqref="EB10:EB14" name="Range6_1_3"/>
    <protectedRange sqref="ED10:ED14" name="Range6_1_4"/>
  </protectedRanges>
  <mergeCells count="161">
    <mergeCell ref="EF7:EF8"/>
    <mergeCell ref="EG7:EG8"/>
    <mergeCell ref="DW7:DW8"/>
    <mergeCell ref="DY7:DY8"/>
    <mergeCell ref="DZ7:DZ8"/>
    <mergeCell ref="EB7:EB8"/>
    <mergeCell ref="EC7:EC8"/>
    <mergeCell ref="EE7:EE8"/>
    <mergeCell ref="DN7:DN8"/>
    <mergeCell ref="DP7:DP8"/>
    <mergeCell ref="DQ7:DQ8"/>
    <mergeCell ref="DS7:DS8"/>
    <mergeCell ref="DT7:DT8"/>
    <mergeCell ref="DV7:DV8"/>
    <mergeCell ref="DF7:DF8"/>
    <mergeCell ref="DG7:DG8"/>
    <mergeCell ref="DI7:DI8"/>
    <mergeCell ref="DJ7:DJ8"/>
    <mergeCell ref="DK7:DK8"/>
    <mergeCell ref="DM7:DM8"/>
    <mergeCell ref="CW7:CW8"/>
    <mergeCell ref="CX7:CX8"/>
    <mergeCell ref="CZ7:CZ8"/>
    <mergeCell ref="DA7:DA8"/>
    <mergeCell ref="DC7:DC8"/>
    <mergeCell ref="DD7:DD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BU7:BU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V7:AX7"/>
    <mergeCell ref="AI7:AI8"/>
    <mergeCell ref="AJ7:AJ8"/>
    <mergeCell ref="AK7:AK8"/>
    <mergeCell ref="AL7:AL8"/>
    <mergeCell ref="AM7:AM8"/>
    <mergeCell ref="AO7:AO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DV6:DX6"/>
    <mergeCell ref="DY6:EA6"/>
    <mergeCell ref="EB6:ED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S5:DU6"/>
    <mergeCell ref="DV5:ED5"/>
    <mergeCell ref="Q7:Q8"/>
    <mergeCell ref="DM5:DR5"/>
    <mergeCell ref="CQ6:CS6"/>
    <mergeCell ref="CT6:CV6"/>
    <mergeCell ref="CW6:CY6"/>
    <mergeCell ref="DM6:DO6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P6:DR6"/>
    <mergeCell ref="A1:EH1"/>
    <mergeCell ref="A2:EH2"/>
    <mergeCell ref="L3:P3"/>
    <mergeCell ref="CU3:CV3"/>
    <mergeCell ref="A4:A8"/>
    <mergeCell ref="B4:B8"/>
    <mergeCell ref="C4:C8"/>
    <mergeCell ref="D4:D8"/>
    <mergeCell ref="E4:I6"/>
    <mergeCell ref="J4:O6"/>
    <mergeCell ref="P4:DH4"/>
    <mergeCell ref="DI4:DI6"/>
    <mergeCell ref="DJ4:DL6"/>
    <mergeCell ref="DM4:ED4"/>
    <mergeCell ref="EE4:EE6"/>
    <mergeCell ref="EF4:EH6"/>
    <mergeCell ref="P5:BA5"/>
    <mergeCell ref="BB5:BM5"/>
    <mergeCell ref="BN5:BP6"/>
    <mergeCell ref="BQ5:CG5"/>
    <mergeCell ref="CQ5:CY5"/>
    <mergeCell ref="CZ5:DB6"/>
    <mergeCell ref="DC5:DE6"/>
    <mergeCell ref="DF5:DH6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4"/>
  <sheetViews>
    <sheetView zoomScale="70" zoomScaleNormal="70" workbookViewId="0">
      <pane xSplit="2" ySplit="9" topLeftCell="J13" activePane="bottomRight" state="frozen"/>
      <selection pane="topRight" activeCell="C1" sqref="C1"/>
      <selection pane="bottomLeft" activeCell="A10" sqref="A10"/>
      <selection pane="bottomRight" activeCell="P19" sqref="P19"/>
    </sheetView>
  </sheetViews>
  <sheetFormatPr defaultColWidth="17.28515625" defaultRowHeight="17.25" x14ac:dyDescent="0.3"/>
  <cols>
    <col min="1" max="1" width="3.7109375" style="1" customWidth="1"/>
    <col min="2" max="2" width="13.8554687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0" width="17.42578125" style="1" customWidth="1"/>
    <col min="11" max="11" width="17" style="1" customWidth="1"/>
    <col min="12" max="12" width="16.7109375" style="1" customWidth="1"/>
    <col min="13" max="13" width="14.28515625" style="1" customWidth="1"/>
    <col min="14" max="14" width="9.7109375" style="1" customWidth="1"/>
    <col min="15" max="15" width="11" style="1" customWidth="1"/>
    <col min="16" max="17" width="14.85546875" style="1" customWidth="1"/>
    <col min="18" max="18" width="14.42578125" style="1" customWidth="1"/>
    <col min="19" max="19" width="10.42578125" style="1" customWidth="1"/>
    <col min="20" max="20" width="9" style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6" width="16.140625" style="1" customWidth="1"/>
    <col min="37" max="37" width="16.42578125" style="1" customWidth="1"/>
    <col min="38" max="38" width="14.7109375" style="1" customWidth="1"/>
    <col min="39" max="39" width="10.140625" style="1" customWidth="1"/>
    <col min="40" max="40" width="8.140625" style="1" customWidth="1"/>
    <col min="41" max="41" width="13.5703125" style="1" customWidth="1"/>
    <col min="42" max="42" width="13.28515625" style="1" customWidth="1"/>
    <col min="43" max="43" width="13.140625" style="1" customWidth="1"/>
    <col min="44" max="44" width="10.42578125" style="1" customWidth="1"/>
    <col min="45" max="45" width="9" style="1" customWidth="1"/>
    <col min="46" max="68" width="14.85546875" style="1" hidden="1" customWidth="1"/>
    <col min="69" max="70" width="14.85546875" style="1" customWidth="1"/>
    <col min="71" max="71" width="14.42578125" style="1" customWidth="1"/>
    <col min="72" max="72" width="8.7109375" style="1" customWidth="1"/>
    <col min="73" max="73" width="8.85546875" style="1" customWidth="1"/>
    <col min="74" max="94" width="14.85546875" style="1" hidden="1" customWidth="1"/>
    <col min="95" max="95" width="12.140625" style="1" hidden="1" customWidth="1"/>
    <col min="96" max="96" width="12.5703125" style="1" hidden="1" customWidth="1"/>
    <col min="97" max="97" width="13" style="1" hidden="1" customWidth="1"/>
    <col min="98" max="98" width="14.85546875" style="1" customWidth="1"/>
    <col min="99" max="99" width="14" style="1" customWidth="1"/>
    <col min="100" max="100" width="14.5703125" style="1" customWidth="1"/>
    <col min="101" max="101" width="8.7109375" style="1" customWidth="1"/>
    <col min="102" max="102" width="9.28515625" style="1" customWidth="1"/>
    <col min="103" max="136" width="14.85546875" style="1" hidden="1" customWidth="1"/>
    <col min="137" max="137" width="10.5703125" style="1" hidden="1" customWidth="1"/>
    <col min="138" max="140" width="14.85546875" style="1" hidden="1" customWidth="1"/>
    <col min="141" max="141" width="17.28515625" style="2"/>
    <col min="142" max="146" width="17.28515625" style="66"/>
    <col min="147" max="230" width="17.28515625" style="2"/>
    <col min="231" max="16384" width="17.28515625" style="1"/>
  </cols>
  <sheetData>
    <row r="1" spans="1:256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</row>
    <row r="2" spans="1:256" ht="17.45" customHeight="1" x14ac:dyDescent="0.3">
      <c r="A2" s="105" t="s">
        <v>79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</row>
    <row r="3" spans="1:256" x14ac:dyDescent="0.3">
      <c r="C3" s="5"/>
      <c r="D3" s="5"/>
      <c r="E3" s="5"/>
      <c r="F3" s="5"/>
      <c r="G3" s="5"/>
      <c r="H3" s="5"/>
      <c r="I3" s="5"/>
      <c r="J3" s="5"/>
      <c r="K3" s="5"/>
      <c r="L3" s="106"/>
      <c r="M3" s="106"/>
      <c r="N3" s="106"/>
      <c r="O3" s="106"/>
      <c r="P3" s="106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107" t="s">
        <v>61</v>
      </c>
      <c r="CV3" s="107"/>
      <c r="CW3" s="4"/>
      <c r="CX3" s="4"/>
    </row>
    <row r="4" spans="1:256" ht="17.45" customHeight="1" x14ac:dyDescent="0.3">
      <c r="A4" s="108" t="s">
        <v>1</v>
      </c>
      <c r="B4" s="111" t="s">
        <v>2</v>
      </c>
      <c r="C4" s="114" t="s">
        <v>3</v>
      </c>
      <c r="D4" s="114" t="s">
        <v>4</v>
      </c>
      <c r="E4" s="117" t="s">
        <v>5</v>
      </c>
      <c r="F4" s="118"/>
      <c r="G4" s="118"/>
      <c r="H4" s="118"/>
      <c r="I4" s="119"/>
      <c r="J4" s="126" t="s">
        <v>6</v>
      </c>
      <c r="K4" s="127"/>
      <c r="L4" s="127"/>
      <c r="M4" s="127"/>
      <c r="N4" s="127"/>
      <c r="O4" s="128"/>
      <c r="P4" s="135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7"/>
      <c r="DK4" s="138" t="s">
        <v>7</v>
      </c>
      <c r="DL4" s="139" t="s">
        <v>8</v>
      </c>
      <c r="DM4" s="140"/>
      <c r="DN4" s="141"/>
      <c r="DO4" s="148" t="s">
        <v>9</v>
      </c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38" t="s">
        <v>10</v>
      </c>
      <c r="EH4" s="149" t="s">
        <v>11</v>
      </c>
      <c r="EI4" s="150"/>
      <c r="EJ4" s="151"/>
      <c r="EK4" s="59"/>
      <c r="EL4" s="67"/>
      <c r="EM4" s="67"/>
      <c r="EN4" s="67"/>
      <c r="EO4" s="67"/>
      <c r="EP4" s="67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ht="18" customHeight="1" x14ac:dyDescent="0.3">
      <c r="A5" s="109"/>
      <c r="B5" s="112"/>
      <c r="C5" s="115"/>
      <c r="D5" s="115"/>
      <c r="E5" s="120"/>
      <c r="F5" s="121"/>
      <c r="G5" s="121"/>
      <c r="H5" s="121"/>
      <c r="I5" s="122"/>
      <c r="J5" s="129"/>
      <c r="K5" s="130"/>
      <c r="L5" s="130"/>
      <c r="M5" s="130"/>
      <c r="N5" s="130"/>
      <c r="O5" s="131"/>
      <c r="P5" s="158" t="s">
        <v>12</v>
      </c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60"/>
      <c r="BB5" s="161" t="s">
        <v>13</v>
      </c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2" t="s">
        <v>14</v>
      </c>
      <c r="BO5" s="163"/>
      <c r="BP5" s="163"/>
      <c r="BQ5" s="166" t="s">
        <v>15</v>
      </c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8"/>
      <c r="CH5" s="177" t="s">
        <v>16</v>
      </c>
      <c r="CI5" s="175"/>
      <c r="CJ5" s="175"/>
      <c r="CK5" s="175"/>
      <c r="CL5" s="175"/>
      <c r="CM5" s="175"/>
      <c r="CN5" s="175"/>
      <c r="CO5" s="175"/>
      <c r="CP5" s="185"/>
      <c r="CQ5" s="166" t="s">
        <v>17</v>
      </c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1" t="s">
        <v>18</v>
      </c>
      <c r="DC5" s="161"/>
      <c r="DD5" s="161"/>
      <c r="DE5" s="162" t="s">
        <v>19</v>
      </c>
      <c r="DF5" s="163"/>
      <c r="DG5" s="169"/>
      <c r="DH5" s="162" t="s">
        <v>20</v>
      </c>
      <c r="DI5" s="163"/>
      <c r="DJ5" s="169"/>
      <c r="DK5" s="138"/>
      <c r="DL5" s="142"/>
      <c r="DM5" s="143"/>
      <c r="DN5" s="144"/>
      <c r="DO5" s="171"/>
      <c r="DP5" s="171"/>
      <c r="DQ5" s="172"/>
      <c r="DR5" s="172"/>
      <c r="DS5" s="172"/>
      <c r="DT5" s="172"/>
      <c r="DU5" s="162" t="s">
        <v>21</v>
      </c>
      <c r="DV5" s="163"/>
      <c r="DW5" s="169"/>
      <c r="DX5" s="205"/>
      <c r="DY5" s="206"/>
      <c r="DZ5" s="206"/>
      <c r="EA5" s="206"/>
      <c r="EB5" s="206"/>
      <c r="EC5" s="206"/>
      <c r="ED5" s="206"/>
      <c r="EE5" s="206"/>
      <c r="EF5" s="206"/>
      <c r="EG5" s="138"/>
      <c r="EH5" s="152"/>
      <c r="EI5" s="153"/>
      <c r="EJ5" s="154"/>
      <c r="EK5" s="59"/>
      <c r="EL5" s="67"/>
      <c r="EM5" s="67"/>
      <c r="EN5" s="67"/>
      <c r="EO5" s="67"/>
      <c r="EP5" s="67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ht="84" customHeight="1" x14ac:dyDescent="0.3">
      <c r="A6" s="109"/>
      <c r="B6" s="112"/>
      <c r="C6" s="115"/>
      <c r="D6" s="115"/>
      <c r="E6" s="123"/>
      <c r="F6" s="124"/>
      <c r="G6" s="124"/>
      <c r="H6" s="124"/>
      <c r="I6" s="125"/>
      <c r="J6" s="132"/>
      <c r="K6" s="133"/>
      <c r="L6" s="133"/>
      <c r="M6" s="133"/>
      <c r="N6" s="133"/>
      <c r="O6" s="134"/>
      <c r="P6" s="178" t="s">
        <v>54</v>
      </c>
      <c r="Q6" s="179"/>
      <c r="R6" s="179"/>
      <c r="S6" s="179"/>
      <c r="T6" s="180"/>
      <c r="U6" s="181" t="s">
        <v>81</v>
      </c>
      <c r="V6" s="182"/>
      <c r="W6" s="182"/>
      <c r="X6" s="182"/>
      <c r="Y6" s="183"/>
      <c r="Z6" s="181" t="s">
        <v>80</v>
      </c>
      <c r="AA6" s="182"/>
      <c r="AB6" s="182"/>
      <c r="AC6" s="182"/>
      <c r="AD6" s="183"/>
      <c r="AE6" s="181" t="s">
        <v>51</v>
      </c>
      <c r="AF6" s="182"/>
      <c r="AG6" s="182"/>
      <c r="AH6" s="182"/>
      <c r="AI6" s="183"/>
      <c r="AJ6" s="181" t="s">
        <v>52</v>
      </c>
      <c r="AK6" s="182"/>
      <c r="AL6" s="182"/>
      <c r="AM6" s="182"/>
      <c r="AN6" s="183"/>
      <c r="AO6" s="181" t="s">
        <v>24</v>
      </c>
      <c r="AP6" s="182"/>
      <c r="AQ6" s="182"/>
      <c r="AR6" s="182"/>
      <c r="AS6" s="183"/>
      <c r="AT6" s="181" t="s">
        <v>25</v>
      </c>
      <c r="AU6" s="182"/>
      <c r="AV6" s="182"/>
      <c r="AW6" s="182"/>
      <c r="AX6" s="183"/>
      <c r="AY6" s="184" t="s">
        <v>26</v>
      </c>
      <c r="AZ6" s="184"/>
      <c r="BA6" s="184"/>
      <c r="BB6" s="195" t="s">
        <v>27</v>
      </c>
      <c r="BC6" s="196"/>
      <c r="BD6" s="196"/>
      <c r="BE6" s="195" t="s">
        <v>28</v>
      </c>
      <c r="BF6" s="196"/>
      <c r="BG6" s="197"/>
      <c r="BH6" s="198" t="s">
        <v>29</v>
      </c>
      <c r="BI6" s="199"/>
      <c r="BJ6" s="199"/>
      <c r="BK6" s="200" t="s">
        <v>30</v>
      </c>
      <c r="BL6" s="201"/>
      <c r="BM6" s="201"/>
      <c r="BN6" s="164"/>
      <c r="BO6" s="165"/>
      <c r="BP6" s="165"/>
      <c r="BQ6" s="202" t="s">
        <v>31</v>
      </c>
      <c r="BR6" s="203"/>
      <c r="BS6" s="203"/>
      <c r="BT6" s="203"/>
      <c r="BU6" s="204"/>
      <c r="BV6" s="176" t="s">
        <v>32</v>
      </c>
      <c r="BW6" s="176"/>
      <c r="BX6" s="176"/>
      <c r="BY6" s="176" t="s">
        <v>33</v>
      </c>
      <c r="BZ6" s="176"/>
      <c r="CA6" s="176"/>
      <c r="CB6" s="176" t="s">
        <v>34</v>
      </c>
      <c r="CC6" s="176"/>
      <c r="CD6" s="176"/>
      <c r="CE6" s="176" t="s">
        <v>35</v>
      </c>
      <c r="CF6" s="176"/>
      <c r="CG6" s="176"/>
      <c r="CH6" s="176" t="s">
        <v>36</v>
      </c>
      <c r="CI6" s="176"/>
      <c r="CJ6" s="176"/>
      <c r="CK6" s="177" t="s">
        <v>37</v>
      </c>
      <c r="CL6" s="175"/>
      <c r="CM6" s="175"/>
      <c r="CN6" s="176" t="s">
        <v>38</v>
      </c>
      <c r="CO6" s="176"/>
      <c r="CP6" s="176"/>
      <c r="CQ6" s="173" t="s">
        <v>39</v>
      </c>
      <c r="CR6" s="174"/>
      <c r="CS6" s="175"/>
      <c r="CT6" s="177" t="s">
        <v>40</v>
      </c>
      <c r="CU6" s="175"/>
      <c r="CV6" s="175"/>
      <c r="CW6" s="175"/>
      <c r="CX6" s="185"/>
      <c r="CY6" s="177" t="s">
        <v>41</v>
      </c>
      <c r="CZ6" s="175"/>
      <c r="DA6" s="175"/>
      <c r="DB6" s="161"/>
      <c r="DC6" s="161"/>
      <c r="DD6" s="161"/>
      <c r="DE6" s="164"/>
      <c r="DF6" s="165"/>
      <c r="DG6" s="170"/>
      <c r="DH6" s="164"/>
      <c r="DI6" s="165"/>
      <c r="DJ6" s="170"/>
      <c r="DK6" s="138"/>
      <c r="DL6" s="145"/>
      <c r="DM6" s="146"/>
      <c r="DN6" s="147"/>
      <c r="DO6" s="162" t="s">
        <v>42</v>
      </c>
      <c r="DP6" s="163"/>
      <c r="DQ6" s="169"/>
      <c r="DR6" s="162" t="s">
        <v>43</v>
      </c>
      <c r="DS6" s="163"/>
      <c r="DT6" s="169"/>
      <c r="DU6" s="164"/>
      <c r="DV6" s="165"/>
      <c r="DW6" s="170"/>
      <c r="DX6" s="162" t="s">
        <v>44</v>
      </c>
      <c r="DY6" s="163"/>
      <c r="DZ6" s="169"/>
      <c r="EA6" s="162" t="s">
        <v>45</v>
      </c>
      <c r="EB6" s="163"/>
      <c r="EC6" s="169"/>
      <c r="ED6" s="186" t="s">
        <v>46</v>
      </c>
      <c r="EE6" s="187"/>
      <c r="EF6" s="187"/>
      <c r="EG6" s="138"/>
      <c r="EH6" s="155"/>
      <c r="EI6" s="156"/>
      <c r="EJ6" s="157"/>
      <c r="EK6" s="6"/>
      <c r="EL6" s="67"/>
      <c r="EM6" s="67"/>
      <c r="EN6" s="67"/>
      <c r="EO6" s="67"/>
      <c r="EP6" s="67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ht="17.45" customHeight="1" x14ac:dyDescent="0.3">
      <c r="A7" s="109"/>
      <c r="B7" s="112"/>
      <c r="C7" s="115"/>
      <c r="D7" s="115"/>
      <c r="E7" s="188" t="s">
        <v>47</v>
      </c>
      <c r="F7" s="190" t="s">
        <v>60</v>
      </c>
      <c r="G7" s="192" t="s">
        <v>65</v>
      </c>
      <c r="H7" s="193" t="s">
        <v>53</v>
      </c>
      <c r="I7" s="194" t="s">
        <v>49</v>
      </c>
      <c r="J7" s="188" t="s">
        <v>47</v>
      </c>
      <c r="K7" s="190" t="s">
        <v>60</v>
      </c>
      <c r="L7" s="192" t="s">
        <v>65</v>
      </c>
      <c r="M7" s="193" t="s">
        <v>62</v>
      </c>
      <c r="N7" s="193" t="s">
        <v>53</v>
      </c>
      <c r="O7" s="209" t="s">
        <v>49</v>
      </c>
      <c r="P7" s="188" t="s">
        <v>47</v>
      </c>
      <c r="Q7" s="190" t="s">
        <v>60</v>
      </c>
      <c r="R7" s="192" t="s">
        <v>65</v>
      </c>
      <c r="S7" s="207" t="s">
        <v>53</v>
      </c>
      <c r="T7" s="194" t="s">
        <v>49</v>
      </c>
      <c r="U7" s="188" t="s">
        <v>47</v>
      </c>
      <c r="V7" s="190" t="s">
        <v>60</v>
      </c>
      <c r="W7" s="192" t="s">
        <v>65</v>
      </c>
      <c r="X7" s="207" t="s">
        <v>53</v>
      </c>
      <c r="Y7" s="194" t="s">
        <v>49</v>
      </c>
      <c r="Z7" s="188" t="s">
        <v>47</v>
      </c>
      <c r="AA7" s="190" t="s">
        <v>60</v>
      </c>
      <c r="AB7" s="192" t="s">
        <v>65</v>
      </c>
      <c r="AC7" s="207" t="s">
        <v>53</v>
      </c>
      <c r="AD7" s="194" t="s">
        <v>49</v>
      </c>
      <c r="AE7" s="188" t="s">
        <v>47</v>
      </c>
      <c r="AF7" s="190" t="s">
        <v>60</v>
      </c>
      <c r="AG7" s="192" t="s">
        <v>65</v>
      </c>
      <c r="AH7" s="207" t="s">
        <v>53</v>
      </c>
      <c r="AI7" s="194" t="s">
        <v>49</v>
      </c>
      <c r="AJ7" s="188" t="s">
        <v>47</v>
      </c>
      <c r="AK7" s="190" t="s">
        <v>60</v>
      </c>
      <c r="AL7" s="192" t="s">
        <v>65</v>
      </c>
      <c r="AM7" s="207" t="s">
        <v>53</v>
      </c>
      <c r="AN7" s="216" t="s">
        <v>49</v>
      </c>
      <c r="AO7" s="188" t="s">
        <v>47</v>
      </c>
      <c r="AP7" s="190" t="s">
        <v>60</v>
      </c>
      <c r="AQ7" s="192" t="s">
        <v>65</v>
      </c>
      <c r="AR7" s="207" t="s">
        <v>53</v>
      </c>
      <c r="AS7" s="216" t="s">
        <v>49</v>
      </c>
      <c r="AT7" s="188" t="s">
        <v>47</v>
      </c>
      <c r="AU7" s="190" t="s">
        <v>60</v>
      </c>
      <c r="AV7" s="211"/>
      <c r="AW7" s="211"/>
      <c r="AX7" s="212"/>
      <c r="AY7" s="188" t="s">
        <v>47</v>
      </c>
      <c r="AZ7" s="190" t="s">
        <v>60</v>
      </c>
      <c r="BA7" s="61"/>
      <c r="BB7" s="188" t="s">
        <v>47</v>
      </c>
      <c r="BC7" s="190" t="s">
        <v>60</v>
      </c>
      <c r="BD7" s="61"/>
      <c r="BE7" s="188" t="s">
        <v>47</v>
      </c>
      <c r="BF7" s="190" t="s">
        <v>60</v>
      </c>
      <c r="BG7" s="61"/>
      <c r="BH7" s="188" t="s">
        <v>47</v>
      </c>
      <c r="BI7" s="190" t="s">
        <v>60</v>
      </c>
      <c r="BJ7" s="61"/>
      <c r="BK7" s="188" t="s">
        <v>47</v>
      </c>
      <c r="BL7" s="190" t="s">
        <v>60</v>
      </c>
      <c r="BM7" s="61"/>
      <c r="BN7" s="188" t="s">
        <v>47</v>
      </c>
      <c r="BO7" s="190" t="s">
        <v>60</v>
      </c>
      <c r="BP7" s="61"/>
      <c r="BQ7" s="188" t="s">
        <v>47</v>
      </c>
      <c r="BR7" s="190" t="s">
        <v>60</v>
      </c>
      <c r="BS7" s="192" t="s">
        <v>66</v>
      </c>
      <c r="BT7" s="207" t="s">
        <v>53</v>
      </c>
      <c r="BU7" s="216" t="s">
        <v>49</v>
      </c>
      <c r="BV7" s="188" t="s">
        <v>47</v>
      </c>
      <c r="BW7" s="190" t="s">
        <v>60</v>
      </c>
      <c r="BX7" s="61"/>
      <c r="BY7" s="188" t="s">
        <v>47</v>
      </c>
      <c r="BZ7" s="190" t="s">
        <v>60</v>
      </c>
      <c r="CA7" s="61"/>
      <c r="CB7" s="188" t="s">
        <v>47</v>
      </c>
      <c r="CC7" s="190" t="s">
        <v>60</v>
      </c>
      <c r="CD7" s="61"/>
      <c r="CE7" s="188" t="s">
        <v>47</v>
      </c>
      <c r="CF7" s="190" t="s">
        <v>60</v>
      </c>
      <c r="CG7" s="61"/>
      <c r="CH7" s="188" t="s">
        <v>47</v>
      </c>
      <c r="CI7" s="190" t="s">
        <v>60</v>
      </c>
      <c r="CJ7" s="61"/>
      <c r="CK7" s="188" t="s">
        <v>47</v>
      </c>
      <c r="CL7" s="190" t="s">
        <v>60</v>
      </c>
      <c r="CM7" s="61"/>
      <c r="CN7" s="188" t="s">
        <v>47</v>
      </c>
      <c r="CO7" s="190" t="s">
        <v>60</v>
      </c>
      <c r="CP7" s="61"/>
      <c r="CQ7" s="188" t="s">
        <v>47</v>
      </c>
      <c r="CR7" s="190" t="s">
        <v>60</v>
      </c>
      <c r="CS7" s="213" t="s">
        <v>65</v>
      </c>
      <c r="CT7" s="188" t="s">
        <v>47</v>
      </c>
      <c r="CU7" s="190" t="s">
        <v>60</v>
      </c>
      <c r="CV7" s="213" t="s">
        <v>67</v>
      </c>
      <c r="CW7" s="207" t="s">
        <v>53</v>
      </c>
      <c r="CX7" s="216" t="s">
        <v>49</v>
      </c>
      <c r="CY7" s="188" t="s">
        <v>47</v>
      </c>
      <c r="CZ7" s="190" t="s">
        <v>60</v>
      </c>
      <c r="DA7" s="61"/>
      <c r="DB7" s="188" t="s">
        <v>47</v>
      </c>
      <c r="DC7" s="190" t="s">
        <v>60</v>
      </c>
      <c r="DD7" s="61"/>
      <c r="DE7" s="188" t="s">
        <v>47</v>
      </c>
      <c r="DF7" s="190" t="s">
        <v>60</v>
      </c>
      <c r="DG7" s="61"/>
      <c r="DH7" s="188" t="s">
        <v>47</v>
      </c>
      <c r="DI7" s="190" t="s">
        <v>60</v>
      </c>
      <c r="DJ7" s="61"/>
      <c r="DK7" s="215" t="s">
        <v>48</v>
      </c>
      <c r="DL7" s="188" t="s">
        <v>47</v>
      </c>
      <c r="DM7" s="190" t="s">
        <v>60</v>
      </c>
      <c r="DN7" s="61"/>
      <c r="DO7" s="188" t="s">
        <v>47</v>
      </c>
      <c r="DP7" s="190" t="s">
        <v>60</v>
      </c>
      <c r="DQ7" s="61"/>
      <c r="DR7" s="188" t="s">
        <v>47</v>
      </c>
      <c r="DS7" s="190" t="s">
        <v>60</v>
      </c>
      <c r="DT7" s="61"/>
      <c r="DU7" s="188" t="s">
        <v>47</v>
      </c>
      <c r="DV7" s="190" t="s">
        <v>60</v>
      </c>
      <c r="DW7" s="61"/>
      <c r="DX7" s="188" t="s">
        <v>47</v>
      </c>
      <c r="DY7" s="190" t="s">
        <v>60</v>
      </c>
      <c r="DZ7" s="61"/>
      <c r="EA7" s="188" t="s">
        <v>47</v>
      </c>
      <c r="EB7" s="190" t="s">
        <v>60</v>
      </c>
      <c r="EC7" s="61"/>
      <c r="ED7" s="188" t="s">
        <v>47</v>
      </c>
      <c r="EE7" s="190" t="s">
        <v>60</v>
      </c>
      <c r="EF7" s="61"/>
      <c r="EG7" s="138" t="s">
        <v>48</v>
      </c>
      <c r="EH7" s="188" t="s">
        <v>47</v>
      </c>
      <c r="EI7" s="190" t="s">
        <v>60</v>
      </c>
      <c r="EJ7" s="61"/>
      <c r="EK7" s="8"/>
      <c r="EL7" s="68"/>
      <c r="EM7" s="68"/>
      <c r="EN7" s="68"/>
      <c r="EO7" s="68"/>
      <c r="EP7" s="6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ht="123.75" customHeight="1" x14ac:dyDescent="0.3">
      <c r="A8" s="110"/>
      <c r="B8" s="113"/>
      <c r="C8" s="116"/>
      <c r="D8" s="116"/>
      <c r="E8" s="189"/>
      <c r="F8" s="191"/>
      <c r="G8" s="192"/>
      <c r="H8" s="193"/>
      <c r="I8" s="194"/>
      <c r="J8" s="189"/>
      <c r="K8" s="191"/>
      <c r="L8" s="192"/>
      <c r="M8" s="193"/>
      <c r="N8" s="193"/>
      <c r="O8" s="210"/>
      <c r="P8" s="189"/>
      <c r="Q8" s="191"/>
      <c r="R8" s="192"/>
      <c r="S8" s="208"/>
      <c r="T8" s="194"/>
      <c r="U8" s="189"/>
      <c r="V8" s="191"/>
      <c r="W8" s="192"/>
      <c r="X8" s="208"/>
      <c r="Y8" s="194"/>
      <c r="Z8" s="189"/>
      <c r="AA8" s="191"/>
      <c r="AB8" s="192"/>
      <c r="AC8" s="208"/>
      <c r="AD8" s="194"/>
      <c r="AE8" s="189"/>
      <c r="AF8" s="191"/>
      <c r="AG8" s="192"/>
      <c r="AH8" s="208"/>
      <c r="AI8" s="194"/>
      <c r="AJ8" s="189"/>
      <c r="AK8" s="191"/>
      <c r="AL8" s="192"/>
      <c r="AM8" s="208"/>
      <c r="AN8" s="216"/>
      <c r="AO8" s="189"/>
      <c r="AP8" s="191"/>
      <c r="AQ8" s="192"/>
      <c r="AR8" s="208"/>
      <c r="AS8" s="216"/>
      <c r="AT8" s="189"/>
      <c r="AU8" s="191"/>
      <c r="AV8" s="87" t="s">
        <v>66</v>
      </c>
      <c r="AW8" s="32" t="s">
        <v>53</v>
      </c>
      <c r="AX8" s="87" t="s">
        <v>49</v>
      </c>
      <c r="AY8" s="189"/>
      <c r="AZ8" s="191"/>
      <c r="BA8" s="87" t="s">
        <v>65</v>
      </c>
      <c r="BB8" s="189"/>
      <c r="BC8" s="191"/>
      <c r="BD8" s="87" t="s">
        <v>66</v>
      </c>
      <c r="BE8" s="189"/>
      <c r="BF8" s="191"/>
      <c r="BG8" s="87" t="s">
        <v>66</v>
      </c>
      <c r="BH8" s="189"/>
      <c r="BI8" s="191"/>
      <c r="BJ8" s="87" t="s">
        <v>66</v>
      </c>
      <c r="BK8" s="189"/>
      <c r="BL8" s="191"/>
      <c r="BM8" s="87" t="s">
        <v>66</v>
      </c>
      <c r="BN8" s="189"/>
      <c r="BO8" s="191"/>
      <c r="BP8" s="87" t="s">
        <v>65</v>
      </c>
      <c r="BQ8" s="189"/>
      <c r="BR8" s="191"/>
      <c r="BS8" s="192"/>
      <c r="BT8" s="208"/>
      <c r="BU8" s="216"/>
      <c r="BV8" s="189"/>
      <c r="BW8" s="191"/>
      <c r="BX8" s="87" t="s">
        <v>66</v>
      </c>
      <c r="BY8" s="189"/>
      <c r="BZ8" s="191"/>
      <c r="CA8" s="87" t="s">
        <v>66</v>
      </c>
      <c r="CB8" s="189"/>
      <c r="CC8" s="191"/>
      <c r="CD8" s="87" t="s">
        <v>67</v>
      </c>
      <c r="CE8" s="189"/>
      <c r="CF8" s="191"/>
      <c r="CG8" s="87" t="s">
        <v>65</v>
      </c>
      <c r="CH8" s="189"/>
      <c r="CI8" s="191"/>
      <c r="CJ8" s="87" t="s">
        <v>68</v>
      </c>
      <c r="CK8" s="189"/>
      <c r="CL8" s="191"/>
      <c r="CM8" s="87" t="s">
        <v>66</v>
      </c>
      <c r="CN8" s="189"/>
      <c r="CO8" s="191"/>
      <c r="CP8" s="87" t="s">
        <v>67</v>
      </c>
      <c r="CQ8" s="189"/>
      <c r="CR8" s="191"/>
      <c r="CS8" s="214"/>
      <c r="CT8" s="189"/>
      <c r="CU8" s="191"/>
      <c r="CV8" s="214"/>
      <c r="CW8" s="208"/>
      <c r="CX8" s="216"/>
      <c r="CY8" s="189"/>
      <c r="CZ8" s="191"/>
      <c r="DA8" s="87" t="s">
        <v>69</v>
      </c>
      <c r="DB8" s="189"/>
      <c r="DC8" s="191"/>
      <c r="DD8" s="87" t="s">
        <v>69</v>
      </c>
      <c r="DE8" s="189"/>
      <c r="DF8" s="191"/>
      <c r="DG8" s="87" t="s">
        <v>69</v>
      </c>
      <c r="DH8" s="189"/>
      <c r="DI8" s="191"/>
      <c r="DJ8" s="87" t="s">
        <v>69</v>
      </c>
      <c r="DK8" s="215"/>
      <c r="DL8" s="189"/>
      <c r="DM8" s="191"/>
      <c r="DN8" s="87" t="s">
        <v>69</v>
      </c>
      <c r="DO8" s="189"/>
      <c r="DP8" s="191"/>
      <c r="DQ8" s="87" t="s">
        <v>69</v>
      </c>
      <c r="DR8" s="189"/>
      <c r="DS8" s="191"/>
      <c r="DT8" s="87" t="s">
        <v>70</v>
      </c>
      <c r="DU8" s="189"/>
      <c r="DV8" s="191"/>
      <c r="DW8" s="87" t="s">
        <v>69</v>
      </c>
      <c r="DX8" s="189"/>
      <c r="DY8" s="191"/>
      <c r="DZ8" s="87" t="s">
        <v>69</v>
      </c>
      <c r="EA8" s="189"/>
      <c r="EB8" s="191"/>
      <c r="EC8" s="87" t="s">
        <v>69</v>
      </c>
      <c r="ED8" s="189"/>
      <c r="EE8" s="191"/>
      <c r="EF8" s="87" t="s">
        <v>69</v>
      </c>
      <c r="EG8" s="138"/>
      <c r="EH8" s="189"/>
      <c r="EI8" s="191"/>
      <c r="EJ8" s="87" t="s">
        <v>71</v>
      </c>
      <c r="EK8" s="10"/>
      <c r="EL8" s="69"/>
      <c r="EM8" s="69"/>
      <c r="EN8" s="69"/>
      <c r="EO8" s="69"/>
      <c r="EP8" s="69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63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23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24</v>
      </c>
      <c r="CU9" s="12">
        <v>25</v>
      </c>
      <c r="CV9" s="13">
        <v>26</v>
      </c>
      <c r="CW9" s="13">
        <v>27</v>
      </c>
      <c r="CX9" s="13">
        <v>28</v>
      </c>
      <c r="CY9" s="12">
        <v>99</v>
      </c>
      <c r="CZ9" s="13">
        <v>100</v>
      </c>
      <c r="DA9" s="12">
        <v>101</v>
      </c>
      <c r="DB9" s="13">
        <v>102</v>
      </c>
      <c r="DC9" s="12">
        <v>103</v>
      </c>
      <c r="DD9" s="13">
        <v>104</v>
      </c>
      <c r="DE9" s="12">
        <v>105</v>
      </c>
      <c r="DF9" s="13">
        <v>106</v>
      </c>
      <c r="DG9" s="12">
        <v>107</v>
      </c>
      <c r="DH9" s="13">
        <v>108</v>
      </c>
      <c r="DI9" s="12">
        <v>109</v>
      </c>
      <c r="DJ9" s="13">
        <v>110</v>
      </c>
      <c r="DK9" s="12">
        <v>111</v>
      </c>
      <c r="DL9" s="13">
        <v>112</v>
      </c>
      <c r="DM9" s="12">
        <v>113</v>
      </c>
      <c r="DN9" s="13">
        <v>114</v>
      </c>
      <c r="DO9" s="12">
        <v>115</v>
      </c>
      <c r="DP9" s="13">
        <v>116</v>
      </c>
      <c r="DQ9" s="12">
        <v>117</v>
      </c>
      <c r="DR9" s="13">
        <v>118</v>
      </c>
      <c r="DS9" s="12">
        <v>119</v>
      </c>
      <c r="DT9" s="13">
        <v>120</v>
      </c>
      <c r="DU9" s="12">
        <v>121</v>
      </c>
      <c r="DV9" s="13">
        <v>122</v>
      </c>
      <c r="DW9" s="12">
        <v>123</v>
      </c>
      <c r="DX9" s="13">
        <v>124</v>
      </c>
      <c r="DY9" s="12">
        <v>125</v>
      </c>
      <c r="DZ9" s="13">
        <v>126</v>
      </c>
      <c r="EA9" s="12">
        <v>127</v>
      </c>
      <c r="EB9" s="13">
        <v>128</v>
      </c>
      <c r="EC9" s="12">
        <v>129</v>
      </c>
      <c r="ED9" s="13">
        <v>130</v>
      </c>
      <c r="EE9" s="12">
        <v>131</v>
      </c>
      <c r="EF9" s="13">
        <v>132</v>
      </c>
      <c r="EG9" s="12">
        <v>133</v>
      </c>
      <c r="EH9" s="13">
        <v>134</v>
      </c>
      <c r="EI9" s="12">
        <v>135</v>
      </c>
      <c r="EJ9" s="13">
        <v>136</v>
      </c>
      <c r="EK9" s="15"/>
      <c r="EL9" s="70"/>
      <c r="EM9" s="70"/>
      <c r="EN9" s="70"/>
      <c r="EO9" s="70"/>
      <c r="EP9" s="70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ht="24" customHeight="1" x14ac:dyDescent="0.3">
      <c r="A10" s="17">
        <v>1</v>
      </c>
      <c r="B10" s="40" t="s">
        <v>55</v>
      </c>
      <c r="C10" s="41">
        <v>5575.6617999999999</v>
      </c>
      <c r="D10" s="41">
        <v>249957.95910000001</v>
      </c>
      <c r="E10" s="19">
        <f t="shared" ref="E10:G14" si="0">DL10+EH10-ED10</f>
        <v>4504626.1440000003</v>
      </c>
      <c r="F10" s="20">
        <f t="shared" si="0"/>
        <v>3753855.12</v>
      </c>
      <c r="G10" s="20">
        <f t="shared" si="0"/>
        <v>2178850.1708</v>
      </c>
      <c r="H10" s="20">
        <f>+G10/F10*100</f>
        <v>58.043001158766081</v>
      </c>
      <c r="I10" s="20">
        <f>G10/E10*100</f>
        <v>48.369167632305064</v>
      </c>
      <c r="J10" s="51">
        <f t="shared" ref="J10:L14" si="1">U10+Z10+AJ10+AO10+AT10+AY10+BN10+BV10+BY10+CB10+CE10+CH10+CN10+CQ10+CY10+DB10+DH10+AE10</f>
        <v>1037130.7440000001</v>
      </c>
      <c r="K10" s="43">
        <f t="shared" si="1"/>
        <v>864275.62</v>
      </c>
      <c r="L10" s="43">
        <f t="shared" si="1"/>
        <v>909323.69379999978</v>
      </c>
      <c r="M10" s="43">
        <f>+L10-K10</f>
        <v>45048.07379999978</v>
      </c>
      <c r="N10" s="43">
        <f>+L10/K10*100</f>
        <v>105.21223470355439</v>
      </c>
      <c r="O10" s="43">
        <f>L10/J10*100</f>
        <v>87.676862252961968</v>
      </c>
      <c r="P10" s="51">
        <f t="shared" ref="P10:Q14" si="2">U10+Z10+AE10</f>
        <v>90266.7</v>
      </c>
      <c r="Q10" s="43">
        <f t="shared" si="2"/>
        <v>75222.25</v>
      </c>
      <c r="R10" s="43">
        <f>W10+AB10+AG10</f>
        <v>47228.908399999644</v>
      </c>
      <c r="S10" s="43">
        <f>+R10/Q10*100</f>
        <v>62.785822545855311</v>
      </c>
      <c r="T10" s="52">
        <f>R10/P10*100</f>
        <v>52.321518788212764</v>
      </c>
      <c r="U10" s="51">
        <v>5064.3999999999996</v>
      </c>
      <c r="V10" s="53">
        <f>+U10/12*10</f>
        <v>4220.333333333333</v>
      </c>
      <c r="W10" s="53">
        <v>1839.702</v>
      </c>
      <c r="X10" s="53">
        <f>+W10/V10*100</f>
        <v>43.591390885396102</v>
      </c>
      <c r="Y10" s="53">
        <f t="shared" ref="Y10:Y17" si="3">W10/U10*100</f>
        <v>36.326159071163417</v>
      </c>
      <c r="Z10" s="51">
        <v>85202.3</v>
      </c>
      <c r="AA10" s="53">
        <f>+Z10/12*10</f>
        <v>71001.916666666672</v>
      </c>
      <c r="AB10" s="53">
        <v>11816.902</v>
      </c>
      <c r="AC10" s="53">
        <f t="shared" ref="AC10:AC17" si="4">+AB10/AA10*100</f>
        <v>16.643074658782684</v>
      </c>
      <c r="AD10" s="53">
        <f>+AB10/Z10*100</f>
        <v>13.869228882318904</v>
      </c>
      <c r="AE10" s="51">
        <v>0</v>
      </c>
      <c r="AF10" s="53">
        <f>+AE10/12*10</f>
        <v>0</v>
      </c>
      <c r="AG10" s="53">
        <v>33572.304399999644</v>
      </c>
      <c r="AH10" s="53" t="e">
        <f>+AG10/AF10*100</f>
        <v>#DIV/0!</v>
      </c>
      <c r="AI10" s="53" t="e">
        <f>AG10/AE10*100</f>
        <v>#DIV/0!</v>
      </c>
      <c r="AJ10" s="51">
        <v>170918.2</v>
      </c>
      <c r="AK10" s="53">
        <f>+AJ10/12*10</f>
        <v>142431.83333333334</v>
      </c>
      <c r="AL10" s="53">
        <v>146720.117</v>
      </c>
      <c r="AM10" s="53">
        <f>+AL10/AK10*100</f>
        <v>103.01076210725364</v>
      </c>
      <c r="AN10" s="53">
        <f>AL10/AJ10*100</f>
        <v>85.842301756044691</v>
      </c>
      <c r="AO10" s="51">
        <v>6488</v>
      </c>
      <c r="AP10" s="53">
        <f>+AO10/12*10</f>
        <v>5406.6666666666661</v>
      </c>
      <c r="AQ10" s="53">
        <v>4908.5110000000004</v>
      </c>
      <c r="AR10" s="53">
        <f>+AQ10/AP10*100</f>
        <v>90.786270036991397</v>
      </c>
      <c r="AS10" s="53">
        <f>AQ10/AO10*100</f>
        <v>75.655225030826145</v>
      </c>
      <c r="AT10" s="51">
        <v>6900</v>
      </c>
      <c r="AU10" s="53">
        <f>+AT10/12*10</f>
        <v>5750</v>
      </c>
      <c r="AV10" s="53">
        <v>6645.7</v>
      </c>
      <c r="AW10" s="53">
        <f>+AV10/AU10*100</f>
        <v>115.57739130434783</v>
      </c>
      <c r="AX10" s="53">
        <f>AV10/AT10*100</f>
        <v>96.314492753623185</v>
      </c>
      <c r="AY10" s="51">
        <v>0</v>
      </c>
      <c r="AZ10" s="53">
        <f>+AY10/12*10</f>
        <v>0</v>
      </c>
      <c r="BA10" s="53">
        <v>0</v>
      </c>
      <c r="BB10" s="51">
        <v>0</v>
      </c>
      <c r="BC10" s="53">
        <f>+BB10/12*10</f>
        <v>0</v>
      </c>
      <c r="BD10" s="53">
        <v>0</v>
      </c>
      <c r="BE10" s="51">
        <v>1477564.3</v>
      </c>
      <c r="BF10" s="53">
        <f>+BE10/12*10</f>
        <v>1231303.5833333335</v>
      </c>
      <c r="BG10" s="53">
        <v>1231303.6000000001</v>
      </c>
      <c r="BH10" s="51">
        <v>3703.9</v>
      </c>
      <c r="BI10" s="53">
        <f>+BH10/12*10</f>
        <v>3086.5833333333335</v>
      </c>
      <c r="BJ10" s="53">
        <v>3271.7</v>
      </c>
      <c r="BK10" s="51">
        <v>0</v>
      </c>
      <c r="BL10" s="53">
        <f>+BK10/12*10</f>
        <v>0</v>
      </c>
      <c r="BM10" s="53">
        <v>0</v>
      </c>
      <c r="BN10" s="51">
        <v>0</v>
      </c>
      <c r="BO10" s="53">
        <f>+BN10/12*10</f>
        <v>0</v>
      </c>
      <c r="BP10" s="53">
        <v>0</v>
      </c>
      <c r="BQ10" s="51">
        <f t="shared" ref="BQ10:BS14" si="5">BV10+BY10+CB10+CE10</f>
        <v>160025</v>
      </c>
      <c r="BR10" s="53">
        <f t="shared" si="5"/>
        <v>133354.16666666666</v>
      </c>
      <c r="BS10" s="53">
        <f t="shared" si="5"/>
        <v>120703.86</v>
      </c>
      <c r="BT10" s="53">
        <f>+BS10/BR10*100</f>
        <v>90.513752226214663</v>
      </c>
      <c r="BU10" s="53">
        <f>BS10/BQ10*100</f>
        <v>75.428126855178874</v>
      </c>
      <c r="BV10" s="51">
        <v>109392</v>
      </c>
      <c r="BW10" s="53">
        <f>+BV10/12*10</f>
        <v>91160</v>
      </c>
      <c r="BX10" s="53">
        <v>92708.748099999997</v>
      </c>
      <c r="BY10" s="51">
        <v>35633</v>
      </c>
      <c r="BZ10" s="53">
        <f>+BY10/12*10</f>
        <v>29694.166666666664</v>
      </c>
      <c r="CA10" s="53">
        <v>6363.0680000000002</v>
      </c>
      <c r="CB10" s="51">
        <v>0</v>
      </c>
      <c r="CC10" s="53">
        <f>+CB10/12*10</f>
        <v>0</v>
      </c>
      <c r="CD10" s="53">
        <v>0</v>
      </c>
      <c r="CE10" s="51">
        <v>15000</v>
      </c>
      <c r="CF10" s="53">
        <f>+CE10/12*10</f>
        <v>12500</v>
      </c>
      <c r="CG10" s="53">
        <v>21632.043900000001</v>
      </c>
      <c r="CH10" s="51">
        <v>0</v>
      </c>
      <c r="CI10" s="53">
        <f>+CH10/12*10</f>
        <v>0</v>
      </c>
      <c r="CJ10" s="53">
        <v>0</v>
      </c>
      <c r="CK10" s="51">
        <v>2227.1999999999998</v>
      </c>
      <c r="CL10" s="53">
        <f>+CK10/12*10</f>
        <v>1856</v>
      </c>
      <c r="CM10" s="53">
        <v>1559.04</v>
      </c>
      <c r="CN10" s="51">
        <v>0</v>
      </c>
      <c r="CO10" s="53">
        <f>+CN10/12*10</f>
        <v>0</v>
      </c>
      <c r="CP10" s="53">
        <v>0</v>
      </c>
      <c r="CQ10" s="51">
        <v>45443.4</v>
      </c>
      <c r="CR10" s="53">
        <f>+CQ10/12*10</f>
        <v>37869.5</v>
      </c>
      <c r="CS10" s="53">
        <v>27828.566500000001</v>
      </c>
      <c r="CT10" s="51">
        <v>22165.4</v>
      </c>
      <c r="CU10" s="53">
        <f>+CT10/12*10</f>
        <v>18471.166666666668</v>
      </c>
      <c r="CV10" s="53">
        <v>13957.0965</v>
      </c>
      <c r="CW10" s="53">
        <f>+CV10/CU10*100</f>
        <v>75.561531937163323</v>
      </c>
      <c r="CX10" s="53">
        <f>+CV10/CT10*100</f>
        <v>62.967943280969429</v>
      </c>
      <c r="CY10" s="19">
        <v>0</v>
      </c>
      <c r="CZ10" s="42">
        <f>+CY10/12*10</f>
        <v>0</v>
      </c>
      <c r="DA10" s="42">
        <v>7724.7049999999999</v>
      </c>
      <c r="DB10" s="19">
        <v>0</v>
      </c>
      <c r="DC10" s="42">
        <f>+DB10/12*10</f>
        <v>0</v>
      </c>
      <c r="DD10" s="42">
        <v>300</v>
      </c>
      <c r="DE10" s="19">
        <v>0</v>
      </c>
      <c r="DF10" s="42">
        <f>+DE10/12*10</f>
        <v>0</v>
      </c>
      <c r="DG10" s="42">
        <v>0</v>
      </c>
      <c r="DH10" s="19">
        <v>557089.44400000002</v>
      </c>
      <c r="DI10" s="42">
        <f>+DH10/12*10</f>
        <v>464241.20333333331</v>
      </c>
      <c r="DJ10" s="42">
        <v>547263.32590000005</v>
      </c>
      <c r="DK10" s="42">
        <v>0</v>
      </c>
      <c r="DL10" s="19">
        <f t="shared" ref="DL10:DN14" si="6">U10+Z10+AJ10+AO10+AT10+AY10+BB10+BE10+BH10+BK10+BN10+BV10+BY10+CB10+CE10+CH10+CK10+CN10+CQ10+CY10+DB10+DE10+DH10+AE10</f>
        <v>2520626.1439999999</v>
      </c>
      <c r="DM10" s="42">
        <f t="shared" si="6"/>
        <v>2100521.7866666666</v>
      </c>
      <c r="DN10" s="42">
        <f t="shared" si="6"/>
        <v>2145458.0337999999</v>
      </c>
      <c r="DO10" s="19">
        <v>100000</v>
      </c>
      <c r="DP10" s="42">
        <f>+DO10/12*10</f>
        <v>83333.333333333343</v>
      </c>
      <c r="DQ10" s="42">
        <v>450</v>
      </c>
      <c r="DR10" s="19">
        <v>1884000</v>
      </c>
      <c r="DS10" s="42">
        <f>+DR10/12*10</f>
        <v>1570000</v>
      </c>
      <c r="DT10" s="42">
        <v>32942.137000000002</v>
      </c>
      <c r="DU10" s="19">
        <v>0</v>
      </c>
      <c r="DV10" s="42">
        <f>+DU10/12*10</f>
        <v>0</v>
      </c>
      <c r="DW10" s="42">
        <v>0</v>
      </c>
      <c r="DX10" s="19">
        <v>0</v>
      </c>
      <c r="DY10" s="42">
        <f>+DX10/12*10</f>
        <v>0</v>
      </c>
      <c r="DZ10" s="42">
        <v>0</v>
      </c>
      <c r="EA10" s="19">
        <v>0</v>
      </c>
      <c r="EB10" s="42">
        <f>+EA10/12*10</f>
        <v>0</v>
      </c>
      <c r="EC10" s="42">
        <v>0</v>
      </c>
      <c r="ED10" s="19">
        <v>364707.3</v>
      </c>
      <c r="EE10" s="42">
        <f>+ED10/12*10</f>
        <v>303922.75</v>
      </c>
      <c r="EF10" s="42">
        <v>250000</v>
      </c>
      <c r="EG10" s="42">
        <v>0</v>
      </c>
      <c r="EH10" s="19">
        <f t="shared" ref="EH10:EI14" si="7">DO10+DR10+DU10+DX10+EA10+ED10</f>
        <v>2348707.2999999998</v>
      </c>
      <c r="EI10" s="42">
        <f t="shared" si="7"/>
        <v>1957256.0833333333</v>
      </c>
      <c r="EJ10" s="42">
        <f>DQ10+DT10+DW10+DZ10+EC10+EF10+EG10</f>
        <v>283392.13699999999</v>
      </c>
      <c r="EK10" s="24"/>
      <c r="EL10" s="71"/>
      <c r="EM10" s="71"/>
      <c r="EN10" s="71"/>
      <c r="EO10" s="71"/>
      <c r="EP10" s="71">
        <f>+EO10/DL10*100</f>
        <v>0</v>
      </c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  <row r="11" spans="1:256" ht="24" customHeight="1" x14ac:dyDescent="0.3">
      <c r="A11" s="17">
        <v>2</v>
      </c>
      <c r="B11" s="40" t="s">
        <v>56</v>
      </c>
      <c r="C11" s="41">
        <v>37539.474900000001</v>
      </c>
      <c r="D11" s="41">
        <v>113897.14599999999</v>
      </c>
      <c r="E11" s="19">
        <f t="shared" si="0"/>
        <v>2865687.656</v>
      </c>
      <c r="F11" s="20">
        <f t="shared" si="0"/>
        <v>2388073.0466666678</v>
      </c>
      <c r="G11" s="20">
        <f t="shared" si="0"/>
        <v>2393491.3963000001</v>
      </c>
      <c r="H11" s="20">
        <f t="shared" ref="H11:H17" si="8">+G11/F11*100</f>
        <v>100.22689212295643</v>
      </c>
      <c r="I11" s="20">
        <f>G11/E11*100</f>
        <v>83.522410102463724</v>
      </c>
      <c r="J11" s="51">
        <f t="shared" si="1"/>
        <v>830911.4420000005</v>
      </c>
      <c r="K11" s="43">
        <f t="shared" si="1"/>
        <v>692426.20166666713</v>
      </c>
      <c r="L11" s="43">
        <f t="shared" si="1"/>
        <v>638877.46530000016</v>
      </c>
      <c r="M11" s="43">
        <f t="shared" ref="M11:M17" si="9">+L11-K11</f>
        <v>-53548.73636666697</v>
      </c>
      <c r="N11" s="43">
        <f t="shared" ref="N11:N17" si="10">+L11/K11*100</f>
        <v>92.266506345690644</v>
      </c>
      <c r="O11" s="43">
        <f>L11/J11*100</f>
        <v>76.888755288075544</v>
      </c>
      <c r="P11" s="51">
        <f t="shared" si="2"/>
        <v>130362.23000000045</v>
      </c>
      <c r="Q11" s="43">
        <f t="shared" si="2"/>
        <v>108635.19166666703</v>
      </c>
      <c r="R11" s="43">
        <f>W11+AB11+AG11</f>
        <v>82795.201500000199</v>
      </c>
      <c r="S11" s="43">
        <f t="shared" ref="S11:S17" si="11">+R11/Q11*100</f>
        <v>76.213978389292592</v>
      </c>
      <c r="T11" s="52">
        <f>R11/P11*100</f>
        <v>63.511648657743827</v>
      </c>
      <c r="U11" s="51">
        <v>10000</v>
      </c>
      <c r="V11" s="53">
        <f t="shared" ref="V11:V14" si="12">+U11/12*10</f>
        <v>8333.3333333333339</v>
      </c>
      <c r="W11" s="53">
        <v>8288.2468000000008</v>
      </c>
      <c r="X11" s="53">
        <f t="shared" ref="X11:X17" si="13">+W11/V11*100</f>
        <v>99.458961600000009</v>
      </c>
      <c r="Y11" s="53">
        <f t="shared" si="3"/>
        <v>82.882468000000003</v>
      </c>
      <c r="Z11" s="51">
        <v>20000</v>
      </c>
      <c r="AA11" s="53">
        <f t="shared" ref="AA11:AA14" si="14">+Z11/12*10</f>
        <v>16666.666666666668</v>
      </c>
      <c r="AB11" s="53">
        <v>34202.079899999997</v>
      </c>
      <c r="AC11" s="53">
        <f t="shared" si="4"/>
        <v>205.21247939999995</v>
      </c>
      <c r="AD11" s="53">
        <f t="shared" ref="AD11:AD17" si="15">+AB11/Z11*100</f>
        <v>171.01039949999998</v>
      </c>
      <c r="AE11" s="51">
        <v>100362.23000000045</v>
      </c>
      <c r="AF11" s="53">
        <f t="shared" ref="AF11:AF14" si="16">+AE11/12*10</f>
        <v>83635.191666667029</v>
      </c>
      <c r="AG11" s="53">
        <v>40304.874800000194</v>
      </c>
      <c r="AH11" s="53">
        <f>+AG11/AF11*100</f>
        <v>48.191286463044932</v>
      </c>
      <c r="AI11" s="53">
        <f>AG11/AE11*100</f>
        <v>40.15940538587077</v>
      </c>
      <c r="AJ11" s="51">
        <v>324498.40000000002</v>
      </c>
      <c r="AK11" s="53">
        <f t="shared" ref="AK11:AK14" si="17">+AJ11/12*10</f>
        <v>270415.33333333337</v>
      </c>
      <c r="AL11" s="53">
        <v>272584.54320000001</v>
      </c>
      <c r="AM11" s="53">
        <f>+AL11/AK11*100</f>
        <v>100.80217709548027</v>
      </c>
      <c r="AN11" s="53">
        <f>AL11/AJ11*100</f>
        <v>84.001814246233579</v>
      </c>
      <c r="AO11" s="51">
        <v>7780.8</v>
      </c>
      <c r="AP11" s="53">
        <f t="shared" ref="AP11:AP14" si="18">+AO11/12*10</f>
        <v>6484</v>
      </c>
      <c r="AQ11" s="53">
        <v>7069.3516</v>
      </c>
      <c r="AR11" s="53">
        <f>+AQ11/AP11*100</f>
        <v>109.02763109191858</v>
      </c>
      <c r="AS11" s="53">
        <f>AQ11/AO11*100</f>
        <v>90.856359243265473</v>
      </c>
      <c r="AT11" s="51">
        <v>12300</v>
      </c>
      <c r="AU11" s="53">
        <f t="shared" ref="AU11:AU14" si="19">+AT11/12*10</f>
        <v>10250</v>
      </c>
      <c r="AV11" s="53">
        <v>11362.3</v>
      </c>
      <c r="AW11" s="53">
        <f>+AV11/AU11*100</f>
        <v>110.85170731707316</v>
      </c>
      <c r="AX11" s="53">
        <f>AV11/AT11*100</f>
        <v>92.376422764227641</v>
      </c>
      <c r="AY11" s="51">
        <v>0</v>
      </c>
      <c r="AZ11" s="53">
        <f t="shared" ref="AZ11:AZ14" si="20">+AY11/12*10</f>
        <v>0</v>
      </c>
      <c r="BA11" s="53">
        <v>0</v>
      </c>
      <c r="BB11" s="51">
        <v>0</v>
      </c>
      <c r="BC11" s="53">
        <f t="shared" ref="BC11:BC14" si="21">+BB11/12*10</f>
        <v>0</v>
      </c>
      <c r="BD11" s="53">
        <v>0</v>
      </c>
      <c r="BE11" s="51">
        <v>1487011.3</v>
      </c>
      <c r="BF11" s="53">
        <f t="shared" ref="BF11:BF14" si="22">+BE11/12*10</f>
        <v>1239176.0833333335</v>
      </c>
      <c r="BG11" s="53">
        <v>1239176.1000000001</v>
      </c>
      <c r="BH11" s="51">
        <v>9804.9</v>
      </c>
      <c r="BI11" s="53">
        <f t="shared" ref="BI11:BI14" si="23">+BH11/12*10</f>
        <v>8170.7499999999991</v>
      </c>
      <c r="BJ11" s="53">
        <v>8720.4</v>
      </c>
      <c r="BK11" s="51">
        <v>0</v>
      </c>
      <c r="BL11" s="53">
        <f t="shared" ref="BL11:BL14" si="24">+BK11/12*10</f>
        <v>0</v>
      </c>
      <c r="BM11" s="53">
        <v>0</v>
      </c>
      <c r="BN11" s="51">
        <v>0</v>
      </c>
      <c r="BO11" s="53">
        <f t="shared" ref="BO11:BO14" si="25">+BN11/12*10</f>
        <v>0</v>
      </c>
      <c r="BP11" s="53">
        <v>0</v>
      </c>
      <c r="BQ11" s="51">
        <f t="shared" si="5"/>
        <v>44460.9</v>
      </c>
      <c r="BR11" s="53">
        <f t="shared" si="5"/>
        <v>37050.749999999993</v>
      </c>
      <c r="BS11" s="53">
        <f t="shared" si="5"/>
        <v>19296.536</v>
      </c>
      <c r="BT11" s="53">
        <f t="shared" ref="BT11:BT17" si="26">+BS11/BR11*100</f>
        <v>52.081364074951267</v>
      </c>
      <c r="BU11" s="53">
        <f>BS11/BQ11*100</f>
        <v>43.401136729126037</v>
      </c>
      <c r="BV11" s="51">
        <v>31562</v>
      </c>
      <c r="BW11" s="53">
        <f t="shared" ref="BW11:BW14" si="27">+BV11/12*10</f>
        <v>26301.666666666664</v>
      </c>
      <c r="BX11" s="53">
        <v>13563.081</v>
      </c>
      <c r="BY11" s="51">
        <v>7543.4</v>
      </c>
      <c r="BZ11" s="53">
        <f t="shared" ref="BZ11:BZ14" si="28">+BY11/12*10</f>
        <v>6286.166666666667</v>
      </c>
      <c r="CA11" s="53">
        <v>2847.8</v>
      </c>
      <c r="CB11" s="51">
        <v>2100</v>
      </c>
      <c r="CC11" s="53">
        <f t="shared" ref="CC11:CC14" si="29">+CB11/12*10</f>
        <v>1750</v>
      </c>
      <c r="CD11" s="53">
        <v>707.05499999999995</v>
      </c>
      <c r="CE11" s="51">
        <v>3255.5</v>
      </c>
      <c r="CF11" s="53">
        <f t="shared" ref="CF11:CF14" si="30">+CE11/12*10</f>
        <v>2712.916666666667</v>
      </c>
      <c r="CG11" s="53">
        <v>2178.6</v>
      </c>
      <c r="CH11" s="51">
        <v>0</v>
      </c>
      <c r="CI11" s="53">
        <f t="shared" ref="CI11:CI14" si="31">+CH11/12*10</f>
        <v>0</v>
      </c>
      <c r="CJ11" s="53">
        <v>0</v>
      </c>
      <c r="CK11" s="51">
        <v>4454.3999999999996</v>
      </c>
      <c r="CL11" s="53">
        <f t="shared" ref="CL11:CL14" si="32">+CK11/12*10</f>
        <v>3712</v>
      </c>
      <c r="CM11" s="53">
        <v>3118.08</v>
      </c>
      <c r="CN11" s="51">
        <v>0</v>
      </c>
      <c r="CO11" s="53">
        <f t="shared" ref="CO11:CO14" si="33">+CN11/12*10</f>
        <v>0</v>
      </c>
      <c r="CP11" s="53">
        <v>0</v>
      </c>
      <c r="CQ11" s="51">
        <v>196797.57</v>
      </c>
      <c r="CR11" s="53">
        <f t="shared" ref="CR11:CR14" si="34">+CQ11/12*10</f>
        <v>163997.97500000001</v>
      </c>
      <c r="CS11" s="53">
        <v>126939.83900000001</v>
      </c>
      <c r="CT11" s="51">
        <v>62673.07</v>
      </c>
      <c r="CU11" s="53">
        <f t="shared" ref="CU11:CU14" si="35">+CT11/12*10</f>
        <v>52227.558333333334</v>
      </c>
      <c r="CV11" s="53">
        <v>38364.309000000001</v>
      </c>
      <c r="CW11" s="53">
        <f t="shared" ref="CW11:CW14" si="36">+CV11/CU11*100</f>
        <v>73.456064622333002</v>
      </c>
      <c r="CX11" s="53">
        <f>+CV11/CT11*100</f>
        <v>61.213387185277504</v>
      </c>
      <c r="CY11" s="19">
        <v>6000</v>
      </c>
      <c r="CZ11" s="42">
        <f t="shared" ref="CZ11:CZ14" si="37">+CY11/12*10</f>
        <v>5000</v>
      </c>
      <c r="DA11" s="42">
        <v>9604.8520000000008</v>
      </c>
      <c r="DB11" s="19">
        <v>666.1</v>
      </c>
      <c r="DC11" s="42">
        <f t="shared" ref="DC11:DC14" si="38">+DB11/12*10</f>
        <v>555.08333333333337</v>
      </c>
      <c r="DD11" s="42">
        <v>1107.6790000000001</v>
      </c>
      <c r="DE11" s="19">
        <v>0</v>
      </c>
      <c r="DF11" s="42">
        <f t="shared" ref="DF11:DF14" si="39">+DE11/12*10</f>
        <v>0</v>
      </c>
      <c r="DG11" s="42">
        <v>0</v>
      </c>
      <c r="DH11" s="19">
        <v>108045.442</v>
      </c>
      <c r="DI11" s="42">
        <f t="shared" ref="DI11:DI14" si="40">+DH11/12*10</f>
        <v>90037.868333333332</v>
      </c>
      <c r="DJ11" s="42">
        <v>108117.163</v>
      </c>
      <c r="DK11" s="42">
        <v>0</v>
      </c>
      <c r="DL11" s="19">
        <f t="shared" si="6"/>
        <v>2332182.0419999999</v>
      </c>
      <c r="DM11" s="42">
        <f t="shared" si="6"/>
        <v>1943485.0350000011</v>
      </c>
      <c r="DN11" s="42">
        <f t="shared" si="6"/>
        <v>1889892.0453000001</v>
      </c>
      <c r="DO11" s="19">
        <v>0</v>
      </c>
      <c r="DP11" s="42">
        <f t="shared" ref="DP11:DP14" si="41">+DO11/12*10</f>
        <v>0</v>
      </c>
      <c r="DQ11" s="42">
        <v>0</v>
      </c>
      <c r="DR11" s="19">
        <v>528505.61399999994</v>
      </c>
      <c r="DS11" s="42">
        <f t="shared" ref="DS11:DS14" si="42">+DR11/12*10</f>
        <v>440421.34499999991</v>
      </c>
      <c r="DT11" s="42">
        <v>503599.35100000002</v>
      </c>
      <c r="DU11" s="19">
        <v>0</v>
      </c>
      <c r="DV11" s="42">
        <f t="shared" ref="DV11:DV14" si="43">+DU11/12*10</f>
        <v>0</v>
      </c>
      <c r="DW11" s="42">
        <v>0</v>
      </c>
      <c r="DX11" s="19">
        <v>5000</v>
      </c>
      <c r="DY11" s="42">
        <f t="shared" ref="DY11:DY14" si="44">+DX11/12*10</f>
        <v>4166.666666666667</v>
      </c>
      <c r="DZ11" s="42">
        <v>0</v>
      </c>
      <c r="EA11" s="19">
        <v>0</v>
      </c>
      <c r="EB11" s="42">
        <f t="shared" ref="EB11:EB14" si="45">+EA11/12*10</f>
        <v>0</v>
      </c>
      <c r="EC11" s="42">
        <v>0</v>
      </c>
      <c r="ED11" s="19">
        <v>441000</v>
      </c>
      <c r="EE11" s="42">
        <f t="shared" ref="EE11:EE14" si="46">+ED11/12*10</f>
        <v>367500</v>
      </c>
      <c r="EF11" s="42">
        <v>440747.766</v>
      </c>
      <c r="EG11" s="42">
        <v>0</v>
      </c>
      <c r="EH11" s="19">
        <f t="shared" si="7"/>
        <v>974505.61399999994</v>
      </c>
      <c r="EI11" s="42">
        <f t="shared" si="7"/>
        <v>812088.0116666666</v>
      </c>
      <c r="EJ11" s="42">
        <f>DQ11+DT11+DW11+DZ11+EC11+EF11+EG11</f>
        <v>944347.11700000009</v>
      </c>
      <c r="EK11" s="24"/>
      <c r="EL11" s="71"/>
      <c r="EM11" s="71"/>
      <c r="EN11" s="71"/>
      <c r="EP11" s="71">
        <f>+EO11/DL11*100</f>
        <v>0</v>
      </c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ht="24" customHeight="1" x14ac:dyDescent="0.3">
      <c r="A12" s="17">
        <v>3</v>
      </c>
      <c r="B12" s="40" t="s">
        <v>57</v>
      </c>
      <c r="C12" s="41">
        <v>33917.214599999999</v>
      </c>
      <c r="D12" s="41">
        <v>1057.2941000000001</v>
      </c>
      <c r="E12" s="19">
        <f t="shared" si="0"/>
        <v>956224.65139999986</v>
      </c>
      <c r="F12" s="20">
        <f t="shared" si="0"/>
        <v>796853.87616666663</v>
      </c>
      <c r="G12" s="20">
        <f t="shared" si="0"/>
        <v>759095.47530000005</v>
      </c>
      <c r="H12" s="20">
        <f t="shared" si="8"/>
        <v>95.261565263595557</v>
      </c>
      <c r="I12" s="20">
        <f>G12/E12*100</f>
        <v>79.384637719662976</v>
      </c>
      <c r="J12" s="51">
        <f t="shared" si="1"/>
        <v>307439.40399999998</v>
      </c>
      <c r="K12" s="43">
        <f t="shared" si="1"/>
        <v>256199.5033333333</v>
      </c>
      <c r="L12" s="43">
        <f t="shared" si="1"/>
        <v>255405.8293000001</v>
      </c>
      <c r="M12" s="43">
        <f t="shared" si="9"/>
        <v>-793.67403333319817</v>
      </c>
      <c r="N12" s="43">
        <f t="shared" si="10"/>
        <v>99.690212501192647</v>
      </c>
      <c r="O12" s="43">
        <f>L12/J12*100</f>
        <v>83.075177084327194</v>
      </c>
      <c r="P12" s="51">
        <f t="shared" si="2"/>
        <v>35437.699999999953</v>
      </c>
      <c r="Q12" s="43">
        <f t="shared" si="2"/>
        <v>29531.416666666628</v>
      </c>
      <c r="R12" s="43">
        <f>W12+AB12+AG12</f>
        <v>31513.191000000086</v>
      </c>
      <c r="S12" s="43">
        <f t="shared" si="11"/>
        <v>106.71073235565555</v>
      </c>
      <c r="T12" s="52">
        <f>R12/P12*100</f>
        <v>88.925610296379645</v>
      </c>
      <c r="U12" s="51">
        <v>0</v>
      </c>
      <c r="V12" s="53">
        <f t="shared" si="12"/>
        <v>0</v>
      </c>
      <c r="W12" s="53">
        <v>92.5</v>
      </c>
      <c r="X12" s="53" t="e">
        <f t="shared" si="13"/>
        <v>#DIV/0!</v>
      </c>
      <c r="Y12" s="53" t="e">
        <f t="shared" si="3"/>
        <v>#DIV/0!</v>
      </c>
      <c r="Z12" s="51">
        <v>5220</v>
      </c>
      <c r="AA12" s="53">
        <f t="shared" si="14"/>
        <v>4350</v>
      </c>
      <c r="AB12" s="53">
        <v>6642.4709999999995</v>
      </c>
      <c r="AC12" s="53">
        <f t="shared" si="4"/>
        <v>152.70048275862067</v>
      </c>
      <c r="AD12" s="53">
        <f t="shared" si="15"/>
        <v>127.25040229885056</v>
      </c>
      <c r="AE12" s="51">
        <v>30217.699999999953</v>
      </c>
      <c r="AF12" s="53">
        <f t="shared" si="16"/>
        <v>25181.416666666628</v>
      </c>
      <c r="AG12" s="53">
        <v>24778.220000000088</v>
      </c>
      <c r="AH12" s="53">
        <f>+AG12/AF12*100</f>
        <v>98.398832472359416</v>
      </c>
      <c r="AI12" s="53">
        <f>AG12/AE12*100</f>
        <v>81.999027060299511</v>
      </c>
      <c r="AJ12" s="51">
        <v>55961.599999999999</v>
      </c>
      <c r="AK12" s="53">
        <f t="shared" si="17"/>
        <v>46634.666666666664</v>
      </c>
      <c r="AL12" s="53">
        <v>50275.374400000001</v>
      </c>
      <c r="AM12" s="53">
        <f>+AL12/AK12*100</f>
        <v>107.80686985361392</v>
      </c>
      <c r="AN12" s="53">
        <f>AL12/AJ12*100</f>
        <v>89.83905821134492</v>
      </c>
      <c r="AO12" s="51">
        <v>4713.7</v>
      </c>
      <c r="AP12" s="53">
        <f t="shared" si="18"/>
        <v>3928.0833333333335</v>
      </c>
      <c r="AQ12" s="53">
        <v>4577.3050000000003</v>
      </c>
      <c r="AR12" s="53">
        <f>+AQ12/AP12*100</f>
        <v>116.52769586524387</v>
      </c>
      <c r="AS12" s="53">
        <f>AQ12/AO12*100</f>
        <v>97.106413221036561</v>
      </c>
      <c r="AT12" s="51">
        <v>400</v>
      </c>
      <c r="AU12" s="53">
        <f t="shared" si="19"/>
        <v>333.33333333333337</v>
      </c>
      <c r="AV12" s="53">
        <v>762.8</v>
      </c>
      <c r="AW12" s="53">
        <f>+AV12/AU12*100</f>
        <v>228.83999999999997</v>
      </c>
      <c r="AX12" s="53">
        <f>AV12/AT12*100</f>
        <v>190.7</v>
      </c>
      <c r="AY12" s="51">
        <v>0</v>
      </c>
      <c r="AZ12" s="53">
        <f t="shared" si="20"/>
        <v>0</v>
      </c>
      <c r="BA12" s="53">
        <v>0</v>
      </c>
      <c r="BB12" s="51">
        <v>0</v>
      </c>
      <c r="BC12" s="53">
        <f t="shared" si="21"/>
        <v>0</v>
      </c>
      <c r="BD12" s="53">
        <v>0</v>
      </c>
      <c r="BE12" s="51">
        <v>490624.6</v>
      </c>
      <c r="BF12" s="53">
        <f t="shared" si="22"/>
        <v>408853.83333333331</v>
      </c>
      <c r="BG12" s="53">
        <v>408853.9</v>
      </c>
      <c r="BH12" s="51">
        <v>1089.4000000000001</v>
      </c>
      <c r="BI12" s="53">
        <f t="shared" si="23"/>
        <v>907.83333333333348</v>
      </c>
      <c r="BJ12" s="53">
        <v>962.2</v>
      </c>
      <c r="BK12" s="51">
        <v>0</v>
      </c>
      <c r="BL12" s="53">
        <f t="shared" si="24"/>
        <v>0</v>
      </c>
      <c r="BM12" s="53">
        <v>0</v>
      </c>
      <c r="BN12" s="51">
        <v>0</v>
      </c>
      <c r="BO12" s="53">
        <f t="shared" si="25"/>
        <v>0</v>
      </c>
      <c r="BP12" s="53">
        <v>0</v>
      </c>
      <c r="BQ12" s="51">
        <f t="shared" si="5"/>
        <v>72828</v>
      </c>
      <c r="BR12" s="53">
        <f t="shared" si="5"/>
        <v>60690</v>
      </c>
      <c r="BS12" s="53">
        <f t="shared" si="5"/>
        <v>27945.307999999997</v>
      </c>
      <c r="BT12" s="53">
        <f t="shared" si="26"/>
        <v>46.045984511451636</v>
      </c>
      <c r="BU12" s="53">
        <f>BS12/BQ12*100</f>
        <v>38.37165375954303</v>
      </c>
      <c r="BV12" s="51">
        <v>69528</v>
      </c>
      <c r="BW12" s="53">
        <f t="shared" si="27"/>
        <v>57940</v>
      </c>
      <c r="BX12" s="53">
        <v>23608.207999999999</v>
      </c>
      <c r="BY12" s="51">
        <v>0</v>
      </c>
      <c r="BZ12" s="53">
        <f t="shared" si="28"/>
        <v>0</v>
      </c>
      <c r="CA12" s="53">
        <v>0</v>
      </c>
      <c r="CB12" s="51">
        <v>0</v>
      </c>
      <c r="CC12" s="53">
        <f t="shared" si="29"/>
        <v>0</v>
      </c>
      <c r="CD12" s="53">
        <v>0</v>
      </c>
      <c r="CE12" s="51">
        <v>3300</v>
      </c>
      <c r="CF12" s="53">
        <f t="shared" si="30"/>
        <v>2750</v>
      </c>
      <c r="CG12" s="53">
        <v>4337.1000000000004</v>
      </c>
      <c r="CH12" s="51">
        <v>0</v>
      </c>
      <c r="CI12" s="53">
        <f t="shared" si="31"/>
        <v>0</v>
      </c>
      <c r="CJ12" s="53">
        <v>0</v>
      </c>
      <c r="CK12" s="51">
        <v>1999</v>
      </c>
      <c r="CL12" s="53">
        <f t="shared" si="32"/>
        <v>1665.8333333333335</v>
      </c>
      <c r="CM12" s="53">
        <v>399.8</v>
      </c>
      <c r="CN12" s="51">
        <v>0</v>
      </c>
      <c r="CO12" s="53">
        <f t="shared" si="33"/>
        <v>0</v>
      </c>
      <c r="CP12" s="53">
        <v>44</v>
      </c>
      <c r="CQ12" s="51">
        <v>39362.1</v>
      </c>
      <c r="CR12" s="53">
        <f t="shared" si="34"/>
        <v>32801.75</v>
      </c>
      <c r="CS12" s="53">
        <v>45599.428</v>
      </c>
      <c r="CT12" s="51">
        <v>19112.099999999999</v>
      </c>
      <c r="CU12" s="53">
        <f t="shared" si="35"/>
        <v>15926.75</v>
      </c>
      <c r="CV12" s="53">
        <v>12446.672</v>
      </c>
      <c r="CW12" s="53">
        <f t="shared" si="36"/>
        <v>78.149478079331942</v>
      </c>
      <c r="CX12" s="53">
        <f>+CV12/CT12*100</f>
        <v>65.124565066109966</v>
      </c>
      <c r="CY12" s="19">
        <v>900</v>
      </c>
      <c r="CZ12" s="42">
        <f t="shared" si="37"/>
        <v>750</v>
      </c>
      <c r="DA12" s="42">
        <v>1698.35</v>
      </c>
      <c r="DB12" s="19">
        <v>2000</v>
      </c>
      <c r="DC12" s="42">
        <f t="shared" si="38"/>
        <v>1666.6666666666665</v>
      </c>
      <c r="DD12" s="42">
        <v>3699.9998000000001</v>
      </c>
      <c r="DE12" s="19">
        <v>20000</v>
      </c>
      <c r="DF12" s="42">
        <f t="shared" si="39"/>
        <v>16666.666666666668</v>
      </c>
      <c r="DG12" s="42">
        <v>6490.09</v>
      </c>
      <c r="DH12" s="19">
        <v>95836.304000000004</v>
      </c>
      <c r="DI12" s="42">
        <f t="shared" si="40"/>
        <v>79863.58666666667</v>
      </c>
      <c r="DJ12" s="42">
        <v>89290.073099999994</v>
      </c>
      <c r="DK12" s="42">
        <v>0</v>
      </c>
      <c r="DL12" s="19">
        <f t="shared" si="6"/>
        <v>821152.40399999998</v>
      </c>
      <c r="DM12" s="42">
        <f t="shared" si="6"/>
        <v>684293.66999999993</v>
      </c>
      <c r="DN12" s="42">
        <f t="shared" si="6"/>
        <v>672111.81929999997</v>
      </c>
      <c r="DO12" s="19">
        <v>0</v>
      </c>
      <c r="DP12" s="42">
        <f t="shared" si="41"/>
        <v>0</v>
      </c>
      <c r="DQ12" s="42">
        <v>0</v>
      </c>
      <c r="DR12" s="19">
        <v>135072.24739999999</v>
      </c>
      <c r="DS12" s="42">
        <f t="shared" si="42"/>
        <v>112560.20616666667</v>
      </c>
      <c r="DT12" s="42">
        <v>86983.656000000003</v>
      </c>
      <c r="DU12" s="19">
        <v>0</v>
      </c>
      <c r="DV12" s="42">
        <f t="shared" si="43"/>
        <v>0</v>
      </c>
      <c r="DW12" s="42">
        <v>0</v>
      </c>
      <c r="DX12" s="19">
        <v>0</v>
      </c>
      <c r="DY12" s="42">
        <f t="shared" si="44"/>
        <v>0</v>
      </c>
      <c r="DZ12" s="42">
        <v>0</v>
      </c>
      <c r="EA12" s="19">
        <v>0</v>
      </c>
      <c r="EB12" s="42">
        <f t="shared" si="45"/>
        <v>0</v>
      </c>
      <c r="EC12" s="42">
        <v>0</v>
      </c>
      <c r="ED12" s="19">
        <v>96831.948999999993</v>
      </c>
      <c r="EE12" s="42">
        <f t="shared" si="46"/>
        <v>80693.290833333333</v>
      </c>
      <c r="EF12" s="42">
        <v>90970</v>
      </c>
      <c r="EG12" s="42">
        <v>0</v>
      </c>
      <c r="EH12" s="19">
        <f t="shared" si="7"/>
        <v>231904.19639999999</v>
      </c>
      <c r="EI12" s="42">
        <f t="shared" si="7"/>
        <v>193253.497</v>
      </c>
      <c r="EJ12" s="42">
        <f>DQ12+DT12+DW12+DZ12+EC12+EF12+EG12</f>
        <v>177953.65600000002</v>
      </c>
      <c r="EK12" s="24"/>
      <c r="EL12" s="71"/>
      <c r="EM12" s="71"/>
      <c r="EN12" s="71"/>
      <c r="EO12" s="71"/>
      <c r="EP12" s="71">
        <f>+EO12/DL12*100</f>
        <v>0</v>
      </c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ht="24" customHeight="1" x14ac:dyDescent="0.3">
      <c r="A13" s="17">
        <v>4</v>
      </c>
      <c r="B13" s="40" t="s">
        <v>58</v>
      </c>
      <c r="C13" s="41">
        <v>237025.62719999999</v>
      </c>
      <c r="D13" s="41">
        <v>1088997.5411</v>
      </c>
      <c r="E13" s="19">
        <f t="shared" si="0"/>
        <v>4827650.7022000002</v>
      </c>
      <c r="F13" s="20">
        <f t="shared" si="0"/>
        <v>4023042.2518333332</v>
      </c>
      <c r="G13" s="20">
        <f t="shared" si="0"/>
        <v>3526929.7650000001</v>
      </c>
      <c r="H13" s="20">
        <f t="shared" si="8"/>
        <v>87.668225790886225</v>
      </c>
      <c r="I13" s="20">
        <f>G13/E13*100</f>
        <v>73.056854825738512</v>
      </c>
      <c r="J13" s="51">
        <f t="shared" si="1"/>
        <v>904623.31900000002</v>
      </c>
      <c r="K13" s="43">
        <f t="shared" si="1"/>
        <v>753852.76583333337</v>
      </c>
      <c r="L13" s="43">
        <f t="shared" si="1"/>
        <v>656217.38299999945</v>
      </c>
      <c r="M13" s="43">
        <f t="shared" si="9"/>
        <v>-97635.382833333919</v>
      </c>
      <c r="N13" s="43">
        <f t="shared" si="10"/>
        <v>87.048481181148873</v>
      </c>
      <c r="O13" s="43">
        <f>L13/J13*100</f>
        <v>72.540400984290727</v>
      </c>
      <c r="P13" s="51">
        <f t="shared" si="2"/>
        <v>159100</v>
      </c>
      <c r="Q13" s="43">
        <f t="shared" si="2"/>
        <v>132583.33333333334</v>
      </c>
      <c r="R13" s="43">
        <f>W13+AB13+AG13</f>
        <v>65078.221999999369</v>
      </c>
      <c r="S13" s="43">
        <f t="shared" si="11"/>
        <v>49.084768321809705</v>
      </c>
      <c r="T13" s="52">
        <f>R13/P13*100</f>
        <v>40.903973601508085</v>
      </c>
      <c r="U13" s="51">
        <v>0</v>
      </c>
      <c r="V13" s="53">
        <f t="shared" si="12"/>
        <v>0</v>
      </c>
      <c r="W13" s="53">
        <v>171.191</v>
      </c>
      <c r="X13" s="53" t="e">
        <f t="shared" si="13"/>
        <v>#DIV/0!</v>
      </c>
      <c r="Y13" s="53" t="e">
        <f t="shared" si="3"/>
        <v>#DIV/0!</v>
      </c>
      <c r="Z13" s="51">
        <v>16650</v>
      </c>
      <c r="AA13" s="53">
        <f t="shared" si="14"/>
        <v>13875</v>
      </c>
      <c r="AB13" s="53">
        <v>12464.543</v>
      </c>
      <c r="AC13" s="53">
        <f t="shared" si="4"/>
        <v>89.834544144144147</v>
      </c>
      <c r="AD13" s="53">
        <f t="shared" si="15"/>
        <v>74.862120120120125</v>
      </c>
      <c r="AE13" s="51">
        <v>142450</v>
      </c>
      <c r="AF13" s="53">
        <f t="shared" si="16"/>
        <v>118708.33333333334</v>
      </c>
      <c r="AG13" s="53">
        <v>52442.487999999372</v>
      </c>
      <c r="AH13" s="53">
        <f>+AG13/AF13*100</f>
        <v>44.177596068795538</v>
      </c>
      <c r="AI13" s="53">
        <f>AG13/AE13*100</f>
        <v>36.81466339066295</v>
      </c>
      <c r="AJ13" s="51">
        <v>442300</v>
      </c>
      <c r="AK13" s="53">
        <f t="shared" si="17"/>
        <v>368583.33333333337</v>
      </c>
      <c r="AL13" s="53">
        <v>321108.30900000001</v>
      </c>
      <c r="AM13" s="53">
        <f>+AL13/AK13*100</f>
        <v>87.119595478182219</v>
      </c>
      <c r="AN13" s="53">
        <f>AL13/AJ13*100</f>
        <v>72.599662898485192</v>
      </c>
      <c r="AO13" s="51">
        <v>17110</v>
      </c>
      <c r="AP13" s="53">
        <f t="shared" si="18"/>
        <v>14258.333333333332</v>
      </c>
      <c r="AQ13" s="53">
        <v>17541.555</v>
      </c>
      <c r="AR13" s="53">
        <f>+AQ13/AP13*100</f>
        <v>123.0266861484512</v>
      </c>
      <c r="AS13" s="53">
        <f>AQ13/AO13*100</f>
        <v>102.52223845704268</v>
      </c>
      <c r="AT13" s="51">
        <v>13000</v>
      </c>
      <c r="AU13" s="53">
        <f t="shared" si="19"/>
        <v>10833.333333333332</v>
      </c>
      <c r="AV13" s="53">
        <v>15075.6</v>
      </c>
      <c r="AW13" s="53">
        <f>+AV13/AU13*100</f>
        <v>139.15938461538465</v>
      </c>
      <c r="AX13" s="53">
        <f>AV13/AT13*100</f>
        <v>115.96615384615386</v>
      </c>
      <c r="AY13" s="51">
        <v>0</v>
      </c>
      <c r="AZ13" s="53">
        <f t="shared" si="20"/>
        <v>0</v>
      </c>
      <c r="BA13" s="53">
        <v>0</v>
      </c>
      <c r="BB13" s="51">
        <v>0</v>
      </c>
      <c r="BC13" s="53">
        <f t="shared" si="21"/>
        <v>0</v>
      </c>
      <c r="BD13" s="53">
        <v>0</v>
      </c>
      <c r="BE13" s="51">
        <v>2680869.1</v>
      </c>
      <c r="BF13" s="53">
        <f t="shared" si="22"/>
        <v>2234057.5833333335</v>
      </c>
      <c r="BG13" s="53">
        <v>2234057.6</v>
      </c>
      <c r="BH13" s="51">
        <v>3486.1</v>
      </c>
      <c r="BI13" s="53">
        <f t="shared" si="23"/>
        <v>2905.083333333333</v>
      </c>
      <c r="BJ13" s="53">
        <v>3079.2</v>
      </c>
      <c r="BK13" s="51">
        <v>0</v>
      </c>
      <c r="BL13" s="53">
        <f t="shared" si="24"/>
        <v>0</v>
      </c>
      <c r="BM13" s="53">
        <v>0</v>
      </c>
      <c r="BN13" s="51">
        <v>0</v>
      </c>
      <c r="BO13" s="53">
        <f t="shared" si="25"/>
        <v>0</v>
      </c>
      <c r="BP13" s="53">
        <v>0</v>
      </c>
      <c r="BQ13" s="51">
        <f t="shared" si="5"/>
        <v>44174.400000000001</v>
      </c>
      <c r="BR13" s="53">
        <f t="shared" si="5"/>
        <v>36812</v>
      </c>
      <c r="BS13" s="53">
        <f t="shared" si="5"/>
        <v>45314.998999999996</v>
      </c>
      <c r="BT13" s="53">
        <f t="shared" si="26"/>
        <v>123.09844344235574</v>
      </c>
      <c r="BU13" s="53">
        <f>BS13/BQ13*100</f>
        <v>102.58203620196311</v>
      </c>
      <c r="BV13" s="51">
        <v>33005</v>
      </c>
      <c r="BW13" s="53">
        <f t="shared" si="27"/>
        <v>27504.166666666664</v>
      </c>
      <c r="BX13" s="53">
        <v>37319.682999999997</v>
      </c>
      <c r="BY13" s="51">
        <v>3330</v>
      </c>
      <c r="BZ13" s="53">
        <f t="shared" si="28"/>
        <v>2775</v>
      </c>
      <c r="CA13" s="53">
        <v>1154.4369999999999</v>
      </c>
      <c r="CB13" s="51">
        <v>0</v>
      </c>
      <c r="CC13" s="53">
        <f t="shared" si="29"/>
        <v>0</v>
      </c>
      <c r="CD13" s="53">
        <v>0</v>
      </c>
      <c r="CE13" s="51">
        <v>7839.4</v>
      </c>
      <c r="CF13" s="53">
        <f t="shared" si="30"/>
        <v>6532.833333333333</v>
      </c>
      <c r="CG13" s="53">
        <v>6840.8789999999999</v>
      </c>
      <c r="CH13" s="51">
        <v>0</v>
      </c>
      <c r="CI13" s="53">
        <f t="shared" si="31"/>
        <v>0</v>
      </c>
      <c r="CJ13" s="53">
        <v>0</v>
      </c>
      <c r="CK13" s="51">
        <v>4454</v>
      </c>
      <c r="CL13" s="53">
        <f t="shared" si="32"/>
        <v>3711.666666666667</v>
      </c>
      <c r="CM13" s="53">
        <v>3563.52</v>
      </c>
      <c r="CN13" s="51">
        <v>0</v>
      </c>
      <c r="CO13" s="53">
        <f t="shared" si="33"/>
        <v>0</v>
      </c>
      <c r="CP13" s="53">
        <v>1208.326</v>
      </c>
      <c r="CQ13" s="51">
        <v>159916.4</v>
      </c>
      <c r="CR13" s="53">
        <f t="shared" si="34"/>
        <v>133263.66666666666</v>
      </c>
      <c r="CS13" s="53">
        <v>102254.89200000001</v>
      </c>
      <c r="CT13" s="51">
        <v>98469.6</v>
      </c>
      <c r="CU13" s="53">
        <f t="shared" si="35"/>
        <v>82058.000000000015</v>
      </c>
      <c r="CV13" s="53">
        <v>47555.360000000001</v>
      </c>
      <c r="CW13" s="53">
        <f t="shared" si="36"/>
        <v>57.953350069463049</v>
      </c>
      <c r="CX13" s="53">
        <f>+CV13/CT13*100</f>
        <v>48.294458391219223</v>
      </c>
      <c r="CY13" s="19">
        <v>5000</v>
      </c>
      <c r="CZ13" s="42">
        <f t="shared" si="37"/>
        <v>4166.666666666667</v>
      </c>
      <c r="DA13" s="42">
        <v>18637.080000000002</v>
      </c>
      <c r="DB13" s="19">
        <v>1000</v>
      </c>
      <c r="DC13" s="42">
        <f t="shared" si="38"/>
        <v>833.33333333333326</v>
      </c>
      <c r="DD13" s="42">
        <v>2095.2849999999999</v>
      </c>
      <c r="DE13" s="19">
        <v>0</v>
      </c>
      <c r="DF13" s="42">
        <f t="shared" si="39"/>
        <v>0</v>
      </c>
      <c r="DG13" s="42">
        <v>0</v>
      </c>
      <c r="DH13" s="19">
        <v>63022.519</v>
      </c>
      <c r="DI13" s="42">
        <f t="shared" si="40"/>
        <v>52518.765833333338</v>
      </c>
      <c r="DJ13" s="42">
        <v>67903.115000000005</v>
      </c>
      <c r="DK13" s="42">
        <v>0</v>
      </c>
      <c r="DL13" s="19">
        <f t="shared" si="6"/>
        <v>3593432.5189999999</v>
      </c>
      <c r="DM13" s="42">
        <f t="shared" si="6"/>
        <v>2994527.0991666666</v>
      </c>
      <c r="DN13" s="42">
        <f t="shared" si="6"/>
        <v>2896917.7030000002</v>
      </c>
      <c r="DO13" s="19">
        <v>0</v>
      </c>
      <c r="DP13" s="42">
        <f t="shared" si="41"/>
        <v>0</v>
      </c>
      <c r="DQ13" s="42">
        <v>0</v>
      </c>
      <c r="DR13" s="19">
        <v>1234218.1832000001</v>
      </c>
      <c r="DS13" s="42">
        <f t="shared" si="42"/>
        <v>1028515.1526666667</v>
      </c>
      <c r="DT13" s="42">
        <v>626635.06200000003</v>
      </c>
      <c r="DU13" s="19">
        <v>0</v>
      </c>
      <c r="DV13" s="42">
        <f t="shared" si="43"/>
        <v>0</v>
      </c>
      <c r="DW13" s="42">
        <v>0</v>
      </c>
      <c r="DX13" s="19">
        <v>0</v>
      </c>
      <c r="DY13" s="42">
        <f t="shared" si="44"/>
        <v>0</v>
      </c>
      <c r="DZ13" s="42">
        <v>3377</v>
      </c>
      <c r="EA13" s="19">
        <v>0</v>
      </c>
      <c r="EB13" s="42">
        <f t="shared" si="45"/>
        <v>0</v>
      </c>
      <c r="EC13" s="42">
        <v>0</v>
      </c>
      <c r="ED13" s="19">
        <v>581038</v>
      </c>
      <c r="EE13" s="42">
        <f t="shared" si="46"/>
        <v>484198.33333333337</v>
      </c>
      <c r="EF13" s="42">
        <v>237811.61929999999</v>
      </c>
      <c r="EG13" s="42">
        <v>0</v>
      </c>
      <c r="EH13" s="19">
        <f t="shared" si="7"/>
        <v>1815256.1832000001</v>
      </c>
      <c r="EI13" s="42">
        <f t="shared" si="7"/>
        <v>1512713.486</v>
      </c>
      <c r="EJ13" s="42">
        <f>DQ13+DT13+DW13+DZ13+EC13+EF13+EG13</f>
        <v>867823.68130000005</v>
      </c>
      <c r="EK13" s="24"/>
      <c r="EL13" s="71"/>
      <c r="EM13" s="71"/>
      <c r="EN13" s="71"/>
      <c r="EO13" s="71"/>
      <c r="EP13" s="71">
        <f>+EO13/DL13*100</f>
        <v>0</v>
      </c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ht="24" customHeight="1" x14ac:dyDescent="0.3">
      <c r="A14" s="17">
        <v>5</v>
      </c>
      <c r="B14" s="40" t="s">
        <v>59</v>
      </c>
      <c r="C14" s="41">
        <v>14213.669599999999</v>
      </c>
      <c r="D14" s="41">
        <v>52003.305200000003</v>
      </c>
      <c r="E14" s="19">
        <f t="shared" si="0"/>
        <v>1940934.1000000003</v>
      </c>
      <c r="F14" s="20">
        <f t="shared" si="0"/>
        <v>1617445.0833333335</v>
      </c>
      <c r="G14" s="20">
        <f t="shared" si="0"/>
        <v>1563077.9305999998</v>
      </c>
      <c r="H14" s="20">
        <f t="shared" si="8"/>
        <v>96.638701783847253</v>
      </c>
      <c r="I14" s="20">
        <f>G14/E14*100</f>
        <v>80.53225148653938</v>
      </c>
      <c r="J14" s="51">
        <f t="shared" si="1"/>
        <v>510053.5</v>
      </c>
      <c r="K14" s="43">
        <f t="shared" si="1"/>
        <v>425044.58333333337</v>
      </c>
      <c r="L14" s="43">
        <f t="shared" si="1"/>
        <v>493948.97060000035</v>
      </c>
      <c r="M14" s="43">
        <f t="shared" si="9"/>
        <v>68904.387266666978</v>
      </c>
      <c r="N14" s="43">
        <f t="shared" si="10"/>
        <v>116.21109642811986</v>
      </c>
      <c r="O14" s="43">
        <f>L14/J14*100</f>
        <v>96.842580356766561</v>
      </c>
      <c r="P14" s="51">
        <f t="shared" si="2"/>
        <v>108343.4</v>
      </c>
      <c r="Q14" s="43">
        <f t="shared" si="2"/>
        <v>90286.166666666672</v>
      </c>
      <c r="R14" s="43">
        <f>W14+AB14+AG14</f>
        <v>80774.490000000369</v>
      </c>
      <c r="S14" s="43">
        <f t="shared" si="11"/>
        <v>89.464967870678265</v>
      </c>
      <c r="T14" s="52">
        <f>R14/P14*100</f>
        <v>74.554139892231902</v>
      </c>
      <c r="U14" s="51">
        <v>8100</v>
      </c>
      <c r="V14" s="53">
        <f t="shared" si="12"/>
        <v>6750</v>
      </c>
      <c r="W14" s="53">
        <v>29905.57</v>
      </c>
      <c r="X14" s="53">
        <f t="shared" si="13"/>
        <v>443.04548148148149</v>
      </c>
      <c r="Y14" s="53">
        <f t="shared" si="3"/>
        <v>369.20456790123455</v>
      </c>
      <c r="Z14" s="51">
        <v>23543.4</v>
      </c>
      <c r="AA14" s="53">
        <f t="shared" si="14"/>
        <v>19619.5</v>
      </c>
      <c r="AB14" s="53">
        <v>9254.6949999999997</v>
      </c>
      <c r="AC14" s="53">
        <f t="shared" si="4"/>
        <v>47.170901399118222</v>
      </c>
      <c r="AD14" s="53">
        <f t="shared" si="15"/>
        <v>39.309084499265182</v>
      </c>
      <c r="AE14" s="51">
        <v>76700</v>
      </c>
      <c r="AF14" s="53">
        <f t="shared" si="16"/>
        <v>63916.666666666672</v>
      </c>
      <c r="AG14" s="53">
        <v>41614.22500000037</v>
      </c>
      <c r="AH14" s="53">
        <f>+AG14/AF14*100</f>
        <v>65.107001303781544</v>
      </c>
      <c r="AI14" s="53">
        <f>AG14/AE14*100</f>
        <v>54.255834419817951</v>
      </c>
      <c r="AJ14" s="51">
        <v>270000</v>
      </c>
      <c r="AK14" s="53">
        <f t="shared" si="17"/>
        <v>225000</v>
      </c>
      <c r="AL14" s="53">
        <v>254726.71599999999</v>
      </c>
      <c r="AM14" s="53">
        <f>+AL14/AK14*100</f>
        <v>113.21187377777777</v>
      </c>
      <c r="AN14" s="53">
        <f>AL14/AJ14*100</f>
        <v>94.343228148148143</v>
      </c>
      <c r="AO14" s="51">
        <v>9700</v>
      </c>
      <c r="AP14" s="53">
        <f t="shared" si="18"/>
        <v>8083.3333333333339</v>
      </c>
      <c r="AQ14" s="53">
        <v>9180.2649999999994</v>
      </c>
      <c r="AR14" s="53">
        <f>+AQ14/AP14*100</f>
        <v>113.57028865979379</v>
      </c>
      <c r="AS14" s="53">
        <f>AQ14/AO14*100</f>
        <v>94.641907216494843</v>
      </c>
      <c r="AT14" s="51">
        <v>13000</v>
      </c>
      <c r="AU14" s="53">
        <f t="shared" si="19"/>
        <v>10833.333333333332</v>
      </c>
      <c r="AV14" s="53">
        <v>12141.5</v>
      </c>
      <c r="AW14" s="53">
        <f>+AV14/AU14*100</f>
        <v>112.07538461538462</v>
      </c>
      <c r="AX14" s="53">
        <f>AV14/AT14*100</f>
        <v>93.396153846153851</v>
      </c>
      <c r="AY14" s="51">
        <v>0</v>
      </c>
      <c r="AZ14" s="53">
        <f t="shared" si="20"/>
        <v>0</v>
      </c>
      <c r="BA14" s="53">
        <v>0</v>
      </c>
      <c r="BB14" s="51">
        <v>0</v>
      </c>
      <c r="BC14" s="53">
        <f t="shared" si="21"/>
        <v>0</v>
      </c>
      <c r="BD14" s="53">
        <v>0</v>
      </c>
      <c r="BE14" s="51">
        <v>914256.6</v>
      </c>
      <c r="BF14" s="53">
        <f t="shared" si="22"/>
        <v>761880.5</v>
      </c>
      <c r="BG14" s="53">
        <v>761880.6</v>
      </c>
      <c r="BH14" s="51">
        <v>2396.8000000000002</v>
      </c>
      <c r="BI14" s="53">
        <f t="shared" si="23"/>
        <v>1997.3333333333335</v>
      </c>
      <c r="BJ14" s="53">
        <v>2116.9</v>
      </c>
      <c r="BK14" s="51">
        <v>0</v>
      </c>
      <c r="BL14" s="53">
        <f t="shared" si="24"/>
        <v>0</v>
      </c>
      <c r="BM14" s="53">
        <v>0</v>
      </c>
      <c r="BN14" s="51">
        <v>0</v>
      </c>
      <c r="BO14" s="53">
        <f t="shared" si="25"/>
        <v>0</v>
      </c>
      <c r="BP14" s="53">
        <v>0</v>
      </c>
      <c r="BQ14" s="51">
        <f t="shared" si="5"/>
        <v>23400</v>
      </c>
      <c r="BR14" s="53">
        <f t="shared" si="5"/>
        <v>19500</v>
      </c>
      <c r="BS14" s="53">
        <f t="shared" si="5"/>
        <v>27093.036599999999</v>
      </c>
      <c r="BT14" s="53">
        <f t="shared" si="26"/>
        <v>138.93864923076922</v>
      </c>
      <c r="BU14" s="53">
        <f>BS14/BQ14*100</f>
        <v>115.78220769230769</v>
      </c>
      <c r="BV14" s="51">
        <v>11200</v>
      </c>
      <c r="BW14" s="53">
        <f t="shared" si="27"/>
        <v>9333.3333333333339</v>
      </c>
      <c r="BX14" s="53">
        <v>11430.680399999999</v>
      </c>
      <c r="BY14" s="51">
        <v>5540</v>
      </c>
      <c r="BZ14" s="53">
        <f t="shared" si="28"/>
        <v>4616.666666666667</v>
      </c>
      <c r="CA14" s="53">
        <v>10766.99</v>
      </c>
      <c r="CB14" s="51">
        <v>3100</v>
      </c>
      <c r="CC14" s="53">
        <f t="shared" si="29"/>
        <v>2583.333333333333</v>
      </c>
      <c r="CD14" s="53">
        <v>1428.6969999999999</v>
      </c>
      <c r="CE14" s="51">
        <v>3560</v>
      </c>
      <c r="CF14" s="53">
        <f t="shared" si="30"/>
        <v>2966.666666666667</v>
      </c>
      <c r="CG14" s="53">
        <v>3466.6691999999998</v>
      </c>
      <c r="CH14" s="51">
        <v>0</v>
      </c>
      <c r="CI14" s="53">
        <f t="shared" si="31"/>
        <v>0</v>
      </c>
      <c r="CJ14" s="53">
        <v>0</v>
      </c>
      <c r="CK14" s="51">
        <v>2227.1999999999998</v>
      </c>
      <c r="CL14" s="53">
        <f t="shared" si="32"/>
        <v>1856</v>
      </c>
      <c r="CM14" s="53">
        <v>890.86</v>
      </c>
      <c r="CN14" s="51">
        <v>0</v>
      </c>
      <c r="CO14" s="53">
        <f t="shared" si="33"/>
        <v>0</v>
      </c>
      <c r="CP14" s="53">
        <v>0</v>
      </c>
      <c r="CQ14" s="51">
        <v>37800</v>
      </c>
      <c r="CR14" s="53">
        <f t="shared" si="34"/>
        <v>31500</v>
      </c>
      <c r="CS14" s="53">
        <v>33442.919900000001</v>
      </c>
      <c r="CT14" s="51">
        <v>30000</v>
      </c>
      <c r="CU14" s="53">
        <f t="shared" si="35"/>
        <v>25000</v>
      </c>
      <c r="CV14" s="53">
        <v>27179.019899999999</v>
      </c>
      <c r="CW14" s="53">
        <f t="shared" si="36"/>
        <v>108.7160796</v>
      </c>
      <c r="CX14" s="53">
        <f>+CV14/CT14*100</f>
        <v>90.596733</v>
      </c>
      <c r="CY14" s="19">
        <v>2000</v>
      </c>
      <c r="CZ14" s="42">
        <f t="shared" si="37"/>
        <v>1666.6666666666665</v>
      </c>
      <c r="DA14" s="42">
        <v>24302.559099999999</v>
      </c>
      <c r="DB14" s="19">
        <v>0</v>
      </c>
      <c r="DC14" s="42">
        <f t="shared" si="38"/>
        <v>0</v>
      </c>
      <c r="DD14" s="42">
        <v>737</v>
      </c>
      <c r="DE14" s="19">
        <v>0</v>
      </c>
      <c r="DF14" s="42">
        <f t="shared" si="39"/>
        <v>0</v>
      </c>
      <c r="DG14" s="42">
        <v>0</v>
      </c>
      <c r="DH14" s="19">
        <v>45810.1</v>
      </c>
      <c r="DI14" s="42">
        <f t="shared" si="40"/>
        <v>38175.083333333328</v>
      </c>
      <c r="DJ14" s="42">
        <v>51550.483999999997</v>
      </c>
      <c r="DK14" s="42">
        <v>0</v>
      </c>
      <c r="DL14" s="19">
        <f t="shared" si="6"/>
        <v>1428934.1</v>
      </c>
      <c r="DM14" s="42">
        <f t="shared" si="6"/>
        <v>1190778.416666667</v>
      </c>
      <c r="DN14" s="42">
        <f t="shared" si="6"/>
        <v>1258837.3306</v>
      </c>
      <c r="DO14" s="19">
        <v>12000</v>
      </c>
      <c r="DP14" s="42">
        <f t="shared" si="41"/>
        <v>10000</v>
      </c>
      <c r="DQ14" s="42">
        <v>0</v>
      </c>
      <c r="DR14" s="19">
        <v>500000</v>
      </c>
      <c r="DS14" s="42">
        <f t="shared" si="42"/>
        <v>416666.66666666663</v>
      </c>
      <c r="DT14" s="42">
        <v>304240.59999999998</v>
      </c>
      <c r="DU14" s="19">
        <v>0</v>
      </c>
      <c r="DV14" s="42">
        <f t="shared" si="43"/>
        <v>0</v>
      </c>
      <c r="DW14" s="42">
        <v>0</v>
      </c>
      <c r="DX14" s="19">
        <v>0</v>
      </c>
      <c r="DY14" s="42">
        <f t="shared" si="44"/>
        <v>0</v>
      </c>
      <c r="DZ14" s="42">
        <v>0</v>
      </c>
      <c r="EA14" s="19">
        <v>0</v>
      </c>
      <c r="EB14" s="42">
        <f t="shared" si="45"/>
        <v>0</v>
      </c>
      <c r="EC14" s="42">
        <v>0</v>
      </c>
      <c r="ED14" s="19">
        <v>254196.8</v>
      </c>
      <c r="EE14" s="42">
        <f t="shared" si="46"/>
        <v>211830.66666666666</v>
      </c>
      <c r="EF14" s="42">
        <v>148441.52340000001</v>
      </c>
      <c r="EG14" s="42">
        <v>0</v>
      </c>
      <c r="EH14" s="19">
        <f t="shared" si="7"/>
        <v>766196.8</v>
      </c>
      <c r="EI14" s="42">
        <f t="shared" si="7"/>
        <v>638497.33333333326</v>
      </c>
      <c r="EJ14" s="42">
        <f>DQ14+DT14+DW14+DZ14+EC14+EF14+EG14</f>
        <v>452682.12339999998</v>
      </c>
      <c r="EK14" s="24"/>
      <c r="EL14" s="71"/>
      <c r="EM14" s="71"/>
      <c r="EN14" s="71"/>
      <c r="EO14" s="71"/>
      <c r="EP14" s="71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ht="20.25" x14ac:dyDescent="0.35">
      <c r="A15" s="17"/>
      <c r="B15" s="50"/>
      <c r="C15" s="35"/>
      <c r="D15" s="26"/>
      <c r="E15" s="42"/>
      <c r="F15" s="42"/>
      <c r="G15" s="20"/>
      <c r="H15" s="20"/>
      <c r="I15" s="20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52"/>
      <c r="U15" s="54"/>
      <c r="V15" s="54"/>
      <c r="W15" s="58"/>
      <c r="X15" s="53"/>
      <c r="Y15" s="53"/>
      <c r="Z15" s="55"/>
      <c r="AA15" s="43"/>
      <c r="AB15" s="58"/>
      <c r="AC15" s="53"/>
      <c r="AD15" s="53"/>
      <c r="AE15" s="52"/>
      <c r="AF15" s="43"/>
      <c r="AG15" s="58"/>
      <c r="AH15" s="53"/>
      <c r="AI15" s="52"/>
      <c r="AJ15" s="54"/>
      <c r="AK15" s="43"/>
      <c r="AL15" s="58"/>
      <c r="AM15" s="53"/>
      <c r="AN15" s="52"/>
      <c r="AO15" s="54"/>
      <c r="AP15" s="43"/>
      <c r="AQ15" s="58"/>
      <c r="AR15" s="53"/>
      <c r="AS15" s="52"/>
      <c r="AT15" s="56"/>
      <c r="AU15" s="43"/>
      <c r="AV15" s="43"/>
      <c r="AW15" s="53"/>
      <c r="AX15" s="52"/>
      <c r="AY15" s="57"/>
      <c r="AZ15" s="43"/>
      <c r="BA15" s="52"/>
      <c r="BB15" s="52"/>
      <c r="BC15" s="43"/>
      <c r="BD15" s="52"/>
      <c r="BE15" s="52"/>
      <c r="BF15" s="43"/>
      <c r="BG15" s="58"/>
      <c r="BH15" s="54"/>
      <c r="BI15" s="43"/>
      <c r="BJ15" s="52"/>
      <c r="BK15" s="52"/>
      <c r="BL15" s="43"/>
      <c r="BM15" s="52"/>
      <c r="BN15" s="52"/>
      <c r="BO15" s="43"/>
      <c r="BP15" s="52"/>
      <c r="BQ15" s="43"/>
      <c r="BR15" s="43"/>
      <c r="BS15" s="43"/>
      <c r="BT15" s="53"/>
      <c r="BU15" s="52"/>
      <c r="BV15" s="54"/>
      <c r="BW15" s="43"/>
      <c r="BX15" s="58"/>
      <c r="BY15" s="52"/>
      <c r="BZ15" s="43"/>
      <c r="CA15" s="43"/>
      <c r="CB15" s="52"/>
      <c r="CC15" s="43"/>
      <c r="CD15" s="52"/>
      <c r="CE15" s="54"/>
      <c r="CF15" s="43"/>
      <c r="CG15" s="58"/>
      <c r="CH15" s="52"/>
      <c r="CI15" s="43"/>
      <c r="CJ15" s="52"/>
      <c r="CK15" s="52"/>
      <c r="CL15" s="43"/>
      <c r="CM15" s="52"/>
      <c r="CN15" s="54"/>
      <c r="CO15" s="43"/>
      <c r="CP15" s="58"/>
      <c r="CQ15" s="54"/>
      <c r="CR15" s="43"/>
      <c r="CS15" s="58"/>
      <c r="CT15" s="74"/>
      <c r="CU15" s="43"/>
      <c r="CV15" s="58"/>
      <c r="CW15" s="58"/>
      <c r="CX15" s="53"/>
      <c r="CY15" s="21"/>
      <c r="CZ15" s="20"/>
      <c r="DA15" s="37"/>
      <c r="DB15" s="18"/>
      <c r="DC15" s="20"/>
      <c r="DD15" s="18"/>
      <c r="DE15" s="18"/>
      <c r="DF15" s="20"/>
      <c r="DG15" s="18"/>
      <c r="DH15" s="18"/>
      <c r="DI15" s="20"/>
      <c r="DJ15" s="38"/>
      <c r="DK15" s="20"/>
      <c r="DL15" s="20"/>
      <c r="DM15" s="20"/>
      <c r="DN15" s="20"/>
      <c r="DO15" s="18"/>
      <c r="DP15" s="20"/>
      <c r="DQ15" s="18"/>
      <c r="DR15" s="18"/>
      <c r="DS15" s="20"/>
      <c r="DT15" s="18"/>
      <c r="DU15" s="18"/>
      <c r="DV15" s="20"/>
      <c r="DW15" s="18"/>
      <c r="DX15" s="18"/>
      <c r="DY15" s="20"/>
      <c r="DZ15" s="18"/>
      <c r="EA15" s="18"/>
      <c r="EB15" s="20"/>
      <c r="EC15" s="18"/>
      <c r="ED15" s="39"/>
      <c r="EE15" s="20"/>
      <c r="EF15" s="20"/>
      <c r="EG15" s="20"/>
      <c r="EH15" s="20"/>
      <c r="EI15" s="20"/>
      <c r="EJ15" s="20"/>
      <c r="EK15" s="24"/>
      <c r="EL15" s="71"/>
      <c r="EM15" s="71"/>
      <c r="EN15" s="71"/>
      <c r="EO15" s="71"/>
      <c r="EP15" s="71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ht="20.25" x14ac:dyDescent="0.35">
      <c r="A16" s="17"/>
      <c r="B16" s="50"/>
      <c r="C16" s="35"/>
      <c r="D16" s="26"/>
      <c r="E16" s="42"/>
      <c r="F16" s="42"/>
      <c r="G16" s="20"/>
      <c r="H16" s="20"/>
      <c r="I16" s="20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52"/>
      <c r="U16" s="54"/>
      <c r="V16" s="54"/>
      <c r="W16" s="43"/>
      <c r="X16" s="53"/>
      <c r="Y16" s="53"/>
      <c r="Z16" s="55"/>
      <c r="AA16" s="43"/>
      <c r="AB16" s="43"/>
      <c r="AC16" s="53"/>
      <c r="AD16" s="53"/>
      <c r="AE16" s="52"/>
      <c r="AF16" s="43"/>
      <c r="AG16" s="52"/>
      <c r="AH16" s="53"/>
      <c r="AI16" s="52"/>
      <c r="AJ16" s="54"/>
      <c r="AK16" s="43"/>
      <c r="AL16" s="43"/>
      <c r="AM16" s="53"/>
      <c r="AN16" s="52"/>
      <c r="AO16" s="54"/>
      <c r="AP16" s="43"/>
      <c r="AQ16" s="43"/>
      <c r="AR16" s="53"/>
      <c r="AS16" s="52"/>
      <c r="AT16" s="56"/>
      <c r="AU16" s="43"/>
      <c r="AV16" s="43"/>
      <c r="AW16" s="53"/>
      <c r="AX16" s="52"/>
      <c r="AY16" s="57"/>
      <c r="AZ16" s="43"/>
      <c r="BA16" s="52"/>
      <c r="BB16" s="52"/>
      <c r="BC16" s="43"/>
      <c r="BD16" s="52"/>
      <c r="BE16" s="52"/>
      <c r="BF16" s="43"/>
      <c r="BG16" s="52"/>
      <c r="BH16" s="54"/>
      <c r="BI16" s="43"/>
      <c r="BJ16" s="52"/>
      <c r="BK16" s="52"/>
      <c r="BL16" s="43"/>
      <c r="BM16" s="52"/>
      <c r="BN16" s="52"/>
      <c r="BO16" s="43"/>
      <c r="BP16" s="52"/>
      <c r="BQ16" s="43"/>
      <c r="BR16" s="43"/>
      <c r="BS16" s="43"/>
      <c r="BT16" s="53"/>
      <c r="BU16" s="52"/>
      <c r="BV16" s="54"/>
      <c r="BW16" s="43"/>
      <c r="BX16" s="43"/>
      <c r="BY16" s="52"/>
      <c r="BZ16" s="43"/>
      <c r="CA16" s="43"/>
      <c r="CB16" s="52"/>
      <c r="CC16" s="43"/>
      <c r="CD16" s="52"/>
      <c r="CE16" s="54"/>
      <c r="CF16" s="43"/>
      <c r="CG16" s="52"/>
      <c r="CH16" s="52"/>
      <c r="CI16" s="43"/>
      <c r="CJ16" s="52"/>
      <c r="CK16" s="52"/>
      <c r="CL16" s="43"/>
      <c r="CM16" s="52"/>
      <c r="CN16" s="54"/>
      <c r="CO16" s="43"/>
      <c r="CP16" s="52"/>
      <c r="CQ16" s="54"/>
      <c r="CR16" s="43"/>
      <c r="CS16" s="52"/>
      <c r="CT16" s="75"/>
      <c r="CU16" s="43"/>
      <c r="CV16" s="52"/>
      <c r="CW16" s="52"/>
      <c r="CX16" s="53"/>
      <c r="CY16" s="21"/>
      <c r="CZ16" s="20"/>
      <c r="DA16" s="18"/>
      <c r="DB16" s="18"/>
      <c r="DC16" s="20"/>
      <c r="DD16" s="18"/>
      <c r="DE16" s="18"/>
      <c r="DF16" s="20"/>
      <c r="DG16" s="18"/>
      <c r="DH16" s="18"/>
      <c r="DI16" s="20"/>
      <c r="DJ16" s="20"/>
      <c r="DK16" s="20"/>
      <c r="DL16" s="20"/>
      <c r="DM16" s="20"/>
      <c r="DN16" s="20"/>
      <c r="DO16" s="18"/>
      <c r="DP16" s="20"/>
      <c r="DQ16" s="18"/>
      <c r="DR16" s="18"/>
      <c r="DS16" s="20"/>
      <c r="DT16" s="18"/>
      <c r="DU16" s="18"/>
      <c r="DV16" s="20"/>
      <c r="DW16" s="18"/>
      <c r="DX16" s="18"/>
      <c r="DY16" s="20"/>
      <c r="DZ16" s="18"/>
      <c r="EA16" s="18"/>
      <c r="EB16" s="20"/>
      <c r="EC16" s="18"/>
      <c r="ED16" s="39"/>
      <c r="EE16" s="20"/>
      <c r="EF16" s="20"/>
      <c r="EG16" s="20"/>
      <c r="EH16" s="20"/>
      <c r="EI16" s="20"/>
      <c r="EJ16" s="20"/>
      <c r="EK16" s="24"/>
      <c r="EL16" s="71"/>
      <c r="EM16" s="71"/>
      <c r="EN16" s="71"/>
      <c r="EO16" s="71"/>
      <c r="EP16" s="71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  <row r="17" spans="1:256" ht="20.25" x14ac:dyDescent="0.3">
      <c r="A17" s="17"/>
      <c r="B17" s="36" t="s">
        <v>50</v>
      </c>
      <c r="C17" s="28">
        <f>SUM(C10:C16)</f>
        <v>328271.64809999999</v>
      </c>
      <c r="D17" s="28">
        <f>SUM(D10:D16)</f>
        <v>1505913.2455</v>
      </c>
      <c r="E17" s="28">
        <f>SUM(E10:E16)</f>
        <v>15095123.253599999</v>
      </c>
      <c r="F17" s="28">
        <f>SUM(F10:F16)</f>
        <v>12579269.378000002</v>
      </c>
      <c r="G17" s="28">
        <f>SUM(G10:G16)</f>
        <v>10421444.738</v>
      </c>
      <c r="H17" s="28">
        <f t="shared" si="8"/>
        <v>82.846184661775027</v>
      </c>
      <c r="I17" s="28">
        <f>G17/E17*100</f>
        <v>69.03848721814586</v>
      </c>
      <c r="J17" s="43">
        <f>SUM(J10:J16)</f>
        <v>3590158.4090000009</v>
      </c>
      <c r="K17" s="43">
        <f>SUM(K10:K16)</f>
        <v>2991798.6741666677</v>
      </c>
      <c r="L17" s="43">
        <f>SUM(L10:L16)</f>
        <v>2953773.3420000002</v>
      </c>
      <c r="M17" s="43">
        <f t="shared" si="9"/>
        <v>-38025.332166667562</v>
      </c>
      <c r="N17" s="43">
        <f t="shared" si="10"/>
        <v>98.729014338598205</v>
      </c>
      <c r="O17" s="43">
        <f>L17/J17*100</f>
        <v>82.274178615498499</v>
      </c>
      <c r="P17" s="43">
        <f>SUM(P10:P16)</f>
        <v>523510.03000000038</v>
      </c>
      <c r="Q17" s="43">
        <f>SUM(Q10:Q16)</f>
        <v>436258.35833333369</v>
      </c>
      <c r="R17" s="43">
        <f>SUM(R10:R16)</f>
        <v>307390.01289999962</v>
      </c>
      <c r="S17" s="43">
        <f t="shared" si="11"/>
        <v>70.460544085468484</v>
      </c>
      <c r="T17" s="43">
        <f>R17/P17*100</f>
        <v>58.717120071223739</v>
      </c>
      <c r="U17" s="43">
        <f>SUM(U10:U16)</f>
        <v>23164.400000000001</v>
      </c>
      <c r="V17" s="43">
        <f>SUM(V10:V16)</f>
        <v>19303.666666666668</v>
      </c>
      <c r="W17" s="43">
        <f>SUM(W10:W16)</f>
        <v>40297.209799999997</v>
      </c>
      <c r="X17" s="43">
        <f t="shared" si="13"/>
        <v>208.754173473088</v>
      </c>
      <c r="Y17" s="43">
        <f t="shared" si="3"/>
        <v>173.96181122757332</v>
      </c>
      <c r="Z17" s="43">
        <f>SUM(Z10:Z16)</f>
        <v>150615.70000000001</v>
      </c>
      <c r="AA17" s="43">
        <f>SUM(AA10:AA16)</f>
        <v>125513.08333333334</v>
      </c>
      <c r="AB17" s="43">
        <f>SUM(AB10:AB16)</f>
        <v>74380.690899999987</v>
      </c>
      <c r="AC17" s="43">
        <f t="shared" si="4"/>
        <v>59.261304817492459</v>
      </c>
      <c r="AD17" s="53">
        <f t="shared" si="15"/>
        <v>49.384420681243704</v>
      </c>
      <c r="AE17" s="43">
        <f>SUM(AE10:AE16)</f>
        <v>349729.9300000004</v>
      </c>
      <c r="AF17" s="43">
        <f>SUM(AF10:AF16)</f>
        <v>291441.60833333369</v>
      </c>
      <c r="AG17" s="43">
        <f>SUM(AG10:AG16)</f>
        <v>192712.11219999968</v>
      </c>
      <c r="AH17" s="43">
        <f>+AG17/AF17*100</f>
        <v>66.123747155411991</v>
      </c>
      <c r="AI17" s="43">
        <f>AG17/AE17*100</f>
        <v>55.10312262950999</v>
      </c>
      <c r="AJ17" s="43">
        <f>SUM(AJ10:AJ16)</f>
        <v>1263678.2000000002</v>
      </c>
      <c r="AK17" s="43">
        <f>SUM(AK10:AK16)</f>
        <v>1053065.1666666667</v>
      </c>
      <c r="AL17" s="43">
        <f>SUM(AL10:AL16)</f>
        <v>1045415.0596</v>
      </c>
      <c r="AM17" s="43">
        <f>+AL17/AK17*100</f>
        <v>99.273539063980053</v>
      </c>
      <c r="AN17" s="43">
        <f>AL17/AJ17*100</f>
        <v>82.727949219983373</v>
      </c>
      <c r="AO17" s="43">
        <f>SUM(AO10:AO16)</f>
        <v>45792.5</v>
      </c>
      <c r="AP17" s="43">
        <f>SUM(AP10:AP16)</f>
        <v>38160.416666666664</v>
      </c>
      <c r="AQ17" s="43">
        <f>SUM(AQ10:AQ16)</f>
        <v>43276.9876</v>
      </c>
      <c r="AR17" s="43">
        <f>+AQ17/AP17*100</f>
        <v>113.40805835016651</v>
      </c>
      <c r="AS17" s="43">
        <f>AQ17/AO17*100</f>
        <v>94.506715291805435</v>
      </c>
      <c r="AT17" s="43">
        <f>SUM(AT10:AT16)</f>
        <v>45600</v>
      </c>
      <c r="AU17" s="43">
        <f>SUM(AU10:AU16)</f>
        <v>38000</v>
      </c>
      <c r="AV17" s="43">
        <f>SUM(AV10:AV16)</f>
        <v>45987.9</v>
      </c>
      <c r="AW17" s="43">
        <f>+AV17/AU17*100</f>
        <v>121.02078947368422</v>
      </c>
      <c r="AX17" s="43">
        <f>AV17/AT17*100</f>
        <v>100.85065789473684</v>
      </c>
      <c r="AY17" s="43">
        <f t="shared" ref="AY17:BS17" si="47">SUM(AY10:AY16)</f>
        <v>0</v>
      </c>
      <c r="AZ17" s="43">
        <f t="shared" si="47"/>
        <v>0</v>
      </c>
      <c r="BA17" s="43">
        <f t="shared" si="47"/>
        <v>0</v>
      </c>
      <c r="BB17" s="43">
        <f t="shared" si="47"/>
        <v>0</v>
      </c>
      <c r="BC17" s="43">
        <f t="shared" si="47"/>
        <v>0</v>
      </c>
      <c r="BD17" s="43">
        <f t="shared" si="47"/>
        <v>0</v>
      </c>
      <c r="BE17" s="43">
        <f t="shared" si="47"/>
        <v>7050325.9000000004</v>
      </c>
      <c r="BF17" s="43">
        <f t="shared" si="47"/>
        <v>5875271.583333334</v>
      </c>
      <c r="BG17" s="43">
        <f t="shared" si="47"/>
        <v>5875271.7999999998</v>
      </c>
      <c r="BH17" s="43">
        <f t="shared" si="47"/>
        <v>20481.099999999999</v>
      </c>
      <c r="BI17" s="43">
        <f t="shared" si="47"/>
        <v>17067.583333333332</v>
      </c>
      <c r="BJ17" s="43">
        <f t="shared" si="47"/>
        <v>18150.400000000001</v>
      </c>
      <c r="BK17" s="43">
        <f t="shared" si="47"/>
        <v>0</v>
      </c>
      <c r="BL17" s="43">
        <f t="shared" si="47"/>
        <v>0</v>
      </c>
      <c r="BM17" s="43">
        <f t="shared" si="47"/>
        <v>0</v>
      </c>
      <c r="BN17" s="43">
        <f t="shared" si="47"/>
        <v>0</v>
      </c>
      <c r="BO17" s="43">
        <f t="shared" si="47"/>
        <v>0</v>
      </c>
      <c r="BP17" s="43">
        <f t="shared" si="47"/>
        <v>0</v>
      </c>
      <c r="BQ17" s="43">
        <f t="shared" si="47"/>
        <v>344888.30000000005</v>
      </c>
      <c r="BR17" s="43">
        <f t="shared" si="47"/>
        <v>287406.91666666663</v>
      </c>
      <c r="BS17" s="43">
        <f t="shared" si="47"/>
        <v>240353.73959999997</v>
      </c>
      <c r="BT17" s="43">
        <f t="shared" si="26"/>
        <v>83.6283769324735</v>
      </c>
      <c r="BU17" s="43">
        <f>BS17/BQ17*100</f>
        <v>69.690314110394567</v>
      </c>
      <c r="BV17" s="43">
        <f t="shared" ref="BV17:DC17" si="48">SUM(BV10:BV16)</f>
        <v>254687</v>
      </c>
      <c r="BW17" s="43">
        <f t="shared" si="48"/>
        <v>212239.16666666666</v>
      </c>
      <c r="BX17" s="43">
        <f t="shared" si="48"/>
        <v>178630.40050000002</v>
      </c>
      <c r="BY17" s="43">
        <f t="shared" si="48"/>
        <v>52046.400000000001</v>
      </c>
      <c r="BZ17" s="43">
        <f t="shared" si="48"/>
        <v>43371.999999999993</v>
      </c>
      <c r="CA17" s="43">
        <f t="shared" si="48"/>
        <v>21132.294999999998</v>
      </c>
      <c r="CB17" s="43">
        <f t="shared" si="48"/>
        <v>5200</v>
      </c>
      <c r="CC17" s="43">
        <f t="shared" si="48"/>
        <v>4333.333333333333</v>
      </c>
      <c r="CD17" s="43">
        <f t="shared" si="48"/>
        <v>2135.752</v>
      </c>
      <c r="CE17" s="43">
        <f t="shared" si="48"/>
        <v>32954.9</v>
      </c>
      <c r="CF17" s="43">
        <f t="shared" si="48"/>
        <v>27462.416666666668</v>
      </c>
      <c r="CG17" s="43">
        <f t="shared" si="48"/>
        <v>38455.292099999999</v>
      </c>
      <c r="CH17" s="43">
        <f t="shared" si="48"/>
        <v>0</v>
      </c>
      <c r="CI17" s="43">
        <f t="shared" si="48"/>
        <v>0</v>
      </c>
      <c r="CJ17" s="43">
        <f t="shared" si="48"/>
        <v>0</v>
      </c>
      <c r="CK17" s="43">
        <f t="shared" si="48"/>
        <v>15361.8</v>
      </c>
      <c r="CL17" s="43">
        <f t="shared" si="48"/>
        <v>12801.5</v>
      </c>
      <c r="CM17" s="43">
        <f t="shared" si="48"/>
        <v>9531.3000000000011</v>
      </c>
      <c r="CN17" s="43">
        <f t="shared" si="48"/>
        <v>0</v>
      </c>
      <c r="CO17" s="43">
        <f t="shared" si="48"/>
        <v>0</v>
      </c>
      <c r="CP17" s="43">
        <f t="shared" si="48"/>
        <v>1252.326</v>
      </c>
      <c r="CQ17" s="43">
        <f t="shared" si="48"/>
        <v>479319.47</v>
      </c>
      <c r="CR17" s="43">
        <f t="shared" si="48"/>
        <v>399432.89166666666</v>
      </c>
      <c r="CS17" s="43">
        <f t="shared" si="48"/>
        <v>336065.64539999998</v>
      </c>
      <c r="CT17" s="43">
        <f t="shared" si="48"/>
        <v>232420.17</v>
      </c>
      <c r="CU17" s="43">
        <f t="shared" si="48"/>
        <v>193683.47500000003</v>
      </c>
      <c r="CV17" s="43">
        <f t="shared" si="48"/>
        <v>139502.45740000001</v>
      </c>
      <c r="CW17" s="43">
        <f t="shared" ref="CW17" si="49">+CV17/CU17*100</f>
        <v>72.025998810688407</v>
      </c>
      <c r="CX17" s="43">
        <f>+CV17/CT17*100</f>
        <v>60.021665675573686</v>
      </c>
      <c r="CY17" s="28">
        <f t="shared" si="48"/>
        <v>13900</v>
      </c>
      <c r="CZ17" s="28">
        <f t="shared" si="48"/>
        <v>11583.333333333334</v>
      </c>
      <c r="DA17" s="28">
        <f t="shared" si="48"/>
        <v>61967.5461</v>
      </c>
      <c r="DB17" s="28">
        <f t="shared" si="48"/>
        <v>3666.1</v>
      </c>
      <c r="DC17" s="28">
        <f t="shared" si="48"/>
        <v>3055.083333333333</v>
      </c>
      <c r="DD17" s="28">
        <f t="shared" ref="DD17:EH17" si="50">SUM(DD10:DD16)</f>
        <v>7939.9637999999995</v>
      </c>
      <c r="DE17" s="28">
        <f t="shared" si="50"/>
        <v>20000</v>
      </c>
      <c r="DF17" s="28">
        <f>SUM(DF10:DF16)</f>
        <v>16666.666666666668</v>
      </c>
      <c r="DG17" s="28">
        <f t="shared" si="50"/>
        <v>6490.09</v>
      </c>
      <c r="DH17" s="28">
        <f t="shared" si="50"/>
        <v>869803.80900000001</v>
      </c>
      <c r="DI17" s="28">
        <f>SUM(DI10:DI16)</f>
        <v>724836.50750000007</v>
      </c>
      <c r="DJ17" s="28">
        <f t="shared" si="50"/>
        <v>864124.16100000008</v>
      </c>
      <c r="DK17" s="28">
        <f t="shared" si="50"/>
        <v>0</v>
      </c>
      <c r="DL17" s="28">
        <f t="shared" si="50"/>
        <v>10696327.208999999</v>
      </c>
      <c r="DM17" s="28">
        <f>SUM(DM10:DM16)</f>
        <v>8913606.0075000003</v>
      </c>
      <c r="DN17" s="28">
        <f t="shared" si="50"/>
        <v>8863216.932</v>
      </c>
      <c r="DO17" s="28">
        <f t="shared" si="50"/>
        <v>112000</v>
      </c>
      <c r="DP17" s="28">
        <f>SUM(DP10:DP16)</f>
        <v>93333.333333333343</v>
      </c>
      <c r="DQ17" s="28">
        <f t="shared" si="50"/>
        <v>450</v>
      </c>
      <c r="DR17" s="28">
        <f t="shared" si="50"/>
        <v>4281796.0445999997</v>
      </c>
      <c r="DS17" s="28">
        <f>SUM(DS10:DS16)</f>
        <v>3568163.3704999997</v>
      </c>
      <c r="DT17" s="28">
        <f t="shared" si="50"/>
        <v>1554400.8059999999</v>
      </c>
      <c r="DU17" s="28">
        <f t="shared" si="50"/>
        <v>0</v>
      </c>
      <c r="DV17" s="28">
        <f>SUM(DV10:DV16)</f>
        <v>0</v>
      </c>
      <c r="DW17" s="28">
        <f t="shared" si="50"/>
        <v>0</v>
      </c>
      <c r="DX17" s="28">
        <f t="shared" si="50"/>
        <v>5000</v>
      </c>
      <c r="DY17" s="28">
        <f>SUM(DY10:DY16)</f>
        <v>4166.666666666667</v>
      </c>
      <c r="DZ17" s="28">
        <f t="shared" si="50"/>
        <v>3377</v>
      </c>
      <c r="EA17" s="28">
        <f t="shared" si="50"/>
        <v>0</v>
      </c>
      <c r="EB17" s="28">
        <f>SUM(EB10:EB16)</f>
        <v>0</v>
      </c>
      <c r="EC17" s="28">
        <f t="shared" si="50"/>
        <v>0</v>
      </c>
      <c r="ED17" s="28">
        <f t="shared" si="50"/>
        <v>1737774.0490000001</v>
      </c>
      <c r="EE17" s="28">
        <f>SUM(EE10:EE16)</f>
        <v>1448145.0408333333</v>
      </c>
      <c r="EF17" s="28">
        <f t="shared" si="50"/>
        <v>1167970.9087</v>
      </c>
      <c r="EG17" s="28">
        <f t="shared" si="50"/>
        <v>0</v>
      </c>
      <c r="EH17" s="28">
        <f t="shared" si="50"/>
        <v>6136570.0935999993</v>
      </c>
      <c r="EI17" s="28">
        <f>SUM(EI10:EI16)</f>
        <v>5113808.4113333328</v>
      </c>
      <c r="EJ17" s="28">
        <f>SUM(EJ10:EJ16)</f>
        <v>2726198.7147000004</v>
      </c>
      <c r="EK17" s="29"/>
      <c r="EL17" s="71"/>
      <c r="EM17" s="71"/>
      <c r="EN17" s="71"/>
      <c r="EO17" s="71"/>
      <c r="EP17" s="71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pans="1:256" s="45" customFormat="1" x14ac:dyDescent="0.3">
      <c r="A18" s="46"/>
      <c r="B18" s="47"/>
      <c r="C18" s="29"/>
      <c r="D18" s="29"/>
      <c r="E18" s="29"/>
      <c r="F18" s="29"/>
      <c r="G18" s="29"/>
      <c r="H18" s="29"/>
      <c r="I18" s="48"/>
      <c r="J18" s="29"/>
      <c r="K18" s="29"/>
      <c r="L18" s="29"/>
      <c r="M18" s="29"/>
      <c r="N18" s="29"/>
      <c r="O18" s="48"/>
      <c r="P18" s="29"/>
      <c r="Q18" s="29"/>
      <c r="R18" s="29"/>
      <c r="S18" s="29"/>
      <c r="T18" s="49"/>
      <c r="U18" s="29"/>
      <c r="V18" s="29"/>
      <c r="W18" s="29"/>
      <c r="X18" s="29"/>
      <c r="Y18" s="49"/>
      <c r="Z18" s="29"/>
      <c r="AA18" s="29"/>
      <c r="AB18" s="29"/>
      <c r="AC18" s="29"/>
      <c r="AD18" s="49"/>
      <c r="AE18" s="29"/>
      <c r="AF18" s="29"/>
      <c r="AG18" s="29"/>
      <c r="AH18" s="48"/>
      <c r="AI18" s="49"/>
      <c r="AJ18" s="29"/>
      <c r="AK18" s="29"/>
      <c r="AL18" s="29"/>
      <c r="AM18" s="29"/>
      <c r="AN18" s="49"/>
      <c r="AO18" s="29"/>
      <c r="AP18" s="29"/>
      <c r="AQ18" s="29"/>
      <c r="AR18" s="29"/>
      <c r="AS18" s="49"/>
      <c r="AT18" s="29"/>
      <c r="AU18" s="29"/>
      <c r="AV18" s="29"/>
      <c r="AW18" s="29"/>
      <c r="AX18" s="4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4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72"/>
      <c r="EM18" s="72"/>
      <c r="EN18" s="72"/>
      <c r="EO18" s="72"/>
      <c r="EP18" s="72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</row>
    <row r="19" spans="1:256" s="45" customFormat="1" x14ac:dyDescent="0.3">
      <c r="EL19" s="73"/>
      <c r="EM19" s="73"/>
      <c r="EN19" s="73"/>
      <c r="EO19" s="73"/>
      <c r="EP19" s="73"/>
    </row>
    <row r="20" spans="1:256" s="45" customFormat="1" ht="90" customHeight="1" x14ac:dyDescent="0.3">
      <c r="A20" s="98" t="s">
        <v>1</v>
      </c>
      <c r="B20" s="99" t="s">
        <v>2</v>
      </c>
      <c r="C20" s="98"/>
      <c r="D20" s="98"/>
      <c r="E20" s="98"/>
      <c r="F20" s="98"/>
      <c r="G20" s="98"/>
      <c r="H20" s="98"/>
      <c r="I20" s="98"/>
      <c r="J20" s="221" t="s">
        <v>72</v>
      </c>
      <c r="K20" s="221"/>
      <c r="L20" s="222" t="s">
        <v>74</v>
      </c>
      <c r="M20" s="223"/>
      <c r="N20" s="222" t="s">
        <v>75</v>
      </c>
      <c r="O20" s="224"/>
      <c r="P20" s="223"/>
      <c r="Q20" s="225" t="s">
        <v>76</v>
      </c>
      <c r="R20" s="225"/>
      <c r="S20" s="99" t="s">
        <v>77</v>
      </c>
      <c r="T20" s="221" t="s">
        <v>82</v>
      </c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95"/>
      <c r="EL20" s="73"/>
      <c r="EM20" s="73"/>
      <c r="EN20" s="73"/>
      <c r="EO20" s="73"/>
      <c r="EP20" s="73"/>
    </row>
    <row r="21" spans="1:256" s="45" customFormat="1" ht="22.5" x14ac:dyDescent="0.3">
      <c r="A21" s="89">
        <v>1</v>
      </c>
      <c r="B21" s="93" t="s">
        <v>55</v>
      </c>
      <c r="J21" s="217">
        <v>547089.4</v>
      </c>
      <c r="K21" s="217"/>
      <c r="L21" s="217">
        <v>490041.3</v>
      </c>
      <c r="M21" s="217"/>
      <c r="N21" s="218">
        <v>408367.7</v>
      </c>
      <c r="O21" s="219"/>
      <c r="P21" s="220"/>
      <c r="Q21" s="218">
        <f>+L10-J21</f>
        <v>362234.29379999975</v>
      </c>
      <c r="R21" s="220"/>
      <c r="S21" s="90">
        <f t="shared" ref="S21:S26" si="51">+Q21/N21*100</f>
        <v>88.702973766044607</v>
      </c>
      <c r="T21" s="217">
        <v>20565.9938</v>
      </c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L21" s="229"/>
      <c r="AM21" s="229"/>
      <c r="AO21" s="228"/>
      <c r="AP21" s="228"/>
      <c r="EL21" s="73"/>
      <c r="EM21" s="73"/>
      <c r="EN21" s="73"/>
      <c r="EO21" s="73"/>
      <c r="EP21" s="73"/>
    </row>
    <row r="22" spans="1:256" s="45" customFormat="1" ht="22.5" x14ac:dyDescent="0.3">
      <c r="A22" s="17">
        <v>2</v>
      </c>
      <c r="B22" s="94" t="s">
        <v>56</v>
      </c>
      <c r="J22" s="217">
        <v>106445</v>
      </c>
      <c r="K22" s="217"/>
      <c r="L22" s="217">
        <v>724466</v>
      </c>
      <c r="M22" s="217"/>
      <c r="N22" s="218">
        <v>603721.69999999995</v>
      </c>
      <c r="O22" s="219"/>
      <c r="P22" s="220"/>
      <c r="Q22" s="218">
        <f t="shared" ref="Q22:Q25" si="52">+L11-J22</f>
        <v>532432.46530000016</v>
      </c>
      <c r="R22" s="220"/>
      <c r="S22" s="88">
        <f t="shared" si="51"/>
        <v>88.191705764427581</v>
      </c>
      <c r="T22" s="217">
        <v>39344.465300000003</v>
      </c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L22" s="229"/>
      <c r="AM22" s="229"/>
      <c r="AO22" s="228"/>
      <c r="AP22" s="228"/>
      <c r="EL22" s="73"/>
      <c r="EM22" s="73"/>
      <c r="EN22" s="73"/>
      <c r="EO22" s="73"/>
      <c r="EP22" s="73"/>
    </row>
    <row r="23" spans="1:256" s="45" customFormat="1" ht="22.5" x14ac:dyDescent="0.3">
      <c r="A23" s="17">
        <v>3</v>
      </c>
      <c r="B23" s="94" t="s">
        <v>57</v>
      </c>
      <c r="J23" s="217">
        <v>76304.399999999994</v>
      </c>
      <c r="K23" s="217"/>
      <c r="L23" s="217">
        <v>231134.8</v>
      </c>
      <c r="M23" s="217"/>
      <c r="N23" s="218">
        <v>192612.3</v>
      </c>
      <c r="O23" s="219"/>
      <c r="P23" s="220"/>
      <c r="Q23" s="218">
        <f t="shared" si="52"/>
        <v>179101.42930000011</v>
      </c>
      <c r="R23" s="220"/>
      <c r="S23" s="88">
        <f t="shared" si="51"/>
        <v>92.985457989962285</v>
      </c>
      <c r="T23" s="217">
        <v>12458.629300000001</v>
      </c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L23" s="229"/>
      <c r="AM23" s="229"/>
      <c r="AO23" s="228"/>
      <c r="AP23" s="228"/>
      <c r="EL23" s="73"/>
      <c r="EM23" s="73"/>
      <c r="EN23" s="73"/>
      <c r="EO23" s="73"/>
      <c r="EP23" s="73"/>
    </row>
    <row r="24" spans="1:256" s="45" customFormat="1" ht="22.5" x14ac:dyDescent="0.3">
      <c r="A24" s="17">
        <v>4</v>
      </c>
      <c r="B24" s="94" t="s">
        <v>58</v>
      </c>
      <c r="J24" s="217">
        <v>63022.5</v>
      </c>
      <c r="K24" s="217"/>
      <c r="L24" s="217">
        <v>841600.8</v>
      </c>
      <c r="M24" s="217"/>
      <c r="N24" s="218">
        <v>701334</v>
      </c>
      <c r="O24" s="219"/>
      <c r="P24" s="220"/>
      <c r="Q24" s="218">
        <f t="shared" si="52"/>
        <v>593194.88299999945</v>
      </c>
      <c r="R24" s="220"/>
      <c r="S24" s="88">
        <f t="shared" si="51"/>
        <v>84.58093903903125</v>
      </c>
      <c r="T24" s="217">
        <v>36145.682999999997</v>
      </c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L24" s="229"/>
      <c r="AM24" s="229"/>
      <c r="AO24" s="228"/>
      <c r="AP24" s="228"/>
      <c r="EL24" s="73"/>
      <c r="EM24" s="73"/>
      <c r="EN24" s="73"/>
      <c r="EO24" s="73"/>
      <c r="EP24" s="73"/>
    </row>
    <row r="25" spans="1:256" s="45" customFormat="1" ht="22.5" x14ac:dyDescent="0.3">
      <c r="A25" s="17">
        <v>5</v>
      </c>
      <c r="B25" s="94" t="s">
        <v>59</v>
      </c>
      <c r="J25" s="217">
        <v>44310.1</v>
      </c>
      <c r="K25" s="217"/>
      <c r="L25" s="217">
        <v>465743.4</v>
      </c>
      <c r="M25" s="217"/>
      <c r="N25" s="218">
        <v>388119.5</v>
      </c>
      <c r="O25" s="219"/>
      <c r="P25" s="220"/>
      <c r="Q25" s="218">
        <f t="shared" si="52"/>
        <v>449638.87060000037</v>
      </c>
      <c r="R25" s="220"/>
      <c r="S25" s="88">
        <f t="shared" si="51"/>
        <v>115.85062605718093</v>
      </c>
      <c r="T25" s="217">
        <v>24948.170600000001</v>
      </c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L25" s="229"/>
      <c r="AM25" s="229"/>
      <c r="AO25" s="228"/>
      <c r="AP25" s="228"/>
      <c r="EL25" s="73"/>
      <c r="EM25" s="73"/>
      <c r="EN25" s="73"/>
      <c r="EO25" s="73"/>
      <c r="EP25" s="73"/>
    </row>
    <row r="26" spans="1:256" s="45" customFormat="1" ht="22.5" x14ac:dyDescent="0.3">
      <c r="A26" s="226" t="s">
        <v>73</v>
      </c>
      <c r="B26" s="226"/>
      <c r="J26" s="217">
        <f>SUM(J21:J25)</f>
        <v>837171.4</v>
      </c>
      <c r="K26" s="217"/>
      <c r="L26" s="217">
        <f>SUM(L21:L25)</f>
        <v>2752986.3000000003</v>
      </c>
      <c r="M26" s="217"/>
      <c r="N26" s="218">
        <f>SUM(N21:N25)</f>
        <v>2294155.2000000002</v>
      </c>
      <c r="O26" s="219"/>
      <c r="P26" s="220"/>
      <c r="Q26" s="218">
        <f>SUM(Q21:Q25)</f>
        <v>2116601.9419999998</v>
      </c>
      <c r="R26" s="220"/>
      <c r="S26" s="88">
        <f t="shared" si="51"/>
        <v>92.260625697860348</v>
      </c>
      <c r="T26" s="227">
        <f>SUM(T21:AJ25)</f>
        <v>133462.94200000001</v>
      </c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L26" s="229"/>
      <c r="AM26" s="229"/>
      <c r="AO26" s="228"/>
      <c r="AP26" s="228"/>
      <c r="EL26" s="73"/>
      <c r="EM26" s="73"/>
      <c r="EN26" s="73"/>
      <c r="EO26" s="73"/>
      <c r="EP26" s="73"/>
    </row>
    <row r="27" spans="1:256" s="45" customFormat="1" x14ac:dyDescent="0.3">
      <c r="EL27" s="73"/>
      <c r="EM27" s="73"/>
      <c r="EN27" s="73"/>
      <c r="EO27" s="73"/>
      <c r="EP27" s="73"/>
    </row>
    <row r="28" spans="1:256" s="45" customFormat="1" x14ac:dyDescent="0.3">
      <c r="EL28" s="73"/>
      <c r="EM28" s="73"/>
      <c r="EN28" s="73"/>
      <c r="EO28" s="73"/>
      <c r="EP28" s="73"/>
    </row>
    <row r="29" spans="1:256" s="45" customFormat="1" x14ac:dyDescent="0.3">
      <c r="EL29" s="73"/>
      <c r="EM29" s="73"/>
      <c r="EN29" s="73"/>
      <c r="EO29" s="73"/>
      <c r="EP29" s="73"/>
    </row>
    <row r="30" spans="1:256" s="45" customFormat="1" x14ac:dyDescent="0.3">
      <c r="EL30" s="73"/>
      <c r="EM30" s="73"/>
      <c r="EN30" s="73"/>
      <c r="EO30" s="73"/>
      <c r="EP30" s="73"/>
    </row>
    <row r="31" spans="1:256" s="45" customFormat="1" x14ac:dyDescent="0.3">
      <c r="EL31" s="73"/>
      <c r="EM31" s="73"/>
      <c r="EN31" s="73"/>
      <c r="EO31" s="73"/>
      <c r="EP31" s="73"/>
    </row>
    <row r="32" spans="1:256" s="45" customFormat="1" x14ac:dyDescent="0.3">
      <c r="EL32" s="73"/>
      <c r="EM32" s="73"/>
      <c r="EN32" s="73"/>
      <c r="EO32" s="73"/>
      <c r="EP32" s="73"/>
    </row>
    <row r="33" spans="142:146" s="45" customFormat="1" x14ac:dyDescent="0.3">
      <c r="EL33" s="73"/>
      <c r="EM33" s="73"/>
      <c r="EN33" s="73"/>
      <c r="EO33" s="73"/>
      <c r="EP33" s="73"/>
    </row>
    <row r="34" spans="142:146" s="45" customFormat="1" x14ac:dyDescent="0.3">
      <c r="EL34" s="73"/>
      <c r="EM34" s="73"/>
      <c r="EN34" s="73"/>
      <c r="EO34" s="73"/>
      <c r="EP34" s="73"/>
    </row>
    <row r="35" spans="142:146" s="45" customFormat="1" x14ac:dyDescent="0.3">
      <c r="EL35" s="73"/>
      <c r="EM35" s="73"/>
      <c r="EN35" s="73"/>
      <c r="EO35" s="73"/>
      <c r="EP35" s="73"/>
    </row>
    <row r="36" spans="142:146" s="45" customFormat="1" x14ac:dyDescent="0.3">
      <c r="EL36" s="73"/>
      <c r="EM36" s="73"/>
      <c r="EN36" s="73"/>
      <c r="EO36" s="73"/>
      <c r="EP36" s="73"/>
    </row>
    <row r="37" spans="142:146" s="45" customFormat="1" x14ac:dyDescent="0.3">
      <c r="EL37" s="73"/>
      <c r="EM37" s="73"/>
      <c r="EN37" s="73"/>
      <c r="EO37" s="73"/>
      <c r="EP37" s="73"/>
    </row>
    <row r="38" spans="142:146" s="45" customFormat="1" x14ac:dyDescent="0.3">
      <c r="EL38" s="73"/>
      <c r="EM38" s="73"/>
      <c r="EN38" s="73"/>
      <c r="EO38" s="73"/>
      <c r="EP38" s="73"/>
    </row>
    <row r="39" spans="142:146" s="45" customFormat="1" x14ac:dyDescent="0.3">
      <c r="EL39" s="73"/>
      <c r="EM39" s="73"/>
      <c r="EN39" s="73"/>
      <c r="EO39" s="73"/>
      <c r="EP39" s="73"/>
    </row>
    <row r="40" spans="142:146" s="45" customFormat="1" x14ac:dyDescent="0.3">
      <c r="EL40" s="73"/>
      <c r="EM40" s="73"/>
      <c r="EN40" s="73"/>
      <c r="EO40" s="73"/>
      <c r="EP40" s="73"/>
    </row>
    <row r="41" spans="142:146" s="45" customFormat="1" x14ac:dyDescent="0.3">
      <c r="EL41" s="73"/>
      <c r="EM41" s="73"/>
      <c r="EN41" s="73"/>
      <c r="EO41" s="73"/>
      <c r="EP41" s="73"/>
    </row>
    <row r="42" spans="142:146" s="45" customFormat="1" x14ac:dyDescent="0.3">
      <c r="EL42" s="73"/>
      <c r="EM42" s="73"/>
      <c r="EN42" s="73"/>
      <c r="EO42" s="73"/>
      <c r="EP42" s="73"/>
    </row>
    <row r="43" spans="142:146" s="45" customFormat="1" x14ac:dyDescent="0.3">
      <c r="EL43" s="73"/>
      <c r="EM43" s="73"/>
      <c r="EN43" s="73"/>
      <c r="EO43" s="73"/>
      <c r="EP43" s="73"/>
    </row>
    <row r="44" spans="142:146" s="45" customFormat="1" x14ac:dyDescent="0.3">
      <c r="EL44" s="73"/>
      <c r="EM44" s="73"/>
      <c r="EN44" s="73"/>
      <c r="EO44" s="73"/>
      <c r="EP44" s="73"/>
    </row>
    <row r="45" spans="142:146" s="45" customFormat="1" x14ac:dyDescent="0.3">
      <c r="EL45" s="73"/>
      <c r="EM45" s="73"/>
      <c r="EN45" s="73"/>
      <c r="EO45" s="73"/>
      <c r="EP45" s="73"/>
    </row>
    <row r="46" spans="142:146" s="45" customFormat="1" x14ac:dyDescent="0.3">
      <c r="EL46" s="73"/>
      <c r="EM46" s="73"/>
      <c r="EN46" s="73"/>
      <c r="EO46" s="73"/>
      <c r="EP46" s="73"/>
    </row>
    <row r="47" spans="142:146" s="45" customFormat="1" x14ac:dyDescent="0.3">
      <c r="EL47" s="73"/>
      <c r="EM47" s="73"/>
      <c r="EN47" s="73"/>
      <c r="EO47" s="73"/>
      <c r="EP47" s="73"/>
    </row>
    <row r="48" spans="142:146" s="45" customFormat="1" x14ac:dyDescent="0.3">
      <c r="EL48" s="73"/>
      <c r="EM48" s="73"/>
      <c r="EN48" s="73"/>
      <c r="EO48" s="73"/>
      <c r="EP48" s="73"/>
    </row>
    <row r="49" spans="142:146" s="45" customFormat="1" x14ac:dyDescent="0.3">
      <c r="EL49" s="73"/>
      <c r="EM49" s="73"/>
      <c r="EN49" s="73"/>
      <c r="EO49" s="73"/>
      <c r="EP49" s="73"/>
    </row>
    <row r="50" spans="142:146" s="45" customFormat="1" x14ac:dyDescent="0.3">
      <c r="EL50" s="73"/>
      <c r="EM50" s="73"/>
      <c r="EN50" s="73"/>
      <c r="EO50" s="73"/>
      <c r="EP50" s="73"/>
    </row>
    <row r="51" spans="142:146" s="45" customFormat="1" x14ac:dyDescent="0.3">
      <c r="EL51" s="73"/>
      <c r="EM51" s="73"/>
      <c r="EN51" s="73"/>
      <c r="EO51" s="73"/>
      <c r="EP51" s="73"/>
    </row>
    <row r="52" spans="142:146" s="45" customFormat="1" x14ac:dyDescent="0.3">
      <c r="EL52" s="73"/>
      <c r="EM52" s="73"/>
      <c r="EN52" s="73"/>
      <c r="EO52" s="73"/>
      <c r="EP52" s="73"/>
    </row>
    <row r="53" spans="142:146" s="45" customFormat="1" x14ac:dyDescent="0.3">
      <c r="EL53" s="73"/>
      <c r="EM53" s="73"/>
      <c r="EN53" s="73"/>
      <c r="EO53" s="73"/>
      <c r="EP53" s="73"/>
    </row>
    <row r="54" spans="142:146" s="45" customFormat="1" x14ac:dyDescent="0.3">
      <c r="EL54" s="73"/>
      <c r="EM54" s="73"/>
      <c r="EN54" s="73"/>
      <c r="EO54" s="73"/>
      <c r="EP54" s="73"/>
    </row>
    <row r="55" spans="142:146" s="45" customFormat="1" x14ac:dyDescent="0.3">
      <c r="EL55" s="73"/>
      <c r="EM55" s="73"/>
      <c r="EN55" s="73"/>
      <c r="EO55" s="73"/>
      <c r="EP55" s="73"/>
    </row>
    <row r="56" spans="142:146" s="45" customFormat="1" x14ac:dyDescent="0.3">
      <c r="EL56" s="73"/>
      <c r="EM56" s="73"/>
      <c r="EN56" s="73"/>
      <c r="EO56" s="73"/>
      <c r="EP56" s="73"/>
    </row>
    <row r="57" spans="142:146" s="45" customFormat="1" x14ac:dyDescent="0.3">
      <c r="EL57" s="73"/>
      <c r="EM57" s="73"/>
      <c r="EN57" s="73"/>
      <c r="EO57" s="73"/>
      <c r="EP57" s="73"/>
    </row>
    <row r="58" spans="142:146" s="45" customFormat="1" x14ac:dyDescent="0.3">
      <c r="EL58" s="73"/>
      <c r="EM58" s="73"/>
      <c r="EN58" s="73"/>
      <c r="EO58" s="73"/>
      <c r="EP58" s="73"/>
    </row>
    <row r="59" spans="142:146" s="45" customFormat="1" x14ac:dyDescent="0.3">
      <c r="EL59" s="73"/>
      <c r="EM59" s="73"/>
      <c r="EN59" s="73"/>
      <c r="EO59" s="73"/>
      <c r="EP59" s="73"/>
    </row>
    <row r="60" spans="142:146" s="45" customFormat="1" x14ac:dyDescent="0.3">
      <c r="EL60" s="73"/>
      <c r="EM60" s="73"/>
      <c r="EN60" s="73"/>
      <c r="EO60" s="73"/>
      <c r="EP60" s="73"/>
    </row>
    <row r="61" spans="142:146" s="45" customFormat="1" x14ac:dyDescent="0.3">
      <c r="EL61" s="73"/>
      <c r="EM61" s="73"/>
      <c r="EN61" s="73"/>
      <c r="EO61" s="73"/>
      <c r="EP61" s="73"/>
    </row>
    <row r="62" spans="142:146" s="45" customFormat="1" x14ac:dyDescent="0.3">
      <c r="EL62" s="73"/>
      <c r="EM62" s="73"/>
      <c r="EN62" s="73"/>
      <c r="EO62" s="73"/>
      <c r="EP62" s="73"/>
    </row>
    <row r="63" spans="142:146" s="45" customFormat="1" x14ac:dyDescent="0.3">
      <c r="EL63" s="73"/>
      <c r="EM63" s="73"/>
      <c r="EN63" s="73"/>
      <c r="EO63" s="73"/>
      <c r="EP63" s="73"/>
    </row>
    <row r="64" spans="142:146" s="45" customFormat="1" x14ac:dyDescent="0.3">
      <c r="EL64" s="73"/>
      <c r="EM64" s="73"/>
      <c r="EN64" s="73"/>
      <c r="EO64" s="73"/>
      <c r="EP64" s="73"/>
    </row>
    <row r="65" spans="142:146" s="45" customFormat="1" x14ac:dyDescent="0.3">
      <c r="EL65" s="73"/>
      <c r="EM65" s="73"/>
      <c r="EN65" s="73"/>
      <c r="EO65" s="73"/>
      <c r="EP65" s="73"/>
    </row>
    <row r="66" spans="142:146" s="45" customFormat="1" x14ac:dyDescent="0.3">
      <c r="EL66" s="73"/>
      <c r="EM66" s="73"/>
      <c r="EN66" s="73"/>
      <c r="EO66" s="73"/>
      <c r="EP66" s="73"/>
    </row>
    <row r="67" spans="142:146" s="45" customFormat="1" x14ac:dyDescent="0.3">
      <c r="EL67" s="73"/>
      <c r="EM67" s="73"/>
      <c r="EN67" s="73"/>
      <c r="EO67" s="73"/>
      <c r="EP67" s="73"/>
    </row>
    <row r="68" spans="142:146" s="45" customFormat="1" x14ac:dyDescent="0.3">
      <c r="EL68" s="73"/>
      <c r="EM68" s="73"/>
      <c r="EN68" s="73"/>
      <c r="EO68" s="73"/>
      <c r="EP68" s="73"/>
    </row>
    <row r="69" spans="142:146" s="45" customFormat="1" x14ac:dyDescent="0.3">
      <c r="EL69" s="73"/>
      <c r="EM69" s="73"/>
      <c r="EN69" s="73"/>
      <c r="EO69" s="73"/>
      <c r="EP69" s="73"/>
    </row>
    <row r="70" spans="142:146" s="45" customFormat="1" x14ac:dyDescent="0.3">
      <c r="EL70" s="73"/>
      <c r="EM70" s="73"/>
      <c r="EN70" s="73"/>
      <c r="EO70" s="73"/>
      <c r="EP70" s="73"/>
    </row>
    <row r="71" spans="142:146" s="45" customFormat="1" x14ac:dyDescent="0.3">
      <c r="EL71" s="73"/>
      <c r="EM71" s="73"/>
      <c r="EN71" s="73"/>
      <c r="EO71" s="73"/>
      <c r="EP71" s="73"/>
    </row>
    <row r="72" spans="142:146" s="45" customFormat="1" x14ac:dyDescent="0.3">
      <c r="EL72" s="73"/>
      <c r="EM72" s="73"/>
      <c r="EN72" s="73"/>
      <c r="EO72" s="73"/>
      <c r="EP72" s="73"/>
    </row>
    <row r="73" spans="142:146" s="45" customFormat="1" x14ac:dyDescent="0.3">
      <c r="EL73" s="73"/>
      <c r="EM73" s="73"/>
      <c r="EN73" s="73"/>
      <c r="EO73" s="73"/>
      <c r="EP73" s="73"/>
    </row>
    <row r="74" spans="142:146" s="45" customFormat="1" x14ac:dyDescent="0.3">
      <c r="EL74" s="73"/>
      <c r="EM74" s="73"/>
      <c r="EN74" s="73"/>
      <c r="EO74" s="73"/>
      <c r="EP74" s="73"/>
    </row>
    <row r="75" spans="142:146" s="45" customFormat="1" x14ac:dyDescent="0.3">
      <c r="EL75" s="73"/>
      <c r="EM75" s="73"/>
      <c r="EN75" s="73"/>
      <c r="EO75" s="73"/>
      <c r="EP75" s="73"/>
    </row>
    <row r="76" spans="142:146" s="45" customFormat="1" x14ac:dyDescent="0.3">
      <c r="EL76" s="73"/>
      <c r="EM76" s="73"/>
      <c r="EN76" s="73"/>
      <c r="EO76" s="73"/>
      <c r="EP76" s="73"/>
    </row>
    <row r="77" spans="142:146" s="45" customFormat="1" x14ac:dyDescent="0.3">
      <c r="EL77" s="73"/>
      <c r="EM77" s="73"/>
      <c r="EN77" s="73"/>
      <c r="EO77" s="73"/>
      <c r="EP77" s="73"/>
    </row>
    <row r="78" spans="142:146" s="45" customFormat="1" x14ac:dyDescent="0.3">
      <c r="EL78" s="73"/>
      <c r="EM78" s="73"/>
      <c r="EN78" s="73"/>
      <c r="EO78" s="73"/>
      <c r="EP78" s="73"/>
    </row>
    <row r="79" spans="142:146" s="45" customFormat="1" x14ac:dyDescent="0.3">
      <c r="EL79" s="73"/>
      <c r="EM79" s="73"/>
      <c r="EN79" s="73"/>
      <c r="EO79" s="73"/>
      <c r="EP79" s="73"/>
    </row>
    <row r="80" spans="142:146" s="45" customFormat="1" x14ac:dyDescent="0.3">
      <c r="EL80" s="73"/>
      <c r="EM80" s="73"/>
      <c r="EN80" s="73"/>
      <c r="EO80" s="73"/>
      <c r="EP80" s="73"/>
    </row>
    <row r="81" spans="142:146" s="45" customFormat="1" x14ac:dyDescent="0.3">
      <c r="EL81" s="73"/>
      <c r="EM81" s="73"/>
      <c r="EN81" s="73"/>
      <c r="EO81" s="73"/>
      <c r="EP81" s="73"/>
    </row>
    <row r="82" spans="142:146" s="45" customFormat="1" x14ac:dyDescent="0.3">
      <c r="EL82" s="73"/>
      <c r="EM82" s="73"/>
      <c r="EN82" s="73"/>
      <c r="EO82" s="73"/>
      <c r="EP82" s="73"/>
    </row>
    <row r="83" spans="142:146" s="45" customFormat="1" x14ac:dyDescent="0.3">
      <c r="EL83" s="73"/>
      <c r="EM83" s="73"/>
      <c r="EN83" s="73"/>
      <c r="EO83" s="73"/>
      <c r="EP83" s="73"/>
    </row>
    <row r="84" spans="142:146" s="45" customFormat="1" x14ac:dyDescent="0.3">
      <c r="EL84" s="73"/>
      <c r="EM84" s="73"/>
      <c r="EN84" s="73"/>
      <c r="EO84" s="73"/>
      <c r="EP84" s="73"/>
    </row>
    <row r="85" spans="142:146" s="45" customFormat="1" x14ac:dyDescent="0.3">
      <c r="EL85" s="73"/>
      <c r="EM85" s="73"/>
      <c r="EN85" s="73"/>
      <c r="EO85" s="73"/>
      <c r="EP85" s="73"/>
    </row>
    <row r="86" spans="142:146" s="45" customFormat="1" x14ac:dyDescent="0.3">
      <c r="EL86" s="73"/>
      <c r="EM86" s="73"/>
      <c r="EN86" s="73"/>
      <c r="EO86" s="73"/>
      <c r="EP86" s="73"/>
    </row>
    <row r="87" spans="142:146" s="45" customFormat="1" x14ac:dyDescent="0.3">
      <c r="EL87" s="73"/>
      <c r="EM87" s="73"/>
      <c r="EN87" s="73"/>
      <c r="EO87" s="73"/>
      <c r="EP87" s="73"/>
    </row>
    <row r="88" spans="142:146" s="45" customFormat="1" x14ac:dyDescent="0.3">
      <c r="EL88" s="73"/>
      <c r="EM88" s="73"/>
      <c r="EN88" s="73"/>
      <c r="EO88" s="73"/>
      <c r="EP88" s="73"/>
    </row>
    <row r="89" spans="142:146" s="45" customFormat="1" x14ac:dyDescent="0.3">
      <c r="EL89" s="73"/>
      <c r="EM89" s="73"/>
      <c r="EN89" s="73"/>
      <c r="EO89" s="73"/>
      <c r="EP89" s="73"/>
    </row>
    <row r="90" spans="142:146" s="45" customFormat="1" x14ac:dyDescent="0.3">
      <c r="EL90" s="73"/>
      <c r="EM90" s="73"/>
      <c r="EN90" s="73"/>
      <c r="EO90" s="73"/>
      <c r="EP90" s="73"/>
    </row>
    <row r="91" spans="142:146" s="45" customFormat="1" x14ac:dyDescent="0.3">
      <c r="EL91" s="73"/>
      <c r="EM91" s="73"/>
      <c r="EN91" s="73"/>
      <c r="EO91" s="73"/>
      <c r="EP91" s="73"/>
    </row>
    <row r="92" spans="142:146" s="45" customFormat="1" x14ac:dyDescent="0.3">
      <c r="EL92" s="73"/>
      <c r="EM92" s="73"/>
      <c r="EN92" s="73"/>
      <c r="EO92" s="73"/>
      <c r="EP92" s="73"/>
    </row>
    <row r="93" spans="142:146" s="45" customFormat="1" x14ac:dyDescent="0.3">
      <c r="EL93" s="73"/>
      <c r="EM93" s="73"/>
      <c r="EN93" s="73"/>
      <c r="EO93" s="73"/>
      <c r="EP93" s="73"/>
    </row>
    <row r="94" spans="142:146" s="45" customFormat="1" x14ac:dyDescent="0.3">
      <c r="EL94" s="73"/>
      <c r="EM94" s="73"/>
      <c r="EN94" s="73"/>
      <c r="EO94" s="73"/>
      <c r="EP94" s="73"/>
    </row>
    <row r="95" spans="142:146" s="45" customFormat="1" x14ac:dyDescent="0.3">
      <c r="EL95" s="73"/>
      <c r="EM95" s="73"/>
      <c r="EN95" s="73"/>
      <c r="EO95" s="73"/>
      <c r="EP95" s="73"/>
    </row>
    <row r="96" spans="142:146" s="45" customFormat="1" x14ac:dyDescent="0.3">
      <c r="EL96" s="73"/>
      <c r="EM96" s="73"/>
      <c r="EN96" s="73"/>
      <c r="EO96" s="73"/>
      <c r="EP96" s="73"/>
    </row>
    <row r="97" spans="142:146" s="45" customFormat="1" x14ac:dyDescent="0.3">
      <c r="EL97" s="73"/>
      <c r="EM97" s="73"/>
      <c r="EN97" s="73"/>
      <c r="EO97" s="73"/>
      <c r="EP97" s="73"/>
    </row>
    <row r="98" spans="142:146" s="45" customFormat="1" x14ac:dyDescent="0.3">
      <c r="EL98" s="73"/>
      <c r="EM98" s="73"/>
      <c r="EN98" s="73"/>
      <c r="EO98" s="73"/>
      <c r="EP98" s="73"/>
    </row>
    <row r="99" spans="142:146" s="45" customFormat="1" x14ac:dyDescent="0.3">
      <c r="EL99" s="73"/>
      <c r="EM99" s="73"/>
      <c r="EN99" s="73"/>
      <c r="EO99" s="73"/>
      <c r="EP99" s="73"/>
    </row>
    <row r="100" spans="142:146" s="45" customFormat="1" x14ac:dyDescent="0.3">
      <c r="EL100" s="73"/>
      <c r="EM100" s="73"/>
      <c r="EN100" s="73"/>
      <c r="EO100" s="73"/>
      <c r="EP100" s="73"/>
    </row>
    <row r="101" spans="142:146" s="45" customFormat="1" x14ac:dyDescent="0.3">
      <c r="EL101" s="73"/>
      <c r="EM101" s="73"/>
      <c r="EN101" s="73"/>
      <c r="EO101" s="73"/>
      <c r="EP101" s="73"/>
    </row>
    <row r="102" spans="142:146" s="45" customFormat="1" x14ac:dyDescent="0.3">
      <c r="EL102" s="73"/>
      <c r="EM102" s="73"/>
      <c r="EN102" s="73"/>
      <c r="EO102" s="73"/>
      <c r="EP102" s="73"/>
    </row>
    <row r="103" spans="142:146" s="45" customFormat="1" x14ac:dyDescent="0.3">
      <c r="EL103" s="73"/>
      <c r="EM103" s="73"/>
      <c r="EN103" s="73"/>
      <c r="EO103" s="73"/>
      <c r="EP103" s="73"/>
    </row>
    <row r="104" spans="142:146" s="45" customFormat="1" x14ac:dyDescent="0.3">
      <c r="EL104" s="73"/>
      <c r="EM104" s="73"/>
      <c r="EN104" s="73"/>
      <c r="EO104" s="73"/>
      <c r="EP104" s="73"/>
    </row>
    <row r="105" spans="142:146" s="45" customFormat="1" x14ac:dyDescent="0.3">
      <c r="EL105" s="73"/>
      <c r="EM105" s="73"/>
      <c r="EN105" s="73"/>
      <c r="EO105" s="73"/>
      <c r="EP105" s="73"/>
    </row>
    <row r="106" spans="142:146" s="45" customFormat="1" x14ac:dyDescent="0.3">
      <c r="EL106" s="73"/>
      <c r="EM106" s="73"/>
      <c r="EN106" s="73"/>
      <c r="EO106" s="73"/>
      <c r="EP106" s="73"/>
    </row>
    <row r="107" spans="142:146" s="45" customFormat="1" x14ac:dyDescent="0.3">
      <c r="EL107" s="73"/>
      <c r="EM107" s="73"/>
      <c r="EN107" s="73"/>
      <c r="EO107" s="73"/>
      <c r="EP107" s="73"/>
    </row>
    <row r="108" spans="142:146" s="45" customFormat="1" x14ac:dyDescent="0.3">
      <c r="EL108" s="73"/>
      <c r="EM108" s="73"/>
      <c r="EN108" s="73"/>
      <c r="EO108" s="73"/>
      <c r="EP108" s="73"/>
    </row>
    <row r="109" spans="142:146" s="45" customFormat="1" x14ac:dyDescent="0.3">
      <c r="EL109" s="73"/>
      <c r="EM109" s="73"/>
      <c r="EN109" s="73"/>
      <c r="EO109" s="73"/>
      <c r="EP109" s="73"/>
    </row>
    <row r="110" spans="142:146" s="45" customFormat="1" x14ac:dyDescent="0.3">
      <c r="EL110" s="73"/>
      <c r="EM110" s="73"/>
      <c r="EN110" s="73"/>
      <c r="EO110" s="73"/>
      <c r="EP110" s="73"/>
    </row>
    <row r="111" spans="142:146" s="45" customFormat="1" x14ac:dyDescent="0.3">
      <c r="EL111" s="73"/>
      <c r="EM111" s="73"/>
      <c r="EN111" s="73"/>
      <c r="EO111" s="73"/>
      <c r="EP111" s="73"/>
    </row>
    <row r="112" spans="142:146" s="45" customFormat="1" x14ac:dyDescent="0.3">
      <c r="EL112" s="73"/>
      <c r="EM112" s="73"/>
      <c r="EN112" s="73"/>
      <c r="EO112" s="73"/>
      <c r="EP112" s="73"/>
    </row>
    <row r="113" spans="142:146" s="45" customFormat="1" x14ac:dyDescent="0.3">
      <c r="EL113" s="73"/>
      <c r="EM113" s="73"/>
      <c r="EN113" s="73"/>
      <c r="EO113" s="73"/>
      <c r="EP113" s="73"/>
    </row>
    <row r="114" spans="142:146" s="45" customFormat="1" x14ac:dyDescent="0.3">
      <c r="EL114" s="73"/>
      <c r="EM114" s="73"/>
      <c r="EN114" s="73"/>
      <c r="EO114" s="73"/>
      <c r="EP114" s="73"/>
    </row>
    <row r="115" spans="142:146" s="45" customFormat="1" x14ac:dyDescent="0.3">
      <c r="EL115" s="73"/>
      <c r="EM115" s="73"/>
      <c r="EN115" s="73"/>
      <c r="EO115" s="73"/>
      <c r="EP115" s="73"/>
    </row>
    <row r="116" spans="142:146" s="45" customFormat="1" x14ac:dyDescent="0.3">
      <c r="EL116" s="73"/>
      <c r="EM116" s="73"/>
      <c r="EN116" s="73"/>
      <c r="EO116" s="73"/>
      <c r="EP116" s="73"/>
    </row>
    <row r="117" spans="142:146" s="45" customFormat="1" x14ac:dyDescent="0.3">
      <c r="EL117" s="73"/>
      <c r="EM117" s="73"/>
      <c r="EN117" s="73"/>
      <c r="EO117" s="73"/>
      <c r="EP117" s="73"/>
    </row>
    <row r="118" spans="142:146" s="45" customFormat="1" x14ac:dyDescent="0.3">
      <c r="EL118" s="73"/>
      <c r="EM118" s="73"/>
      <c r="EN118" s="73"/>
      <c r="EO118" s="73"/>
      <c r="EP118" s="73"/>
    </row>
    <row r="119" spans="142:146" s="45" customFormat="1" x14ac:dyDescent="0.3">
      <c r="EL119" s="73"/>
      <c r="EM119" s="73"/>
      <c r="EN119" s="73"/>
      <c r="EO119" s="73"/>
      <c r="EP119" s="73"/>
    </row>
    <row r="120" spans="142:146" s="45" customFormat="1" x14ac:dyDescent="0.3">
      <c r="EL120" s="73"/>
      <c r="EM120" s="73"/>
      <c r="EN120" s="73"/>
      <c r="EO120" s="73"/>
      <c r="EP120" s="73"/>
    </row>
    <row r="121" spans="142:146" s="45" customFormat="1" x14ac:dyDescent="0.3">
      <c r="EL121" s="73"/>
      <c r="EM121" s="73"/>
      <c r="EN121" s="73"/>
      <c r="EO121" s="73"/>
      <c r="EP121" s="73"/>
    </row>
    <row r="122" spans="142:146" s="45" customFormat="1" x14ac:dyDescent="0.3">
      <c r="EL122" s="73"/>
      <c r="EM122" s="73"/>
      <c r="EN122" s="73"/>
      <c r="EO122" s="73"/>
      <c r="EP122" s="73"/>
    </row>
    <row r="123" spans="142:146" s="45" customFormat="1" x14ac:dyDescent="0.3">
      <c r="EL123" s="73"/>
      <c r="EM123" s="73"/>
      <c r="EN123" s="73"/>
      <c r="EO123" s="73"/>
      <c r="EP123" s="73"/>
    </row>
    <row r="124" spans="142:146" s="45" customFormat="1" x14ac:dyDescent="0.3">
      <c r="EL124" s="73"/>
      <c r="EM124" s="73"/>
      <c r="EN124" s="73"/>
      <c r="EO124" s="73"/>
      <c r="EP124" s="73"/>
    </row>
    <row r="125" spans="142:146" s="45" customFormat="1" x14ac:dyDescent="0.3">
      <c r="EL125" s="73"/>
      <c r="EM125" s="73"/>
      <c r="EN125" s="73"/>
      <c r="EO125" s="73"/>
      <c r="EP125" s="73"/>
    </row>
    <row r="126" spans="142:146" s="45" customFormat="1" x14ac:dyDescent="0.3">
      <c r="EL126" s="73"/>
      <c r="EM126" s="73"/>
      <c r="EN126" s="73"/>
      <c r="EO126" s="73"/>
      <c r="EP126" s="73"/>
    </row>
    <row r="127" spans="142:146" s="45" customFormat="1" x14ac:dyDescent="0.3">
      <c r="EL127" s="73"/>
      <c r="EM127" s="73"/>
      <c r="EN127" s="73"/>
      <c r="EO127" s="73"/>
      <c r="EP127" s="73"/>
    </row>
    <row r="128" spans="142:146" s="45" customFormat="1" x14ac:dyDescent="0.3">
      <c r="EL128" s="73"/>
      <c r="EM128" s="73"/>
      <c r="EN128" s="73"/>
      <c r="EO128" s="73"/>
      <c r="EP128" s="73"/>
    </row>
    <row r="129" spans="142:146" s="45" customFormat="1" x14ac:dyDescent="0.3">
      <c r="EL129" s="73"/>
      <c r="EM129" s="73"/>
      <c r="EN129" s="73"/>
      <c r="EO129" s="73"/>
      <c r="EP129" s="73"/>
    </row>
    <row r="130" spans="142:146" s="45" customFormat="1" x14ac:dyDescent="0.3">
      <c r="EL130" s="73"/>
      <c r="EM130" s="73"/>
      <c r="EN130" s="73"/>
      <c r="EO130" s="73"/>
      <c r="EP130" s="73"/>
    </row>
    <row r="131" spans="142:146" s="45" customFormat="1" x14ac:dyDescent="0.3">
      <c r="EL131" s="73"/>
      <c r="EM131" s="73"/>
      <c r="EN131" s="73"/>
      <c r="EO131" s="73"/>
      <c r="EP131" s="73"/>
    </row>
    <row r="132" spans="142:146" s="45" customFormat="1" x14ac:dyDescent="0.3">
      <c r="EL132" s="73"/>
      <c r="EM132" s="73"/>
      <c r="EN132" s="73"/>
      <c r="EO132" s="73"/>
      <c r="EP132" s="73"/>
    </row>
    <row r="133" spans="142:146" s="45" customFormat="1" x14ac:dyDescent="0.3">
      <c r="EL133" s="73"/>
      <c r="EM133" s="73"/>
      <c r="EN133" s="73"/>
      <c r="EO133" s="73"/>
      <c r="EP133" s="73"/>
    </row>
    <row r="134" spans="142:146" s="45" customFormat="1" x14ac:dyDescent="0.3">
      <c r="EL134" s="73"/>
      <c r="EM134" s="73"/>
      <c r="EN134" s="73"/>
      <c r="EO134" s="73"/>
      <c r="EP134" s="73"/>
    </row>
    <row r="135" spans="142:146" s="45" customFormat="1" x14ac:dyDescent="0.3">
      <c r="EL135" s="73"/>
      <c r="EM135" s="73"/>
      <c r="EN135" s="73"/>
      <c r="EO135" s="73"/>
      <c r="EP135" s="73"/>
    </row>
    <row r="136" spans="142:146" s="45" customFormat="1" x14ac:dyDescent="0.3">
      <c r="EL136" s="73"/>
      <c r="EM136" s="73"/>
      <c r="EN136" s="73"/>
      <c r="EO136" s="73"/>
      <c r="EP136" s="73"/>
    </row>
    <row r="137" spans="142:146" s="45" customFormat="1" x14ac:dyDescent="0.3">
      <c r="EL137" s="73"/>
      <c r="EM137" s="73"/>
      <c r="EN137" s="73"/>
      <c r="EO137" s="73"/>
      <c r="EP137" s="73"/>
    </row>
    <row r="138" spans="142:146" s="45" customFormat="1" x14ac:dyDescent="0.3">
      <c r="EL138" s="73"/>
      <c r="EM138" s="73"/>
      <c r="EN138" s="73"/>
      <c r="EO138" s="73"/>
      <c r="EP138" s="73"/>
    </row>
    <row r="139" spans="142:146" s="45" customFormat="1" x14ac:dyDescent="0.3">
      <c r="EL139" s="73"/>
      <c r="EM139" s="73"/>
      <c r="EN139" s="73"/>
      <c r="EO139" s="73"/>
      <c r="EP139" s="73"/>
    </row>
    <row r="140" spans="142:146" s="45" customFormat="1" x14ac:dyDescent="0.3">
      <c r="EL140" s="73"/>
      <c r="EM140" s="73"/>
      <c r="EN140" s="73"/>
      <c r="EO140" s="73"/>
      <c r="EP140" s="73"/>
    </row>
    <row r="141" spans="142:146" s="45" customFormat="1" x14ac:dyDescent="0.3">
      <c r="EL141" s="73"/>
      <c r="EM141" s="73"/>
      <c r="EN141" s="73"/>
      <c r="EO141" s="73"/>
      <c r="EP141" s="73"/>
    </row>
    <row r="142" spans="142:146" s="45" customFormat="1" x14ac:dyDescent="0.3">
      <c r="EL142" s="73"/>
      <c r="EM142" s="73"/>
      <c r="EN142" s="73"/>
      <c r="EO142" s="73"/>
      <c r="EP142" s="73"/>
    </row>
    <row r="143" spans="142:146" s="45" customFormat="1" x14ac:dyDescent="0.3">
      <c r="EL143" s="73"/>
      <c r="EM143" s="73"/>
      <c r="EN143" s="73"/>
      <c r="EO143" s="73"/>
      <c r="EP143" s="73"/>
    </row>
    <row r="144" spans="142:146" s="45" customFormat="1" x14ac:dyDescent="0.3">
      <c r="EL144" s="73"/>
      <c r="EM144" s="73"/>
      <c r="EN144" s="73"/>
      <c r="EO144" s="73"/>
      <c r="EP144" s="73"/>
    </row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K10" name="Range5_3_1_1_1_1_1_1_1_1_1_1"/>
    <protectedRange sqref="DK12" name="Range5_8_1_1_1_1_1_1_1_1_1_1_1"/>
    <protectedRange sqref="DK13" name="Range5_11_1_1_1_1_1_1_1_1_1_1"/>
    <protectedRange sqref="DK14" name="Range5_12_1_1_1_1_1_1_1_1_1_1_1"/>
    <protectedRange sqref="DK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 CX10:CX17" name="Range5_1_12"/>
    <protectedRange sqref="DA10:DA14" name="Range5_1_13"/>
    <protectedRange sqref="DB10:DB14" name="Range5_1_14"/>
    <protectedRange sqref="DD10:DD14" name="Range5_1_15"/>
    <protectedRange sqref="DE10:DE14" name="Range5_1_16"/>
    <protectedRange sqref="DG10:DG14" name="Range5_1_17"/>
    <protectedRange sqref="DH10:DH14" name="Range5_1_18"/>
    <protectedRange sqref="DJ10:DJ14" name="Range5_1_19"/>
    <protectedRange sqref="DO11:DO14" name="Range5_1_20"/>
    <protectedRange sqref="DQ10:DQ14 DT10:DT14" name="Range6_1"/>
    <protectedRange sqref="DR10:DR14" name="Range6_1_1"/>
    <protectedRange sqref="DX10:DX14" name="Range5_1_23"/>
    <protectedRange sqref="DZ10:DZ14" name="Range5_1_24"/>
    <protectedRange sqref="ED10:ED14" name="Range6_1_3"/>
    <protectedRange sqref="EF10:EF14" name="Range6_1_4"/>
    <protectedRange sqref="B21:B25" name="Range1_1_1_1_1"/>
  </protectedRanges>
  <mergeCells count="213">
    <mergeCell ref="AO21:AP21"/>
    <mergeCell ref="AO22:AP22"/>
    <mergeCell ref="AO23:AP23"/>
    <mergeCell ref="AO24:AP24"/>
    <mergeCell ref="AO25:AP25"/>
    <mergeCell ref="AO26:AP26"/>
    <mergeCell ref="AL21:AM21"/>
    <mergeCell ref="AL22:AM22"/>
    <mergeCell ref="AL23:AM23"/>
    <mergeCell ref="AL24:AM24"/>
    <mergeCell ref="AL25:AM25"/>
    <mergeCell ref="AL26:AM26"/>
    <mergeCell ref="T20:AJ20"/>
    <mergeCell ref="T21:AJ21"/>
    <mergeCell ref="T22:AJ22"/>
    <mergeCell ref="T23:AJ23"/>
    <mergeCell ref="T24:AJ24"/>
    <mergeCell ref="T25:AJ25"/>
    <mergeCell ref="A26:B26"/>
    <mergeCell ref="J26:K26"/>
    <mergeCell ref="L26:M26"/>
    <mergeCell ref="N26:P26"/>
    <mergeCell ref="Q26:R26"/>
    <mergeCell ref="T26:AJ26"/>
    <mergeCell ref="J24:K24"/>
    <mergeCell ref="L24:M24"/>
    <mergeCell ref="N24:P24"/>
    <mergeCell ref="Q24:R24"/>
    <mergeCell ref="J25:K25"/>
    <mergeCell ref="L25:M25"/>
    <mergeCell ref="N25:P25"/>
    <mergeCell ref="Q25:R25"/>
    <mergeCell ref="J22:K22"/>
    <mergeCell ref="L22:M22"/>
    <mergeCell ref="N22:P22"/>
    <mergeCell ref="Q22:R22"/>
    <mergeCell ref="J23:K23"/>
    <mergeCell ref="L23:M23"/>
    <mergeCell ref="N23:P23"/>
    <mergeCell ref="Q23:R23"/>
    <mergeCell ref="J20:K20"/>
    <mergeCell ref="L20:M20"/>
    <mergeCell ref="N20:P20"/>
    <mergeCell ref="Q20:R20"/>
    <mergeCell ref="J21:K21"/>
    <mergeCell ref="L21:M21"/>
    <mergeCell ref="N21:P21"/>
    <mergeCell ref="Q21:R21"/>
    <mergeCell ref="EG7:EG8"/>
    <mergeCell ref="EH7:EH8"/>
    <mergeCell ref="EI7:EI8"/>
    <mergeCell ref="CT6:CX6"/>
    <mergeCell ref="CX7:CX8"/>
    <mergeCell ref="CW7:CW8"/>
    <mergeCell ref="DX7:DX8"/>
    <mergeCell ref="DY7:DY8"/>
    <mergeCell ref="EA7:EA8"/>
    <mergeCell ref="EB7:EB8"/>
    <mergeCell ref="ED7:ED8"/>
    <mergeCell ref="EE7:EE8"/>
    <mergeCell ref="DO7:DO8"/>
    <mergeCell ref="DP7:DP8"/>
    <mergeCell ref="DR7:DR8"/>
    <mergeCell ref="DS7:DS8"/>
    <mergeCell ref="DU7:DU8"/>
    <mergeCell ref="DV7:DV8"/>
    <mergeCell ref="DF7:DF8"/>
    <mergeCell ref="DH7:DH8"/>
    <mergeCell ref="DI7:DI8"/>
    <mergeCell ref="DK7:DK8"/>
    <mergeCell ref="DL7:DL8"/>
    <mergeCell ref="DM7:DM8"/>
    <mergeCell ref="CV7:CV8"/>
    <mergeCell ref="CY7:CY8"/>
    <mergeCell ref="CZ7:CZ8"/>
    <mergeCell ref="DB7:DB8"/>
    <mergeCell ref="DC7:DC8"/>
    <mergeCell ref="DE7:DE8"/>
    <mergeCell ref="CO7:CO8"/>
    <mergeCell ref="CQ7:CQ8"/>
    <mergeCell ref="CR7:CR8"/>
    <mergeCell ref="CS7:CS8"/>
    <mergeCell ref="CT7:CT8"/>
    <mergeCell ref="CU7:CU8"/>
    <mergeCell ref="CF7:CF8"/>
    <mergeCell ref="CH7:CH8"/>
    <mergeCell ref="CI7:CI8"/>
    <mergeCell ref="CK7:CK8"/>
    <mergeCell ref="CL7:CL8"/>
    <mergeCell ref="CN7:CN8"/>
    <mergeCell ref="BW7:BW8"/>
    <mergeCell ref="BY7:BY8"/>
    <mergeCell ref="BZ7:BZ8"/>
    <mergeCell ref="CB7:CB8"/>
    <mergeCell ref="CC7:CC8"/>
    <mergeCell ref="CE7:CE8"/>
    <mergeCell ref="BQ7:BQ8"/>
    <mergeCell ref="BR7:BR8"/>
    <mergeCell ref="BS7:BS8"/>
    <mergeCell ref="BT7:BT8"/>
    <mergeCell ref="BU7:BU8"/>
    <mergeCell ref="BV7:BV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V7:AX7"/>
    <mergeCell ref="AS7:AS8"/>
    <mergeCell ref="AK7:AK8"/>
    <mergeCell ref="AL7:AL8"/>
    <mergeCell ref="AM7:AM8"/>
    <mergeCell ref="AO7:AO8"/>
    <mergeCell ref="AN7:AN8"/>
    <mergeCell ref="AC7:AC8"/>
    <mergeCell ref="AD7:AD8"/>
    <mergeCell ref="AE7:AE8"/>
    <mergeCell ref="AF7:AF8"/>
    <mergeCell ref="AG7:AG8"/>
    <mergeCell ref="AH7:AH8"/>
    <mergeCell ref="AB7:AB8"/>
    <mergeCell ref="Q7:Q8"/>
    <mergeCell ref="R7:R8"/>
    <mergeCell ref="S7:S8"/>
    <mergeCell ref="T7:T8"/>
    <mergeCell ref="U7:U8"/>
    <mergeCell ref="V7:V8"/>
    <mergeCell ref="AI7:AI8"/>
    <mergeCell ref="AJ7:AJ8"/>
    <mergeCell ref="DU5:DW6"/>
    <mergeCell ref="DX5:EF5"/>
    <mergeCell ref="P6:T6"/>
    <mergeCell ref="U6:Y6"/>
    <mergeCell ref="Z6:AD6"/>
    <mergeCell ref="K7:K8"/>
    <mergeCell ref="L7:L8"/>
    <mergeCell ref="M7:M8"/>
    <mergeCell ref="N7:N8"/>
    <mergeCell ref="O7:O8"/>
    <mergeCell ref="P7:P8"/>
    <mergeCell ref="DR6:DT6"/>
    <mergeCell ref="DX6:DZ6"/>
    <mergeCell ref="EA6:EC6"/>
    <mergeCell ref="AE6:AI6"/>
    <mergeCell ref="AJ6:AN6"/>
    <mergeCell ref="AO6:AS6"/>
    <mergeCell ref="AT6:AX6"/>
    <mergeCell ref="AY6:BA6"/>
    <mergeCell ref="W7:W8"/>
    <mergeCell ref="X7:X8"/>
    <mergeCell ref="Y7:Y8"/>
    <mergeCell ref="Z7:Z8"/>
    <mergeCell ref="AA7:AA8"/>
    <mergeCell ref="DH5:DJ6"/>
    <mergeCell ref="DO5:DT5"/>
    <mergeCell ref="CQ6:CS6"/>
    <mergeCell ref="CY6:DA6"/>
    <mergeCell ref="DO6:DQ6"/>
    <mergeCell ref="ED6:EF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A1:EJ1"/>
    <mergeCell ref="A2:EJ2"/>
    <mergeCell ref="L3:P3"/>
    <mergeCell ref="CU3:CV3"/>
    <mergeCell ref="A4:A8"/>
    <mergeCell ref="B4:B8"/>
    <mergeCell ref="C4:C8"/>
    <mergeCell ref="D4:D8"/>
    <mergeCell ref="E4:I6"/>
    <mergeCell ref="J4:O6"/>
    <mergeCell ref="P4:DJ4"/>
    <mergeCell ref="DK4:DK6"/>
    <mergeCell ref="DL4:DN6"/>
    <mergeCell ref="DO4:EF4"/>
    <mergeCell ref="EG4:EG6"/>
    <mergeCell ref="EH4:EJ6"/>
    <mergeCell ref="P5:BA5"/>
    <mergeCell ref="BB5:BM5"/>
    <mergeCell ref="BN5:BP6"/>
    <mergeCell ref="BQ5:CG5"/>
    <mergeCell ref="CH5:CP5"/>
    <mergeCell ref="CQ5:DA5"/>
    <mergeCell ref="DB5:DD6"/>
    <mergeCell ref="DE5:DG6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4"/>
  <sheetViews>
    <sheetView view="pageBreakPreview" zoomScale="60" zoomScaleNormal="70" workbookViewId="0">
      <pane xSplit="2" ySplit="9" topLeftCell="J16" activePane="bottomRight" state="frozen"/>
      <selection pane="topRight" activeCell="C1" sqref="C1"/>
      <selection pane="bottomLeft" activeCell="A10" sqref="A10"/>
      <selection pane="bottomRight" activeCell="J20" sqref="J20:K20"/>
    </sheetView>
  </sheetViews>
  <sheetFormatPr defaultColWidth="17.28515625" defaultRowHeight="17.25" x14ac:dyDescent="0.3"/>
  <cols>
    <col min="1" max="1" width="3.7109375" style="1" customWidth="1"/>
    <col min="2" max="2" width="15.570312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9.5703125" style="1" hidden="1" customWidth="1"/>
    <col min="10" max="10" width="17.42578125" style="1" customWidth="1"/>
    <col min="11" max="11" width="17" style="1" customWidth="1"/>
    <col min="12" max="12" width="16.7109375" style="1" customWidth="1"/>
    <col min="13" max="13" width="14.28515625" style="1" customWidth="1"/>
    <col min="14" max="14" width="9.7109375" style="1" customWidth="1"/>
    <col min="15" max="15" width="11" style="1" customWidth="1"/>
    <col min="16" max="17" width="14.85546875" style="1" customWidth="1"/>
    <col min="18" max="18" width="14.42578125" style="1" customWidth="1"/>
    <col min="19" max="19" width="10.42578125" style="1" customWidth="1"/>
    <col min="20" max="20" width="9" style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6" width="16.140625" style="1" customWidth="1"/>
    <col min="37" max="37" width="16.42578125" style="1" customWidth="1"/>
    <col min="38" max="38" width="16.140625" style="1" customWidth="1"/>
    <col min="39" max="39" width="10.140625" style="1" customWidth="1"/>
    <col min="40" max="40" width="8.140625" style="1" customWidth="1"/>
    <col min="41" max="41" width="13.5703125" style="1" customWidth="1"/>
    <col min="42" max="42" width="13.28515625" style="1" customWidth="1"/>
    <col min="43" max="43" width="13.140625" style="1" customWidth="1"/>
    <col min="44" max="44" width="10.42578125" style="1" customWidth="1"/>
    <col min="45" max="45" width="9" style="1" customWidth="1"/>
    <col min="46" max="68" width="14.85546875" style="1" hidden="1" customWidth="1"/>
    <col min="69" max="70" width="14.85546875" style="1" customWidth="1"/>
    <col min="71" max="71" width="14.42578125" style="1" customWidth="1"/>
    <col min="72" max="72" width="8.7109375" style="1" customWidth="1"/>
    <col min="73" max="73" width="8.85546875" style="1" customWidth="1"/>
    <col min="74" max="94" width="14.85546875" style="1" hidden="1" customWidth="1"/>
    <col min="95" max="95" width="12.140625" style="1" hidden="1" customWidth="1"/>
    <col min="96" max="96" width="12.5703125" style="1" hidden="1" customWidth="1"/>
    <col min="97" max="97" width="13" style="1" hidden="1" customWidth="1"/>
    <col min="98" max="98" width="14.85546875" style="1" customWidth="1"/>
    <col min="99" max="99" width="14" style="1" customWidth="1"/>
    <col min="100" max="100" width="14.5703125" style="1" customWidth="1"/>
    <col min="101" max="101" width="8.7109375" style="1" customWidth="1"/>
    <col min="102" max="102" width="9.28515625" style="1" customWidth="1"/>
    <col min="103" max="136" width="14.85546875" style="1" hidden="1" customWidth="1"/>
    <col min="137" max="137" width="10.5703125" style="1" hidden="1" customWidth="1"/>
    <col min="138" max="140" width="14.85546875" style="1" hidden="1" customWidth="1"/>
    <col min="141" max="141" width="17.28515625" style="2"/>
    <col min="142" max="146" width="17.28515625" style="66"/>
    <col min="147" max="230" width="17.28515625" style="2"/>
    <col min="231" max="16384" width="17.28515625" style="1"/>
  </cols>
  <sheetData>
    <row r="1" spans="1:256" s="102" customFormat="1" ht="37.5" customHeight="1" x14ac:dyDescent="0.35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  <c r="DC1" s="230"/>
      <c r="DD1" s="230"/>
      <c r="DE1" s="230"/>
      <c r="DF1" s="230"/>
      <c r="DG1" s="230"/>
      <c r="DH1" s="230"/>
      <c r="DI1" s="230"/>
      <c r="DJ1" s="230"/>
      <c r="DK1" s="230"/>
      <c r="DL1" s="230"/>
      <c r="DM1" s="230"/>
      <c r="DN1" s="230"/>
      <c r="DO1" s="230"/>
      <c r="DP1" s="230"/>
      <c r="DQ1" s="230"/>
      <c r="DR1" s="230"/>
      <c r="DS1" s="230"/>
      <c r="DT1" s="230"/>
      <c r="DU1" s="230"/>
      <c r="DV1" s="230"/>
      <c r="DW1" s="230"/>
      <c r="DX1" s="230"/>
      <c r="DY1" s="230"/>
      <c r="DZ1" s="230"/>
      <c r="EA1" s="230"/>
      <c r="EB1" s="230"/>
      <c r="EC1" s="230"/>
      <c r="ED1" s="230"/>
      <c r="EE1" s="230"/>
      <c r="EF1" s="230"/>
      <c r="EG1" s="230"/>
      <c r="EH1" s="230"/>
      <c r="EI1" s="230"/>
      <c r="EJ1" s="230"/>
      <c r="EK1" s="100"/>
      <c r="EL1" s="101"/>
      <c r="EM1" s="101"/>
      <c r="EN1" s="101"/>
      <c r="EO1" s="101"/>
      <c r="EP1" s="101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</row>
    <row r="2" spans="1:256" s="102" customFormat="1" ht="27.75" customHeight="1" x14ac:dyDescent="0.35">
      <c r="A2" s="230" t="s">
        <v>79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0"/>
      <c r="ED2" s="230"/>
      <c r="EE2" s="230"/>
      <c r="EF2" s="230"/>
      <c r="EG2" s="230"/>
      <c r="EH2" s="230"/>
      <c r="EI2" s="230"/>
      <c r="EJ2" s="230"/>
      <c r="EK2" s="100"/>
      <c r="EL2" s="101"/>
      <c r="EM2" s="101"/>
      <c r="EN2" s="101"/>
      <c r="EO2" s="101"/>
      <c r="EP2" s="101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</row>
    <row r="3" spans="1:256" x14ac:dyDescent="0.3">
      <c r="C3" s="5"/>
      <c r="D3" s="5"/>
      <c r="E3" s="5"/>
      <c r="F3" s="5"/>
      <c r="G3" s="5"/>
      <c r="H3" s="5"/>
      <c r="I3" s="5"/>
      <c r="J3" s="5"/>
      <c r="K3" s="5"/>
      <c r="L3" s="106"/>
      <c r="M3" s="106"/>
      <c r="N3" s="106"/>
      <c r="O3" s="106"/>
      <c r="P3" s="106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107" t="s">
        <v>61</v>
      </c>
      <c r="CV3" s="107"/>
      <c r="CW3" s="4"/>
      <c r="CX3" s="4"/>
    </row>
    <row r="4" spans="1:256" ht="17.45" customHeight="1" x14ac:dyDescent="0.3">
      <c r="A4" s="108" t="s">
        <v>1</v>
      </c>
      <c r="B4" s="111" t="s">
        <v>2</v>
      </c>
      <c r="C4" s="114" t="s">
        <v>3</v>
      </c>
      <c r="D4" s="114" t="s">
        <v>4</v>
      </c>
      <c r="E4" s="117" t="s">
        <v>5</v>
      </c>
      <c r="F4" s="118"/>
      <c r="G4" s="118"/>
      <c r="H4" s="118"/>
      <c r="I4" s="119"/>
      <c r="J4" s="126" t="s">
        <v>6</v>
      </c>
      <c r="K4" s="127"/>
      <c r="L4" s="127"/>
      <c r="M4" s="127"/>
      <c r="N4" s="127"/>
      <c r="O4" s="128"/>
      <c r="P4" s="135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7"/>
      <c r="DK4" s="138" t="s">
        <v>7</v>
      </c>
      <c r="DL4" s="139" t="s">
        <v>8</v>
      </c>
      <c r="DM4" s="140"/>
      <c r="DN4" s="141"/>
      <c r="DO4" s="148" t="s">
        <v>9</v>
      </c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38" t="s">
        <v>10</v>
      </c>
      <c r="EH4" s="149" t="s">
        <v>11</v>
      </c>
      <c r="EI4" s="150"/>
      <c r="EJ4" s="151"/>
      <c r="EK4" s="59"/>
      <c r="EL4" s="67"/>
      <c r="EM4" s="67"/>
      <c r="EN4" s="67"/>
      <c r="EO4" s="67"/>
      <c r="EP4" s="67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ht="18" customHeight="1" x14ac:dyDescent="0.3">
      <c r="A5" s="109"/>
      <c r="B5" s="112"/>
      <c r="C5" s="115"/>
      <c r="D5" s="115"/>
      <c r="E5" s="120"/>
      <c r="F5" s="121"/>
      <c r="G5" s="121"/>
      <c r="H5" s="121"/>
      <c r="I5" s="122"/>
      <c r="J5" s="129"/>
      <c r="K5" s="130"/>
      <c r="L5" s="130"/>
      <c r="M5" s="130"/>
      <c r="N5" s="130"/>
      <c r="O5" s="131"/>
      <c r="P5" s="158" t="s">
        <v>12</v>
      </c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60"/>
      <c r="BB5" s="161" t="s">
        <v>13</v>
      </c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2" t="s">
        <v>14</v>
      </c>
      <c r="BO5" s="163"/>
      <c r="BP5" s="163"/>
      <c r="BQ5" s="166" t="s">
        <v>15</v>
      </c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8"/>
      <c r="CH5" s="177" t="s">
        <v>16</v>
      </c>
      <c r="CI5" s="175"/>
      <c r="CJ5" s="175"/>
      <c r="CK5" s="175"/>
      <c r="CL5" s="175"/>
      <c r="CM5" s="175"/>
      <c r="CN5" s="175"/>
      <c r="CO5" s="175"/>
      <c r="CP5" s="185"/>
      <c r="CQ5" s="166" t="s">
        <v>17</v>
      </c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1" t="s">
        <v>18</v>
      </c>
      <c r="DC5" s="161"/>
      <c r="DD5" s="161"/>
      <c r="DE5" s="162" t="s">
        <v>19</v>
      </c>
      <c r="DF5" s="163"/>
      <c r="DG5" s="169"/>
      <c r="DH5" s="162" t="s">
        <v>20</v>
      </c>
      <c r="DI5" s="163"/>
      <c r="DJ5" s="169"/>
      <c r="DK5" s="138"/>
      <c r="DL5" s="142"/>
      <c r="DM5" s="143"/>
      <c r="DN5" s="144"/>
      <c r="DO5" s="171"/>
      <c r="DP5" s="171"/>
      <c r="DQ5" s="172"/>
      <c r="DR5" s="172"/>
      <c r="DS5" s="172"/>
      <c r="DT5" s="172"/>
      <c r="DU5" s="162" t="s">
        <v>21</v>
      </c>
      <c r="DV5" s="163"/>
      <c r="DW5" s="169"/>
      <c r="DX5" s="205"/>
      <c r="DY5" s="206"/>
      <c r="DZ5" s="206"/>
      <c r="EA5" s="206"/>
      <c r="EB5" s="206"/>
      <c r="EC5" s="206"/>
      <c r="ED5" s="206"/>
      <c r="EE5" s="206"/>
      <c r="EF5" s="206"/>
      <c r="EG5" s="138"/>
      <c r="EH5" s="152"/>
      <c r="EI5" s="153"/>
      <c r="EJ5" s="154"/>
      <c r="EK5" s="59"/>
      <c r="EL5" s="67"/>
      <c r="EM5" s="67"/>
      <c r="EN5" s="67"/>
      <c r="EO5" s="67"/>
      <c r="EP5" s="67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ht="84" customHeight="1" x14ac:dyDescent="0.3">
      <c r="A6" s="109"/>
      <c r="B6" s="112"/>
      <c r="C6" s="115"/>
      <c r="D6" s="115"/>
      <c r="E6" s="123"/>
      <c r="F6" s="124"/>
      <c r="G6" s="124"/>
      <c r="H6" s="124"/>
      <c r="I6" s="125"/>
      <c r="J6" s="132"/>
      <c r="K6" s="133"/>
      <c r="L6" s="133"/>
      <c r="M6" s="133"/>
      <c r="N6" s="133"/>
      <c r="O6" s="134"/>
      <c r="P6" s="178" t="s">
        <v>54</v>
      </c>
      <c r="Q6" s="179"/>
      <c r="R6" s="179"/>
      <c r="S6" s="179"/>
      <c r="T6" s="180"/>
      <c r="U6" s="181" t="s">
        <v>81</v>
      </c>
      <c r="V6" s="182"/>
      <c r="W6" s="182"/>
      <c r="X6" s="182"/>
      <c r="Y6" s="183"/>
      <c r="Z6" s="181" t="s">
        <v>80</v>
      </c>
      <c r="AA6" s="182"/>
      <c r="AB6" s="182"/>
      <c r="AC6" s="182"/>
      <c r="AD6" s="183"/>
      <c r="AE6" s="181" t="s">
        <v>51</v>
      </c>
      <c r="AF6" s="182"/>
      <c r="AG6" s="182"/>
      <c r="AH6" s="182"/>
      <c r="AI6" s="183"/>
      <c r="AJ6" s="181" t="s">
        <v>52</v>
      </c>
      <c r="AK6" s="182"/>
      <c r="AL6" s="182"/>
      <c r="AM6" s="182"/>
      <c r="AN6" s="183"/>
      <c r="AO6" s="181" t="s">
        <v>24</v>
      </c>
      <c r="AP6" s="182"/>
      <c r="AQ6" s="182"/>
      <c r="AR6" s="182"/>
      <c r="AS6" s="183"/>
      <c r="AT6" s="181" t="s">
        <v>25</v>
      </c>
      <c r="AU6" s="182"/>
      <c r="AV6" s="182"/>
      <c r="AW6" s="182"/>
      <c r="AX6" s="183"/>
      <c r="AY6" s="184" t="s">
        <v>26</v>
      </c>
      <c r="AZ6" s="184"/>
      <c r="BA6" s="184"/>
      <c r="BB6" s="195" t="s">
        <v>27</v>
      </c>
      <c r="BC6" s="196"/>
      <c r="BD6" s="196"/>
      <c r="BE6" s="195" t="s">
        <v>28</v>
      </c>
      <c r="BF6" s="196"/>
      <c r="BG6" s="197"/>
      <c r="BH6" s="198" t="s">
        <v>29</v>
      </c>
      <c r="BI6" s="199"/>
      <c r="BJ6" s="199"/>
      <c r="BK6" s="200" t="s">
        <v>30</v>
      </c>
      <c r="BL6" s="201"/>
      <c r="BM6" s="201"/>
      <c r="BN6" s="164"/>
      <c r="BO6" s="165"/>
      <c r="BP6" s="165"/>
      <c r="BQ6" s="202" t="s">
        <v>31</v>
      </c>
      <c r="BR6" s="203"/>
      <c r="BS6" s="203"/>
      <c r="BT6" s="203"/>
      <c r="BU6" s="204"/>
      <c r="BV6" s="176" t="s">
        <v>32</v>
      </c>
      <c r="BW6" s="176"/>
      <c r="BX6" s="176"/>
      <c r="BY6" s="176" t="s">
        <v>33</v>
      </c>
      <c r="BZ6" s="176"/>
      <c r="CA6" s="176"/>
      <c r="CB6" s="176" t="s">
        <v>34</v>
      </c>
      <c r="CC6" s="176"/>
      <c r="CD6" s="176"/>
      <c r="CE6" s="176" t="s">
        <v>35</v>
      </c>
      <c r="CF6" s="176"/>
      <c r="CG6" s="176"/>
      <c r="CH6" s="176" t="s">
        <v>36</v>
      </c>
      <c r="CI6" s="176"/>
      <c r="CJ6" s="176"/>
      <c r="CK6" s="177" t="s">
        <v>37</v>
      </c>
      <c r="CL6" s="175"/>
      <c r="CM6" s="175"/>
      <c r="CN6" s="176" t="s">
        <v>38</v>
      </c>
      <c r="CO6" s="176"/>
      <c r="CP6" s="176"/>
      <c r="CQ6" s="173" t="s">
        <v>39</v>
      </c>
      <c r="CR6" s="174"/>
      <c r="CS6" s="175"/>
      <c r="CT6" s="177" t="s">
        <v>40</v>
      </c>
      <c r="CU6" s="175"/>
      <c r="CV6" s="175"/>
      <c r="CW6" s="175"/>
      <c r="CX6" s="185"/>
      <c r="CY6" s="177" t="s">
        <v>41</v>
      </c>
      <c r="CZ6" s="175"/>
      <c r="DA6" s="175"/>
      <c r="DB6" s="161"/>
      <c r="DC6" s="161"/>
      <c r="DD6" s="161"/>
      <c r="DE6" s="164"/>
      <c r="DF6" s="165"/>
      <c r="DG6" s="170"/>
      <c r="DH6" s="164"/>
      <c r="DI6" s="165"/>
      <c r="DJ6" s="170"/>
      <c r="DK6" s="138"/>
      <c r="DL6" s="145"/>
      <c r="DM6" s="146"/>
      <c r="DN6" s="147"/>
      <c r="DO6" s="162" t="s">
        <v>42</v>
      </c>
      <c r="DP6" s="163"/>
      <c r="DQ6" s="169"/>
      <c r="DR6" s="162" t="s">
        <v>43</v>
      </c>
      <c r="DS6" s="163"/>
      <c r="DT6" s="169"/>
      <c r="DU6" s="164"/>
      <c r="DV6" s="165"/>
      <c r="DW6" s="170"/>
      <c r="DX6" s="162" t="s">
        <v>44</v>
      </c>
      <c r="DY6" s="163"/>
      <c r="DZ6" s="169"/>
      <c r="EA6" s="162" t="s">
        <v>45</v>
      </c>
      <c r="EB6" s="163"/>
      <c r="EC6" s="169"/>
      <c r="ED6" s="186" t="s">
        <v>46</v>
      </c>
      <c r="EE6" s="187"/>
      <c r="EF6" s="187"/>
      <c r="EG6" s="138"/>
      <c r="EH6" s="155"/>
      <c r="EI6" s="156"/>
      <c r="EJ6" s="157"/>
      <c r="EK6" s="6"/>
      <c r="EL6" s="67"/>
      <c r="EM6" s="67"/>
      <c r="EN6" s="67"/>
      <c r="EO6" s="67"/>
      <c r="EP6" s="67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ht="17.45" customHeight="1" x14ac:dyDescent="0.3">
      <c r="A7" s="109"/>
      <c r="B7" s="112"/>
      <c r="C7" s="115"/>
      <c r="D7" s="115"/>
      <c r="E7" s="188" t="s">
        <v>47</v>
      </c>
      <c r="F7" s="190" t="s">
        <v>60</v>
      </c>
      <c r="G7" s="192" t="s">
        <v>65</v>
      </c>
      <c r="H7" s="193" t="s">
        <v>53</v>
      </c>
      <c r="I7" s="194" t="s">
        <v>49</v>
      </c>
      <c r="J7" s="188" t="s">
        <v>47</v>
      </c>
      <c r="K7" s="190" t="s">
        <v>60</v>
      </c>
      <c r="L7" s="192" t="s">
        <v>65</v>
      </c>
      <c r="M7" s="193" t="s">
        <v>62</v>
      </c>
      <c r="N7" s="193" t="s">
        <v>53</v>
      </c>
      <c r="O7" s="209" t="s">
        <v>49</v>
      </c>
      <c r="P7" s="188" t="s">
        <v>47</v>
      </c>
      <c r="Q7" s="190" t="s">
        <v>60</v>
      </c>
      <c r="R7" s="192" t="s">
        <v>65</v>
      </c>
      <c r="S7" s="207" t="s">
        <v>53</v>
      </c>
      <c r="T7" s="194" t="s">
        <v>49</v>
      </c>
      <c r="U7" s="188" t="s">
        <v>47</v>
      </c>
      <c r="V7" s="190" t="s">
        <v>60</v>
      </c>
      <c r="W7" s="192" t="s">
        <v>65</v>
      </c>
      <c r="X7" s="207" t="s">
        <v>53</v>
      </c>
      <c r="Y7" s="194" t="s">
        <v>49</v>
      </c>
      <c r="Z7" s="188" t="s">
        <v>47</v>
      </c>
      <c r="AA7" s="190" t="s">
        <v>60</v>
      </c>
      <c r="AB7" s="192" t="s">
        <v>65</v>
      </c>
      <c r="AC7" s="207" t="s">
        <v>53</v>
      </c>
      <c r="AD7" s="194" t="s">
        <v>49</v>
      </c>
      <c r="AE7" s="188" t="s">
        <v>47</v>
      </c>
      <c r="AF7" s="190" t="s">
        <v>60</v>
      </c>
      <c r="AG7" s="192" t="s">
        <v>65</v>
      </c>
      <c r="AH7" s="207" t="s">
        <v>53</v>
      </c>
      <c r="AI7" s="194" t="s">
        <v>49</v>
      </c>
      <c r="AJ7" s="188" t="s">
        <v>47</v>
      </c>
      <c r="AK7" s="190" t="s">
        <v>60</v>
      </c>
      <c r="AL7" s="192" t="s">
        <v>65</v>
      </c>
      <c r="AM7" s="207" t="s">
        <v>53</v>
      </c>
      <c r="AN7" s="216" t="s">
        <v>49</v>
      </c>
      <c r="AO7" s="188" t="s">
        <v>47</v>
      </c>
      <c r="AP7" s="190" t="s">
        <v>60</v>
      </c>
      <c r="AQ7" s="192" t="s">
        <v>65</v>
      </c>
      <c r="AR7" s="207" t="s">
        <v>53</v>
      </c>
      <c r="AS7" s="216" t="s">
        <v>49</v>
      </c>
      <c r="AT7" s="188" t="s">
        <v>47</v>
      </c>
      <c r="AU7" s="190" t="s">
        <v>60</v>
      </c>
      <c r="AV7" s="211"/>
      <c r="AW7" s="211"/>
      <c r="AX7" s="212"/>
      <c r="AY7" s="188" t="s">
        <v>47</v>
      </c>
      <c r="AZ7" s="190" t="s">
        <v>60</v>
      </c>
      <c r="BA7" s="61"/>
      <c r="BB7" s="188" t="s">
        <v>47</v>
      </c>
      <c r="BC7" s="190" t="s">
        <v>60</v>
      </c>
      <c r="BD7" s="61"/>
      <c r="BE7" s="188" t="s">
        <v>47</v>
      </c>
      <c r="BF7" s="190" t="s">
        <v>60</v>
      </c>
      <c r="BG7" s="61"/>
      <c r="BH7" s="188" t="s">
        <v>47</v>
      </c>
      <c r="BI7" s="190" t="s">
        <v>60</v>
      </c>
      <c r="BJ7" s="61"/>
      <c r="BK7" s="188" t="s">
        <v>47</v>
      </c>
      <c r="BL7" s="190" t="s">
        <v>60</v>
      </c>
      <c r="BM7" s="61"/>
      <c r="BN7" s="188" t="s">
        <v>47</v>
      </c>
      <c r="BO7" s="190" t="s">
        <v>60</v>
      </c>
      <c r="BP7" s="61"/>
      <c r="BQ7" s="188" t="s">
        <v>47</v>
      </c>
      <c r="BR7" s="190" t="s">
        <v>60</v>
      </c>
      <c r="BS7" s="192" t="s">
        <v>66</v>
      </c>
      <c r="BT7" s="207" t="s">
        <v>53</v>
      </c>
      <c r="BU7" s="216" t="s">
        <v>49</v>
      </c>
      <c r="BV7" s="188" t="s">
        <v>47</v>
      </c>
      <c r="BW7" s="190" t="s">
        <v>60</v>
      </c>
      <c r="BX7" s="61"/>
      <c r="BY7" s="188" t="s">
        <v>47</v>
      </c>
      <c r="BZ7" s="190" t="s">
        <v>60</v>
      </c>
      <c r="CA7" s="61"/>
      <c r="CB7" s="188" t="s">
        <v>47</v>
      </c>
      <c r="CC7" s="190" t="s">
        <v>60</v>
      </c>
      <c r="CD7" s="61"/>
      <c r="CE7" s="188" t="s">
        <v>47</v>
      </c>
      <c r="CF7" s="190" t="s">
        <v>60</v>
      </c>
      <c r="CG7" s="61"/>
      <c r="CH7" s="188" t="s">
        <v>47</v>
      </c>
      <c r="CI7" s="190" t="s">
        <v>60</v>
      </c>
      <c r="CJ7" s="61"/>
      <c r="CK7" s="188" t="s">
        <v>47</v>
      </c>
      <c r="CL7" s="190" t="s">
        <v>60</v>
      </c>
      <c r="CM7" s="61"/>
      <c r="CN7" s="188" t="s">
        <v>47</v>
      </c>
      <c r="CO7" s="190" t="s">
        <v>60</v>
      </c>
      <c r="CP7" s="61"/>
      <c r="CQ7" s="188" t="s">
        <v>47</v>
      </c>
      <c r="CR7" s="190" t="s">
        <v>60</v>
      </c>
      <c r="CS7" s="213" t="s">
        <v>65</v>
      </c>
      <c r="CT7" s="188" t="s">
        <v>47</v>
      </c>
      <c r="CU7" s="190" t="s">
        <v>60</v>
      </c>
      <c r="CV7" s="213" t="s">
        <v>67</v>
      </c>
      <c r="CW7" s="207" t="s">
        <v>53</v>
      </c>
      <c r="CX7" s="216" t="s">
        <v>49</v>
      </c>
      <c r="CY7" s="188" t="s">
        <v>47</v>
      </c>
      <c r="CZ7" s="190" t="s">
        <v>60</v>
      </c>
      <c r="DA7" s="61"/>
      <c r="DB7" s="188" t="s">
        <v>47</v>
      </c>
      <c r="DC7" s="190" t="s">
        <v>60</v>
      </c>
      <c r="DD7" s="61"/>
      <c r="DE7" s="188" t="s">
        <v>47</v>
      </c>
      <c r="DF7" s="190" t="s">
        <v>60</v>
      </c>
      <c r="DG7" s="61"/>
      <c r="DH7" s="188" t="s">
        <v>47</v>
      </c>
      <c r="DI7" s="190" t="s">
        <v>60</v>
      </c>
      <c r="DJ7" s="61"/>
      <c r="DK7" s="215" t="s">
        <v>48</v>
      </c>
      <c r="DL7" s="188" t="s">
        <v>47</v>
      </c>
      <c r="DM7" s="190" t="s">
        <v>60</v>
      </c>
      <c r="DN7" s="61"/>
      <c r="DO7" s="188" t="s">
        <v>47</v>
      </c>
      <c r="DP7" s="190" t="s">
        <v>60</v>
      </c>
      <c r="DQ7" s="61"/>
      <c r="DR7" s="188" t="s">
        <v>47</v>
      </c>
      <c r="DS7" s="190" t="s">
        <v>60</v>
      </c>
      <c r="DT7" s="61"/>
      <c r="DU7" s="188" t="s">
        <v>47</v>
      </c>
      <c r="DV7" s="190" t="s">
        <v>60</v>
      </c>
      <c r="DW7" s="61"/>
      <c r="DX7" s="188" t="s">
        <v>47</v>
      </c>
      <c r="DY7" s="190" t="s">
        <v>60</v>
      </c>
      <c r="DZ7" s="61"/>
      <c r="EA7" s="188" t="s">
        <v>47</v>
      </c>
      <c r="EB7" s="190" t="s">
        <v>60</v>
      </c>
      <c r="EC7" s="61"/>
      <c r="ED7" s="188" t="s">
        <v>47</v>
      </c>
      <c r="EE7" s="190" t="s">
        <v>60</v>
      </c>
      <c r="EF7" s="61"/>
      <c r="EG7" s="138" t="s">
        <v>48</v>
      </c>
      <c r="EH7" s="188" t="s">
        <v>47</v>
      </c>
      <c r="EI7" s="190" t="s">
        <v>60</v>
      </c>
      <c r="EJ7" s="61"/>
      <c r="EK7" s="8"/>
      <c r="EL7" s="68"/>
      <c r="EM7" s="68"/>
      <c r="EN7" s="68"/>
      <c r="EO7" s="68"/>
      <c r="EP7" s="6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ht="123.75" customHeight="1" x14ac:dyDescent="0.3">
      <c r="A8" s="110"/>
      <c r="B8" s="113"/>
      <c r="C8" s="116"/>
      <c r="D8" s="116"/>
      <c r="E8" s="189"/>
      <c r="F8" s="191"/>
      <c r="G8" s="192"/>
      <c r="H8" s="193"/>
      <c r="I8" s="194"/>
      <c r="J8" s="189"/>
      <c r="K8" s="191"/>
      <c r="L8" s="192"/>
      <c r="M8" s="193"/>
      <c r="N8" s="193"/>
      <c r="O8" s="210"/>
      <c r="P8" s="189"/>
      <c r="Q8" s="191"/>
      <c r="R8" s="192"/>
      <c r="S8" s="208"/>
      <c r="T8" s="194"/>
      <c r="U8" s="189"/>
      <c r="V8" s="191"/>
      <c r="W8" s="192"/>
      <c r="X8" s="208"/>
      <c r="Y8" s="194"/>
      <c r="Z8" s="189"/>
      <c r="AA8" s="191"/>
      <c r="AB8" s="192"/>
      <c r="AC8" s="208"/>
      <c r="AD8" s="194"/>
      <c r="AE8" s="189"/>
      <c r="AF8" s="191"/>
      <c r="AG8" s="192"/>
      <c r="AH8" s="208"/>
      <c r="AI8" s="194"/>
      <c r="AJ8" s="189"/>
      <c r="AK8" s="191"/>
      <c r="AL8" s="192"/>
      <c r="AM8" s="208"/>
      <c r="AN8" s="216"/>
      <c r="AO8" s="189"/>
      <c r="AP8" s="191"/>
      <c r="AQ8" s="192"/>
      <c r="AR8" s="208"/>
      <c r="AS8" s="216"/>
      <c r="AT8" s="189"/>
      <c r="AU8" s="191"/>
      <c r="AV8" s="87" t="s">
        <v>66</v>
      </c>
      <c r="AW8" s="32" t="s">
        <v>53</v>
      </c>
      <c r="AX8" s="87" t="s">
        <v>49</v>
      </c>
      <c r="AY8" s="189"/>
      <c r="AZ8" s="191"/>
      <c r="BA8" s="87" t="s">
        <v>65</v>
      </c>
      <c r="BB8" s="189"/>
      <c r="BC8" s="191"/>
      <c r="BD8" s="87" t="s">
        <v>66</v>
      </c>
      <c r="BE8" s="189"/>
      <c r="BF8" s="191"/>
      <c r="BG8" s="87" t="s">
        <v>66</v>
      </c>
      <c r="BH8" s="189"/>
      <c r="BI8" s="191"/>
      <c r="BJ8" s="87" t="s">
        <v>66</v>
      </c>
      <c r="BK8" s="189"/>
      <c r="BL8" s="191"/>
      <c r="BM8" s="87" t="s">
        <v>66</v>
      </c>
      <c r="BN8" s="189"/>
      <c r="BO8" s="191"/>
      <c r="BP8" s="87" t="s">
        <v>65</v>
      </c>
      <c r="BQ8" s="189"/>
      <c r="BR8" s="191"/>
      <c r="BS8" s="192"/>
      <c r="BT8" s="208"/>
      <c r="BU8" s="216"/>
      <c r="BV8" s="189"/>
      <c r="BW8" s="191"/>
      <c r="BX8" s="87" t="s">
        <v>66</v>
      </c>
      <c r="BY8" s="189"/>
      <c r="BZ8" s="191"/>
      <c r="CA8" s="87" t="s">
        <v>66</v>
      </c>
      <c r="CB8" s="189"/>
      <c r="CC8" s="191"/>
      <c r="CD8" s="87" t="s">
        <v>67</v>
      </c>
      <c r="CE8" s="189"/>
      <c r="CF8" s="191"/>
      <c r="CG8" s="87" t="s">
        <v>65</v>
      </c>
      <c r="CH8" s="189"/>
      <c r="CI8" s="191"/>
      <c r="CJ8" s="87" t="s">
        <v>68</v>
      </c>
      <c r="CK8" s="189"/>
      <c r="CL8" s="191"/>
      <c r="CM8" s="87" t="s">
        <v>66</v>
      </c>
      <c r="CN8" s="189"/>
      <c r="CO8" s="191"/>
      <c r="CP8" s="87" t="s">
        <v>67</v>
      </c>
      <c r="CQ8" s="189"/>
      <c r="CR8" s="191"/>
      <c r="CS8" s="214"/>
      <c r="CT8" s="189"/>
      <c r="CU8" s="191"/>
      <c r="CV8" s="214"/>
      <c r="CW8" s="208"/>
      <c r="CX8" s="216"/>
      <c r="CY8" s="189"/>
      <c r="CZ8" s="191"/>
      <c r="DA8" s="87" t="s">
        <v>69</v>
      </c>
      <c r="DB8" s="189"/>
      <c r="DC8" s="191"/>
      <c r="DD8" s="87" t="s">
        <v>69</v>
      </c>
      <c r="DE8" s="189"/>
      <c r="DF8" s="191"/>
      <c r="DG8" s="87" t="s">
        <v>69</v>
      </c>
      <c r="DH8" s="189"/>
      <c r="DI8" s="191"/>
      <c r="DJ8" s="87" t="s">
        <v>69</v>
      </c>
      <c r="DK8" s="215"/>
      <c r="DL8" s="189"/>
      <c r="DM8" s="191"/>
      <c r="DN8" s="87" t="s">
        <v>69</v>
      </c>
      <c r="DO8" s="189"/>
      <c r="DP8" s="191"/>
      <c r="DQ8" s="87" t="s">
        <v>69</v>
      </c>
      <c r="DR8" s="189"/>
      <c r="DS8" s="191"/>
      <c r="DT8" s="87" t="s">
        <v>70</v>
      </c>
      <c r="DU8" s="189"/>
      <c r="DV8" s="191"/>
      <c r="DW8" s="87" t="s">
        <v>69</v>
      </c>
      <c r="DX8" s="189"/>
      <c r="DY8" s="191"/>
      <c r="DZ8" s="87" t="s">
        <v>69</v>
      </c>
      <c r="EA8" s="189"/>
      <c r="EB8" s="191"/>
      <c r="EC8" s="87" t="s">
        <v>69</v>
      </c>
      <c r="ED8" s="189"/>
      <c r="EE8" s="191"/>
      <c r="EF8" s="87" t="s">
        <v>69</v>
      </c>
      <c r="EG8" s="138"/>
      <c r="EH8" s="189"/>
      <c r="EI8" s="191"/>
      <c r="EJ8" s="87" t="s">
        <v>71</v>
      </c>
      <c r="EK8" s="10"/>
      <c r="EL8" s="69"/>
      <c r="EM8" s="69"/>
      <c r="EN8" s="69"/>
      <c r="EO8" s="69"/>
      <c r="EP8" s="69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63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23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24</v>
      </c>
      <c r="CU9" s="12">
        <v>25</v>
      </c>
      <c r="CV9" s="13">
        <v>26</v>
      </c>
      <c r="CW9" s="13">
        <v>27</v>
      </c>
      <c r="CX9" s="13">
        <v>28</v>
      </c>
      <c r="CY9" s="12">
        <v>99</v>
      </c>
      <c r="CZ9" s="13">
        <v>100</v>
      </c>
      <c r="DA9" s="12">
        <v>101</v>
      </c>
      <c r="DB9" s="13">
        <v>102</v>
      </c>
      <c r="DC9" s="12">
        <v>103</v>
      </c>
      <c r="DD9" s="13">
        <v>104</v>
      </c>
      <c r="DE9" s="12">
        <v>105</v>
      </c>
      <c r="DF9" s="13">
        <v>106</v>
      </c>
      <c r="DG9" s="12">
        <v>107</v>
      </c>
      <c r="DH9" s="13">
        <v>108</v>
      </c>
      <c r="DI9" s="12">
        <v>109</v>
      </c>
      <c r="DJ9" s="13">
        <v>110</v>
      </c>
      <c r="DK9" s="12">
        <v>111</v>
      </c>
      <c r="DL9" s="13">
        <v>112</v>
      </c>
      <c r="DM9" s="12">
        <v>113</v>
      </c>
      <c r="DN9" s="13">
        <v>114</v>
      </c>
      <c r="DO9" s="12">
        <v>115</v>
      </c>
      <c r="DP9" s="13">
        <v>116</v>
      </c>
      <c r="DQ9" s="12">
        <v>117</v>
      </c>
      <c r="DR9" s="13">
        <v>118</v>
      </c>
      <c r="DS9" s="12">
        <v>119</v>
      </c>
      <c r="DT9" s="13">
        <v>120</v>
      </c>
      <c r="DU9" s="12">
        <v>121</v>
      </c>
      <c r="DV9" s="13">
        <v>122</v>
      </c>
      <c r="DW9" s="12">
        <v>123</v>
      </c>
      <c r="DX9" s="13">
        <v>124</v>
      </c>
      <c r="DY9" s="12">
        <v>125</v>
      </c>
      <c r="DZ9" s="13">
        <v>126</v>
      </c>
      <c r="EA9" s="12">
        <v>127</v>
      </c>
      <c r="EB9" s="13">
        <v>128</v>
      </c>
      <c r="EC9" s="12">
        <v>129</v>
      </c>
      <c r="ED9" s="13">
        <v>130</v>
      </c>
      <c r="EE9" s="12">
        <v>131</v>
      </c>
      <c r="EF9" s="13">
        <v>132</v>
      </c>
      <c r="EG9" s="12">
        <v>133</v>
      </c>
      <c r="EH9" s="13">
        <v>134</v>
      </c>
      <c r="EI9" s="12">
        <v>135</v>
      </c>
      <c r="EJ9" s="13">
        <v>136</v>
      </c>
      <c r="EK9" s="15"/>
      <c r="EL9" s="70"/>
      <c r="EM9" s="70"/>
      <c r="EN9" s="70"/>
      <c r="EO9" s="70"/>
      <c r="EP9" s="70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ht="24" customHeight="1" x14ac:dyDescent="0.3">
      <c r="A10" s="17">
        <v>1</v>
      </c>
      <c r="B10" s="40" t="s">
        <v>55</v>
      </c>
      <c r="C10" s="41">
        <v>5575.6617999999999</v>
      </c>
      <c r="D10" s="41">
        <v>249957.95910000001</v>
      </c>
      <c r="E10" s="19">
        <f t="shared" ref="E10:G14" si="0">DL10+EH10-ED10</f>
        <v>4504626.1440000003</v>
      </c>
      <c r="F10" s="20">
        <f t="shared" si="0"/>
        <v>3753855.12</v>
      </c>
      <c r="G10" s="20">
        <f t="shared" si="0"/>
        <v>2178850.1708</v>
      </c>
      <c r="H10" s="20">
        <f>+G10/F10*100</f>
        <v>58.043001158766081</v>
      </c>
      <c r="I10" s="20">
        <f>G10/E10*100</f>
        <v>48.369167632305064</v>
      </c>
      <c r="J10" s="51">
        <f t="shared" ref="J10:L14" si="1">U10+Z10+AJ10+AO10+AT10+AY10+BN10+BV10+BY10+CB10+CE10+CH10+CN10+CQ10+CY10+DB10+DH10+AE10</f>
        <v>1037130.7440000001</v>
      </c>
      <c r="K10" s="43">
        <f t="shared" si="1"/>
        <v>864275.62</v>
      </c>
      <c r="L10" s="43">
        <f t="shared" si="1"/>
        <v>909323.69379999978</v>
      </c>
      <c r="M10" s="43">
        <f>+L10-K10</f>
        <v>45048.07379999978</v>
      </c>
      <c r="N10" s="43">
        <f>+L10/K10*100</f>
        <v>105.21223470355439</v>
      </c>
      <c r="O10" s="43">
        <f>L10/J10*100</f>
        <v>87.676862252961968</v>
      </c>
      <c r="P10" s="51">
        <f t="shared" ref="P10:Q14" si="2">U10+Z10+AE10</f>
        <v>90266.7</v>
      </c>
      <c r="Q10" s="43">
        <f t="shared" si="2"/>
        <v>75222.25</v>
      </c>
      <c r="R10" s="43">
        <f>W10+AB10+AG10</f>
        <v>47228.908399999644</v>
      </c>
      <c r="S10" s="43">
        <f>+R10/Q10*100</f>
        <v>62.785822545855311</v>
      </c>
      <c r="T10" s="52">
        <f>R10/P10*100</f>
        <v>52.321518788212764</v>
      </c>
      <c r="U10" s="51">
        <v>5064.3999999999996</v>
      </c>
      <c r="V10" s="53">
        <f>+U10/12*10</f>
        <v>4220.333333333333</v>
      </c>
      <c r="W10" s="53">
        <v>1839.702</v>
      </c>
      <c r="X10" s="53">
        <f>+W10/V10*100</f>
        <v>43.591390885396102</v>
      </c>
      <c r="Y10" s="53">
        <f t="shared" ref="Y10:Y17" si="3">W10/U10*100</f>
        <v>36.326159071163417</v>
      </c>
      <c r="Z10" s="51">
        <v>85202.3</v>
      </c>
      <c r="AA10" s="53">
        <f>+Z10/12*10</f>
        <v>71001.916666666672</v>
      </c>
      <c r="AB10" s="53">
        <v>11816.902</v>
      </c>
      <c r="AC10" s="53">
        <f t="shared" ref="AC10:AC17" si="4">+AB10/AA10*100</f>
        <v>16.643074658782684</v>
      </c>
      <c r="AD10" s="53">
        <f>+AB10/Z10*100</f>
        <v>13.869228882318904</v>
      </c>
      <c r="AE10" s="51">
        <v>0</v>
      </c>
      <c r="AF10" s="53">
        <f>+AE10/12*10</f>
        <v>0</v>
      </c>
      <c r="AG10" s="53">
        <v>33572.304399999644</v>
      </c>
      <c r="AH10" s="53" t="e">
        <f>+AG10/AF10*100</f>
        <v>#DIV/0!</v>
      </c>
      <c r="AI10" s="53" t="e">
        <f>AG10/AE10*100</f>
        <v>#DIV/0!</v>
      </c>
      <c r="AJ10" s="51">
        <v>170918.2</v>
      </c>
      <c r="AK10" s="53">
        <f>+AJ10/12*10</f>
        <v>142431.83333333334</v>
      </c>
      <c r="AL10" s="53">
        <v>146720.117</v>
      </c>
      <c r="AM10" s="53">
        <f>+AL10/AK10*100</f>
        <v>103.01076210725364</v>
      </c>
      <c r="AN10" s="53">
        <f>AL10/AJ10*100</f>
        <v>85.842301756044691</v>
      </c>
      <c r="AO10" s="51">
        <v>6488</v>
      </c>
      <c r="AP10" s="53">
        <f>+AO10/12*10</f>
        <v>5406.6666666666661</v>
      </c>
      <c r="AQ10" s="53">
        <v>4908.5110000000004</v>
      </c>
      <c r="AR10" s="53">
        <f>+AQ10/AP10*100</f>
        <v>90.786270036991397</v>
      </c>
      <c r="AS10" s="53">
        <f>AQ10/AO10*100</f>
        <v>75.655225030826145</v>
      </c>
      <c r="AT10" s="51">
        <v>6900</v>
      </c>
      <c r="AU10" s="53">
        <f>+AT10/12*10</f>
        <v>5750</v>
      </c>
      <c r="AV10" s="53">
        <v>6645.7</v>
      </c>
      <c r="AW10" s="53">
        <f>+AV10/AU10*100</f>
        <v>115.57739130434783</v>
      </c>
      <c r="AX10" s="53">
        <f>AV10/AT10*100</f>
        <v>96.314492753623185</v>
      </c>
      <c r="AY10" s="51">
        <v>0</v>
      </c>
      <c r="AZ10" s="53">
        <f>+AY10/12*10</f>
        <v>0</v>
      </c>
      <c r="BA10" s="53">
        <v>0</v>
      </c>
      <c r="BB10" s="51">
        <v>0</v>
      </c>
      <c r="BC10" s="53">
        <f>+BB10/12*10</f>
        <v>0</v>
      </c>
      <c r="BD10" s="53">
        <v>0</v>
      </c>
      <c r="BE10" s="51">
        <v>1477564.3</v>
      </c>
      <c r="BF10" s="53">
        <f>+BE10/12*10</f>
        <v>1231303.5833333335</v>
      </c>
      <c r="BG10" s="53">
        <v>1231303.6000000001</v>
      </c>
      <c r="BH10" s="51">
        <v>3703.9</v>
      </c>
      <c r="BI10" s="53">
        <f>+BH10/12*10</f>
        <v>3086.5833333333335</v>
      </c>
      <c r="BJ10" s="53">
        <v>3271.7</v>
      </c>
      <c r="BK10" s="51">
        <v>0</v>
      </c>
      <c r="BL10" s="53">
        <f>+BK10/12*10</f>
        <v>0</v>
      </c>
      <c r="BM10" s="53">
        <v>0</v>
      </c>
      <c r="BN10" s="51">
        <v>0</v>
      </c>
      <c r="BO10" s="53">
        <f>+BN10/12*10</f>
        <v>0</v>
      </c>
      <c r="BP10" s="53">
        <v>0</v>
      </c>
      <c r="BQ10" s="51">
        <f t="shared" ref="BQ10:BS14" si="5">BV10+BY10+CB10+CE10</f>
        <v>160025</v>
      </c>
      <c r="BR10" s="53">
        <f t="shared" si="5"/>
        <v>133354.16666666666</v>
      </c>
      <c r="BS10" s="53">
        <f t="shared" si="5"/>
        <v>120703.86</v>
      </c>
      <c r="BT10" s="53">
        <f>+BS10/BR10*100</f>
        <v>90.513752226214663</v>
      </c>
      <c r="BU10" s="53">
        <f>BS10/BQ10*100</f>
        <v>75.428126855178874</v>
      </c>
      <c r="BV10" s="51">
        <v>109392</v>
      </c>
      <c r="BW10" s="53">
        <f>+BV10/12*10</f>
        <v>91160</v>
      </c>
      <c r="BX10" s="53">
        <v>92708.748099999997</v>
      </c>
      <c r="BY10" s="51">
        <v>35633</v>
      </c>
      <c r="BZ10" s="53">
        <f>+BY10/12*10</f>
        <v>29694.166666666664</v>
      </c>
      <c r="CA10" s="53">
        <v>6363.0680000000002</v>
      </c>
      <c r="CB10" s="51">
        <v>0</v>
      </c>
      <c r="CC10" s="53">
        <f>+CB10/12*10</f>
        <v>0</v>
      </c>
      <c r="CD10" s="53">
        <v>0</v>
      </c>
      <c r="CE10" s="51">
        <v>15000</v>
      </c>
      <c r="CF10" s="53">
        <f>+CE10/12*10</f>
        <v>12500</v>
      </c>
      <c r="CG10" s="53">
        <v>21632.043900000001</v>
      </c>
      <c r="CH10" s="51">
        <v>0</v>
      </c>
      <c r="CI10" s="53">
        <f>+CH10/12*10</f>
        <v>0</v>
      </c>
      <c r="CJ10" s="53">
        <v>0</v>
      </c>
      <c r="CK10" s="51">
        <v>2227.1999999999998</v>
      </c>
      <c r="CL10" s="53">
        <f>+CK10/12*10</f>
        <v>1856</v>
      </c>
      <c r="CM10" s="53">
        <v>1559.04</v>
      </c>
      <c r="CN10" s="51">
        <v>0</v>
      </c>
      <c r="CO10" s="53">
        <f>+CN10/12*10</f>
        <v>0</v>
      </c>
      <c r="CP10" s="53">
        <v>0</v>
      </c>
      <c r="CQ10" s="51">
        <v>45443.4</v>
      </c>
      <c r="CR10" s="53">
        <f>+CQ10/12*10</f>
        <v>37869.5</v>
      </c>
      <c r="CS10" s="53">
        <v>27828.566500000001</v>
      </c>
      <c r="CT10" s="51">
        <v>22165.4</v>
      </c>
      <c r="CU10" s="53">
        <f>+CT10/12*10</f>
        <v>18471.166666666668</v>
      </c>
      <c r="CV10" s="53">
        <v>13957.0965</v>
      </c>
      <c r="CW10" s="53">
        <f>+CV10/CU10*100</f>
        <v>75.561531937163323</v>
      </c>
      <c r="CX10" s="53">
        <f>+CV10/CT10*100</f>
        <v>62.967943280969429</v>
      </c>
      <c r="CY10" s="19">
        <v>0</v>
      </c>
      <c r="CZ10" s="42">
        <f>+CY10/12*10</f>
        <v>0</v>
      </c>
      <c r="DA10" s="42">
        <v>7724.7049999999999</v>
      </c>
      <c r="DB10" s="19">
        <v>0</v>
      </c>
      <c r="DC10" s="42">
        <f>+DB10/12*10</f>
        <v>0</v>
      </c>
      <c r="DD10" s="42">
        <v>300</v>
      </c>
      <c r="DE10" s="19">
        <v>0</v>
      </c>
      <c r="DF10" s="42">
        <f>+DE10/12*10</f>
        <v>0</v>
      </c>
      <c r="DG10" s="42">
        <v>0</v>
      </c>
      <c r="DH10" s="19">
        <v>557089.44400000002</v>
      </c>
      <c r="DI10" s="42">
        <f>+DH10/12*10</f>
        <v>464241.20333333331</v>
      </c>
      <c r="DJ10" s="42">
        <v>547263.32590000005</v>
      </c>
      <c r="DK10" s="42">
        <v>0</v>
      </c>
      <c r="DL10" s="19">
        <f t="shared" ref="DL10:DN14" si="6">U10+Z10+AJ10+AO10+AT10+AY10+BB10+BE10+BH10+BK10+BN10+BV10+BY10+CB10+CE10+CH10+CK10+CN10+CQ10+CY10+DB10+DE10+DH10+AE10</f>
        <v>2520626.1439999999</v>
      </c>
      <c r="DM10" s="42">
        <f t="shared" si="6"/>
        <v>2100521.7866666666</v>
      </c>
      <c r="DN10" s="42">
        <f t="shared" si="6"/>
        <v>2145458.0337999999</v>
      </c>
      <c r="DO10" s="19">
        <v>100000</v>
      </c>
      <c r="DP10" s="42">
        <f>+DO10/12*10</f>
        <v>83333.333333333343</v>
      </c>
      <c r="DQ10" s="42">
        <v>450</v>
      </c>
      <c r="DR10" s="19">
        <v>1884000</v>
      </c>
      <c r="DS10" s="42">
        <f>+DR10/12*10</f>
        <v>1570000</v>
      </c>
      <c r="DT10" s="42">
        <v>32942.137000000002</v>
      </c>
      <c r="DU10" s="19">
        <v>0</v>
      </c>
      <c r="DV10" s="42">
        <f>+DU10/12*10</f>
        <v>0</v>
      </c>
      <c r="DW10" s="42">
        <v>0</v>
      </c>
      <c r="DX10" s="19">
        <v>0</v>
      </c>
      <c r="DY10" s="42">
        <f>+DX10/12*10</f>
        <v>0</v>
      </c>
      <c r="DZ10" s="42">
        <v>0</v>
      </c>
      <c r="EA10" s="19">
        <v>0</v>
      </c>
      <c r="EB10" s="42">
        <f>+EA10/12*10</f>
        <v>0</v>
      </c>
      <c r="EC10" s="42">
        <v>0</v>
      </c>
      <c r="ED10" s="19">
        <v>364707.3</v>
      </c>
      <c r="EE10" s="42">
        <f>+ED10/12*10</f>
        <v>303922.75</v>
      </c>
      <c r="EF10" s="42">
        <v>250000</v>
      </c>
      <c r="EG10" s="42">
        <v>0</v>
      </c>
      <c r="EH10" s="19">
        <f t="shared" ref="EH10:EI14" si="7">DO10+DR10+DU10+DX10+EA10+ED10</f>
        <v>2348707.2999999998</v>
      </c>
      <c r="EI10" s="42">
        <f t="shared" si="7"/>
        <v>1957256.0833333333</v>
      </c>
      <c r="EJ10" s="42">
        <f>DQ10+DT10+DW10+DZ10+EC10+EF10+EG10</f>
        <v>283392.13699999999</v>
      </c>
      <c r="EK10" s="24"/>
      <c r="EL10" s="71"/>
      <c r="EM10" s="71"/>
      <c r="EN10" s="71"/>
      <c r="EO10" s="71"/>
      <c r="EP10" s="71">
        <f>+EO10/DL10*100</f>
        <v>0</v>
      </c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  <row r="11" spans="1:256" ht="24" customHeight="1" x14ac:dyDescent="0.3">
      <c r="A11" s="17">
        <v>2</v>
      </c>
      <c r="B11" s="40" t="s">
        <v>56</v>
      </c>
      <c r="C11" s="41">
        <v>37539.474900000001</v>
      </c>
      <c r="D11" s="41">
        <v>113897.14599999999</v>
      </c>
      <c r="E11" s="19">
        <f t="shared" si="0"/>
        <v>2865687.656</v>
      </c>
      <c r="F11" s="20">
        <f t="shared" si="0"/>
        <v>2388073.0466666678</v>
      </c>
      <c r="G11" s="20">
        <f t="shared" si="0"/>
        <v>2393491.3963000001</v>
      </c>
      <c r="H11" s="20">
        <f t="shared" ref="H11:H17" si="8">+G11/F11*100</f>
        <v>100.22689212295643</v>
      </c>
      <c r="I11" s="20">
        <f>G11/E11*100</f>
        <v>83.522410102463724</v>
      </c>
      <c r="J11" s="51">
        <f t="shared" si="1"/>
        <v>830911.4420000005</v>
      </c>
      <c r="K11" s="43">
        <f t="shared" si="1"/>
        <v>692426.20166666713</v>
      </c>
      <c r="L11" s="43">
        <f t="shared" si="1"/>
        <v>638877.46530000016</v>
      </c>
      <c r="M11" s="43">
        <f t="shared" ref="M11:M17" si="9">+L11-K11</f>
        <v>-53548.73636666697</v>
      </c>
      <c r="N11" s="43">
        <f t="shared" ref="N11:N17" si="10">+L11/K11*100</f>
        <v>92.266506345690644</v>
      </c>
      <c r="O11" s="43">
        <f>L11/J11*100</f>
        <v>76.888755288075544</v>
      </c>
      <c r="P11" s="51">
        <f t="shared" si="2"/>
        <v>130362.23000000045</v>
      </c>
      <c r="Q11" s="43">
        <f t="shared" si="2"/>
        <v>108635.19166666703</v>
      </c>
      <c r="R11" s="43">
        <f>W11+AB11+AG11</f>
        <v>82795.201500000199</v>
      </c>
      <c r="S11" s="43">
        <f t="shared" ref="S11:S17" si="11">+R11/Q11*100</f>
        <v>76.213978389292592</v>
      </c>
      <c r="T11" s="52">
        <f>R11/P11*100</f>
        <v>63.511648657743827</v>
      </c>
      <c r="U11" s="51">
        <v>10000</v>
      </c>
      <c r="V11" s="53">
        <f t="shared" ref="V11:V14" si="12">+U11/12*10</f>
        <v>8333.3333333333339</v>
      </c>
      <c r="W11" s="53">
        <v>8288.2468000000008</v>
      </c>
      <c r="X11" s="53">
        <f t="shared" ref="X11:X17" si="13">+W11/V11*100</f>
        <v>99.458961600000009</v>
      </c>
      <c r="Y11" s="53">
        <f t="shared" si="3"/>
        <v>82.882468000000003</v>
      </c>
      <c r="Z11" s="51">
        <v>20000</v>
      </c>
      <c r="AA11" s="53">
        <f t="shared" ref="AA11:AA14" si="14">+Z11/12*10</f>
        <v>16666.666666666668</v>
      </c>
      <c r="AB11" s="53">
        <v>34202.079899999997</v>
      </c>
      <c r="AC11" s="53">
        <f t="shared" si="4"/>
        <v>205.21247939999995</v>
      </c>
      <c r="AD11" s="53">
        <f t="shared" ref="AD11:AD17" si="15">+AB11/Z11*100</f>
        <v>171.01039949999998</v>
      </c>
      <c r="AE11" s="51">
        <v>100362.23000000045</v>
      </c>
      <c r="AF11" s="53">
        <f t="shared" ref="AF11:AF14" si="16">+AE11/12*10</f>
        <v>83635.191666667029</v>
      </c>
      <c r="AG11" s="53">
        <v>40304.874800000194</v>
      </c>
      <c r="AH11" s="53">
        <f>+AG11/AF11*100</f>
        <v>48.191286463044932</v>
      </c>
      <c r="AI11" s="53">
        <f>AG11/AE11*100</f>
        <v>40.15940538587077</v>
      </c>
      <c r="AJ11" s="51">
        <v>324498.40000000002</v>
      </c>
      <c r="AK11" s="53">
        <f t="shared" ref="AK11:AK14" si="17">+AJ11/12*10</f>
        <v>270415.33333333337</v>
      </c>
      <c r="AL11" s="53">
        <v>272584.54320000001</v>
      </c>
      <c r="AM11" s="53">
        <f>+AL11/AK11*100</f>
        <v>100.80217709548027</v>
      </c>
      <c r="AN11" s="53">
        <f>AL11/AJ11*100</f>
        <v>84.001814246233579</v>
      </c>
      <c r="AO11" s="51">
        <v>7780.8</v>
      </c>
      <c r="AP11" s="53">
        <f t="shared" ref="AP11:AP14" si="18">+AO11/12*10</f>
        <v>6484</v>
      </c>
      <c r="AQ11" s="53">
        <v>7069.3516</v>
      </c>
      <c r="AR11" s="53">
        <f>+AQ11/AP11*100</f>
        <v>109.02763109191858</v>
      </c>
      <c r="AS11" s="53">
        <f>AQ11/AO11*100</f>
        <v>90.856359243265473</v>
      </c>
      <c r="AT11" s="51">
        <v>12300</v>
      </c>
      <c r="AU11" s="53">
        <f t="shared" ref="AU11:AU14" si="19">+AT11/12*10</f>
        <v>10250</v>
      </c>
      <c r="AV11" s="53">
        <v>11362.3</v>
      </c>
      <c r="AW11" s="53">
        <f>+AV11/AU11*100</f>
        <v>110.85170731707316</v>
      </c>
      <c r="AX11" s="53">
        <f>AV11/AT11*100</f>
        <v>92.376422764227641</v>
      </c>
      <c r="AY11" s="51">
        <v>0</v>
      </c>
      <c r="AZ11" s="53">
        <f t="shared" ref="AZ11:AZ14" si="20">+AY11/12*10</f>
        <v>0</v>
      </c>
      <c r="BA11" s="53">
        <v>0</v>
      </c>
      <c r="BB11" s="51">
        <v>0</v>
      </c>
      <c r="BC11" s="53">
        <f t="shared" ref="BC11:BC14" si="21">+BB11/12*10</f>
        <v>0</v>
      </c>
      <c r="BD11" s="53">
        <v>0</v>
      </c>
      <c r="BE11" s="51">
        <v>1487011.3</v>
      </c>
      <c r="BF11" s="53">
        <f t="shared" ref="BF11:BF14" si="22">+BE11/12*10</f>
        <v>1239176.0833333335</v>
      </c>
      <c r="BG11" s="53">
        <v>1239176.1000000001</v>
      </c>
      <c r="BH11" s="51">
        <v>9804.9</v>
      </c>
      <c r="BI11" s="53">
        <f t="shared" ref="BI11:BI14" si="23">+BH11/12*10</f>
        <v>8170.7499999999991</v>
      </c>
      <c r="BJ11" s="53">
        <v>8720.4</v>
      </c>
      <c r="BK11" s="51">
        <v>0</v>
      </c>
      <c r="BL11" s="53">
        <f t="shared" ref="BL11:BL14" si="24">+BK11/12*10</f>
        <v>0</v>
      </c>
      <c r="BM11" s="53">
        <v>0</v>
      </c>
      <c r="BN11" s="51">
        <v>0</v>
      </c>
      <c r="BO11" s="53">
        <f t="shared" ref="BO11:BO14" si="25">+BN11/12*10</f>
        <v>0</v>
      </c>
      <c r="BP11" s="53">
        <v>0</v>
      </c>
      <c r="BQ11" s="51">
        <f t="shared" si="5"/>
        <v>44460.9</v>
      </c>
      <c r="BR11" s="53">
        <f t="shared" si="5"/>
        <v>37050.749999999993</v>
      </c>
      <c r="BS11" s="53">
        <f t="shared" si="5"/>
        <v>19296.536</v>
      </c>
      <c r="BT11" s="53">
        <f t="shared" ref="BT11:BT17" si="26">+BS11/BR11*100</f>
        <v>52.081364074951267</v>
      </c>
      <c r="BU11" s="53">
        <f>BS11/BQ11*100</f>
        <v>43.401136729126037</v>
      </c>
      <c r="BV11" s="51">
        <v>31562</v>
      </c>
      <c r="BW11" s="53">
        <f t="shared" ref="BW11:BW14" si="27">+BV11/12*10</f>
        <v>26301.666666666664</v>
      </c>
      <c r="BX11" s="53">
        <v>13563.081</v>
      </c>
      <c r="BY11" s="51">
        <v>7543.4</v>
      </c>
      <c r="BZ11" s="53">
        <f t="shared" ref="BZ11:BZ14" si="28">+BY11/12*10</f>
        <v>6286.166666666667</v>
      </c>
      <c r="CA11" s="53">
        <v>2847.8</v>
      </c>
      <c r="CB11" s="51">
        <v>2100</v>
      </c>
      <c r="CC11" s="53">
        <f t="shared" ref="CC11:CC14" si="29">+CB11/12*10</f>
        <v>1750</v>
      </c>
      <c r="CD11" s="53">
        <v>707.05499999999995</v>
      </c>
      <c r="CE11" s="51">
        <v>3255.5</v>
      </c>
      <c r="CF11" s="53">
        <f t="shared" ref="CF11:CF14" si="30">+CE11/12*10</f>
        <v>2712.916666666667</v>
      </c>
      <c r="CG11" s="53">
        <v>2178.6</v>
      </c>
      <c r="CH11" s="51">
        <v>0</v>
      </c>
      <c r="CI11" s="53">
        <f t="shared" ref="CI11:CI14" si="31">+CH11/12*10</f>
        <v>0</v>
      </c>
      <c r="CJ11" s="53">
        <v>0</v>
      </c>
      <c r="CK11" s="51">
        <v>4454.3999999999996</v>
      </c>
      <c r="CL11" s="53">
        <f t="shared" ref="CL11:CL14" si="32">+CK11/12*10</f>
        <v>3712</v>
      </c>
      <c r="CM11" s="53">
        <v>3118.08</v>
      </c>
      <c r="CN11" s="51">
        <v>0</v>
      </c>
      <c r="CO11" s="53">
        <f t="shared" ref="CO11:CO14" si="33">+CN11/12*10</f>
        <v>0</v>
      </c>
      <c r="CP11" s="53">
        <v>0</v>
      </c>
      <c r="CQ11" s="51">
        <v>196797.57</v>
      </c>
      <c r="CR11" s="53">
        <f t="shared" ref="CR11:CR14" si="34">+CQ11/12*10</f>
        <v>163997.97500000001</v>
      </c>
      <c r="CS11" s="53">
        <v>126939.83900000001</v>
      </c>
      <c r="CT11" s="51">
        <v>62673.07</v>
      </c>
      <c r="CU11" s="53">
        <f t="shared" ref="CU11:CU14" si="35">+CT11/12*10</f>
        <v>52227.558333333334</v>
      </c>
      <c r="CV11" s="53">
        <v>38364.309000000001</v>
      </c>
      <c r="CW11" s="53">
        <f t="shared" ref="CW11:CW14" si="36">+CV11/CU11*100</f>
        <v>73.456064622333002</v>
      </c>
      <c r="CX11" s="53">
        <f>+CV11/CT11*100</f>
        <v>61.213387185277504</v>
      </c>
      <c r="CY11" s="19">
        <v>6000</v>
      </c>
      <c r="CZ11" s="42">
        <f t="shared" ref="CZ11:CZ14" si="37">+CY11/12*10</f>
        <v>5000</v>
      </c>
      <c r="DA11" s="42">
        <v>9604.8520000000008</v>
      </c>
      <c r="DB11" s="19">
        <v>666.1</v>
      </c>
      <c r="DC11" s="42">
        <f t="shared" ref="DC11:DC14" si="38">+DB11/12*10</f>
        <v>555.08333333333337</v>
      </c>
      <c r="DD11" s="42">
        <v>1107.6790000000001</v>
      </c>
      <c r="DE11" s="19">
        <v>0</v>
      </c>
      <c r="DF11" s="42">
        <f t="shared" ref="DF11:DF14" si="39">+DE11/12*10</f>
        <v>0</v>
      </c>
      <c r="DG11" s="42">
        <v>0</v>
      </c>
      <c r="DH11" s="19">
        <v>108045.442</v>
      </c>
      <c r="DI11" s="42">
        <f t="shared" ref="DI11:DI14" si="40">+DH11/12*10</f>
        <v>90037.868333333332</v>
      </c>
      <c r="DJ11" s="42">
        <v>108117.163</v>
      </c>
      <c r="DK11" s="42">
        <v>0</v>
      </c>
      <c r="DL11" s="19">
        <f t="shared" si="6"/>
        <v>2332182.0419999999</v>
      </c>
      <c r="DM11" s="42">
        <f t="shared" si="6"/>
        <v>1943485.0350000011</v>
      </c>
      <c r="DN11" s="42">
        <f t="shared" si="6"/>
        <v>1889892.0453000001</v>
      </c>
      <c r="DO11" s="19">
        <v>0</v>
      </c>
      <c r="DP11" s="42">
        <f t="shared" ref="DP11:DP14" si="41">+DO11/12*10</f>
        <v>0</v>
      </c>
      <c r="DQ11" s="42">
        <v>0</v>
      </c>
      <c r="DR11" s="19">
        <v>528505.61399999994</v>
      </c>
      <c r="DS11" s="42">
        <f t="shared" ref="DS11:DS14" si="42">+DR11/12*10</f>
        <v>440421.34499999991</v>
      </c>
      <c r="DT11" s="42">
        <v>503599.35100000002</v>
      </c>
      <c r="DU11" s="19">
        <v>0</v>
      </c>
      <c r="DV11" s="42">
        <f t="shared" ref="DV11:DV14" si="43">+DU11/12*10</f>
        <v>0</v>
      </c>
      <c r="DW11" s="42">
        <v>0</v>
      </c>
      <c r="DX11" s="19">
        <v>5000</v>
      </c>
      <c r="DY11" s="42">
        <f t="shared" ref="DY11:DY14" si="44">+DX11/12*10</f>
        <v>4166.666666666667</v>
      </c>
      <c r="DZ11" s="42">
        <v>0</v>
      </c>
      <c r="EA11" s="19">
        <v>0</v>
      </c>
      <c r="EB11" s="42">
        <f t="shared" ref="EB11:EB14" si="45">+EA11/12*10</f>
        <v>0</v>
      </c>
      <c r="EC11" s="42">
        <v>0</v>
      </c>
      <c r="ED11" s="19">
        <v>441000</v>
      </c>
      <c r="EE11" s="42">
        <f t="shared" ref="EE11:EE14" si="46">+ED11/12*10</f>
        <v>367500</v>
      </c>
      <c r="EF11" s="42">
        <v>440747.766</v>
      </c>
      <c r="EG11" s="42">
        <v>0</v>
      </c>
      <c r="EH11" s="19">
        <f t="shared" si="7"/>
        <v>974505.61399999994</v>
      </c>
      <c r="EI11" s="42">
        <f t="shared" si="7"/>
        <v>812088.0116666666</v>
      </c>
      <c r="EJ11" s="42">
        <f>DQ11+DT11+DW11+DZ11+EC11+EF11+EG11</f>
        <v>944347.11700000009</v>
      </c>
      <c r="EK11" s="24"/>
      <c r="EL11" s="71"/>
      <c r="EM11" s="71"/>
      <c r="EN11" s="71"/>
      <c r="EP11" s="71">
        <f>+EO11/DL11*100</f>
        <v>0</v>
      </c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ht="24" customHeight="1" x14ac:dyDescent="0.3">
      <c r="A12" s="17">
        <v>3</v>
      </c>
      <c r="B12" s="40" t="s">
        <v>57</v>
      </c>
      <c r="C12" s="41">
        <v>33917.214599999999</v>
      </c>
      <c r="D12" s="41">
        <v>1057.2941000000001</v>
      </c>
      <c r="E12" s="19">
        <f t="shared" si="0"/>
        <v>956224.65139999986</v>
      </c>
      <c r="F12" s="20">
        <f t="shared" si="0"/>
        <v>796853.87616666663</v>
      </c>
      <c r="G12" s="20">
        <f t="shared" si="0"/>
        <v>759095.47530000005</v>
      </c>
      <c r="H12" s="20">
        <f t="shared" si="8"/>
        <v>95.261565263595557</v>
      </c>
      <c r="I12" s="20">
        <f>G12/E12*100</f>
        <v>79.384637719662976</v>
      </c>
      <c r="J12" s="51">
        <f t="shared" si="1"/>
        <v>307439.40399999998</v>
      </c>
      <c r="K12" s="43">
        <f t="shared" si="1"/>
        <v>256199.5033333333</v>
      </c>
      <c r="L12" s="43">
        <f t="shared" si="1"/>
        <v>255405.8293000001</v>
      </c>
      <c r="M12" s="43">
        <f t="shared" si="9"/>
        <v>-793.67403333319817</v>
      </c>
      <c r="N12" s="43">
        <f t="shared" si="10"/>
        <v>99.690212501192647</v>
      </c>
      <c r="O12" s="43">
        <f>L12/J12*100</f>
        <v>83.075177084327194</v>
      </c>
      <c r="P12" s="51">
        <f t="shared" si="2"/>
        <v>35437.699999999953</v>
      </c>
      <c r="Q12" s="43">
        <f t="shared" si="2"/>
        <v>29531.416666666628</v>
      </c>
      <c r="R12" s="43">
        <f>W12+AB12+AG12</f>
        <v>31513.191000000086</v>
      </c>
      <c r="S12" s="43">
        <f t="shared" si="11"/>
        <v>106.71073235565555</v>
      </c>
      <c r="T12" s="52">
        <f>R12/P12*100</f>
        <v>88.925610296379645</v>
      </c>
      <c r="U12" s="51">
        <v>0</v>
      </c>
      <c r="V12" s="53">
        <f t="shared" si="12"/>
        <v>0</v>
      </c>
      <c r="W12" s="53">
        <v>92.5</v>
      </c>
      <c r="X12" s="53" t="e">
        <f t="shared" si="13"/>
        <v>#DIV/0!</v>
      </c>
      <c r="Y12" s="53" t="e">
        <f t="shared" si="3"/>
        <v>#DIV/0!</v>
      </c>
      <c r="Z12" s="51">
        <v>5220</v>
      </c>
      <c r="AA12" s="53">
        <f t="shared" si="14"/>
        <v>4350</v>
      </c>
      <c r="AB12" s="53">
        <v>6642.4709999999995</v>
      </c>
      <c r="AC12" s="53">
        <f t="shared" si="4"/>
        <v>152.70048275862067</v>
      </c>
      <c r="AD12" s="53">
        <f t="shared" si="15"/>
        <v>127.25040229885056</v>
      </c>
      <c r="AE12" s="51">
        <v>30217.699999999953</v>
      </c>
      <c r="AF12" s="53">
        <f t="shared" si="16"/>
        <v>25181.416666666628</v>
      </c>
      <c r="AG12" s="53">
        <v>24778.220000000088</v>
      </c>
      <c r="AH12" s="53">
        <f>+AG12/AF12*100</f>
        <v>98.398832472359416</v>
      </c>
      <c r="AI12" s="53">
        <f>AG12/AE12*100</f>
        <v>81.999027060299511</v>
      </c>
      <c r="AJ12" s="51">
        <v>55961.599999999999</v>
      </c>
      <c r="AK12" s="53">
        <f t="shared" si="17"/>
        <v>46634.666666666664</v>
      </c>
      <c r="AL12" s="53">
        <v>50275.374400000001</v>
      </c>
      <c r="AM12" s="53">
        <f>+AL12/AK12*100</f>
        <v>107.80686985361392</v>
      </c>
      <c r="AN12" s="53">
        <f>AL12/AJ12*100</f>
        <v>89.83905821134492</v>
      </c>
      <c r="AO12" s="51">
        <v>4713.7</v>
      </c>
      <c r="AP12" s="53">
        <f t="shared" si="18"/>
        <v>3928.0833333333335</v>
      </c>
      <c r="AQ12" s="53">
        <v>4577.3050000000003</v>
      </c>
      <c r="AR12" s="53">
        <f>+AQ12/AP12*100</f>
        <v>116.52769586524387</v>
      </c>
      <c r="AS12" s="53">
        <f>AQ12/AO12*100</f>
        <v>97.106413221036561</v>
      </c>
      <c r="AT12" s="51">
        <v>400</v>
      </c>
      <c r="AU12" s="53">
        <f t="shared" si="19"/>
        <v>333.33333333333337</v>
      </c>
      <c r="AV12" s="53">
        <v>762.8</v>
      </c>
      <c r="AW12" s="53">
        <f>+AV12/AU12*100</f>
        <v>228.83999999999997</v>
      </c>
      <c r="AX12" s="53">
        <f>AV12/AT12*100</f>
        <v>190.7</v>
      </c>
      <c r="AY12" s="51">
        <v>0</v>
      </c>
      <c r="AZ12" s="53">
        <f t="shared" si="20"/>
        <v>0</v>
      </c>
      <c r="BA12" s="53">
        <v>0</v>
      </c>
      <c r="BB12" s="51">
        <v>0</v>
      </c>
      <c r="BC12" s="53">
        <f t="shared" si="21"/>
        <v>0</v>
      </c>
      <c r="BD12" s="53">
        <v>0</v>
      </c>
      <c r="BE12" s="51">
        <v>490624.6</v>
      </c>
      <c r="BF12" s="53">
        <f t="shared" si="22"/>
        <v>408853.83333333331</v>
      </c>
      <c r="BG12" s="53">
        <v>408853.9</v>
      </c>
      <c r="BH12" s="51">
        <v>1089.4000000000001</v>
      </c>
      <c r="BI12" s="53">
        <f t="shared" si="23"/>
        <v>907.83333333333348</v>
      </c>
      <c r="BJ12" s="53">
        <v>962.2</v>
      </c>
      <c r="BK12" s="51">
        <v>0</v>
      </c>
      <c r="BL12" s="53">
        <f t="shared" si="24"/>
        <v>0</v>
      </c>
      <c r="BM12" s="53">
        <v>0</v>
      </c>
      <c r="BN12" s="51">
        <v>0</v>
      </c>
      <c r="BO12" s="53">
        <f t="shared" si="25"/>
        <v>0</v>
      </c>
      <c r="BP12" s="53">
        <v>0</v>
      </c>
      <c r="BQ12" s="51">
        <f t="shared" si="5"/>
        <v>72828</v>
      </c>
      <c r="BR12" s="53">
        <f t="shared" si="5"/>
        <v>60690</v>
      </c>
      <c r="BS12" s="53">
        <f t="shared" si="5"/>
        <v>27945.307999999997</v>
      </c>
      <c r="BT12" s="53">
        <f t="shared" si="26"/>
        <v>46.045984511451636</v>
      </c>
      <c r="BU12" s="53">
        <f>BS12/BQ12*100</f>
        <v>38.37165375954303</v>
      </c>
      <c r="BV12" s="51">
        <v>69528</v>
      </c>
      <c r="BW12" s="53">
        <f t="shared" si="27"/>
        <v>57940</v>
      </c>
      <c r="BX12" s="53">
        <v>23608.207999999999</v>
      </c>
      <c r="BY12" s="51">
        <v>0</v>
      </c>
      <c r="BZ12" s="53">
        <f t="shared" si="28"/>
        <v>0</v>
      </c>
      <c r="CA12" s="53">
        <v>0</v>
      </c>
      <c r="CB12" s="51">
        <v>0</v>
      </c>
      <c r="CC12" s="53">
        <f t="shared" si="29"/>
        <v>0</v>
      </c>
      <c r="CD12" s="53">
        <v>0</v>
      </c>
      <c r="CE12" s="51">
        <v>3300</v>
      </c>
      <c r="CF12" s="53">
        <f t="shared" si="30"/>
        <v>2750</v>
      </c>
      <c r="CG12" s="53">
        <v>4337.1000000000004</v>
      </c>
      <c r="CH12" s="51">
        <v>0</v>
      </c>
      <c r="CI12" s="53">
        <f t="shared" si="31"/>
        <v>0</v>
      </c>
      <c r="CJ12" s="53">
        <v>0</v>
      </c>
      <c r="CK12" s="51">
        <v>1999</v>
      </c>
      <c r="CL12" s="53">
        <f t="shared" si="32"/>
        <v>1665.8333333333335</v>
      </c>
      <c r="CM12" s="53">
        <v>399.8</v>
      </c>
      <c r="CN12" s="51">
        <v>0</v>
      </c>
      <c r="CO12" s="53">
        <f t="shared" si="33"/>
        <v>0</v>
      </c>
      <c r="CP12" s="53">
        <v>44</v>
      </c>
      <c r="CQ12" s="51">
        <v>39362.1</v>
      </c>
      <c r="CR12" s="53">
        <f t="shared" si="34"/>
        <v>32801.75</v>
      </c>
      <c r="CS12" s="53">
        <v>45599.428</v>
      </c>
      <c r="CT12" s="51">
        <v>19112.099999999999</v>
      </c>
      <c r="CU12" s="53">
        <f t="shared" si="35"/>
        <v>15926.75</v>
      </c>
      <c r="CV12" s="53">
        <v>12446.672</v>
      </c>
      <c r="CW12" s="53">
        <f t="shared" si="36"/>
        <v>78.149478079331942</v>
      </c>
      <c r="CX12" s="53">
        <f>+CV12/CT12*100</f>
        <v>65.124565066109966</v>
      </c>
      <c r="CY12" s="19">
        <v>900</v>
      </c>
      <c r="CZ12" s="42">
        <f t="shared" si="37"/>
        <v>750</v>
      </c>
      <c r="DA12" s="42">
        <v>1698.35</v>
      </c>
      <c r="DB12" s="19">
        <v>2000</v>
      </c>
      <c r="DC12" s="42">
        <f t="shared" si="38"/>
        <v>1666.6666666666665</v>
      </c>
      <c r="DD12" s="42">
        <v>3699.9998000000001</v>
      </c>
      <c r="DE12" s="19">
        <v>20000</v>
      </c>
      <c r="DF12" s="42">
        <f t="shared" si="39"/>
        <v>16666.666666666668</v>
      </c>
      <c r="DG12" s="42">
        <v>6490.09</v>
      </c>
      <c r="DH12" s="19">
        <v>95836.304000000004</v>
      </c>
      <c r="DI12" s="42">
        <f t="shared" si="40"/>
        <v>79863.58666666667</v>
      </c>
      <c r="DJ12" s="42">
        <v>89290.073099999994</v>
      </c>
      <c r="DK12" s="42">
        <v>0</v>
      </c>
      <c r="DL12" s="19">
        <f t="shared" si="6"/>
        <v>821152.40399999998</v>
      </c>
      <c r="DM12" s="42">
        <f t="shared" si="6"/>
        <v>684293.66999999993</v>
      </c>
      <c r="DN12" s="42">
        <f t="shared" si="6"/>
        <v>672111.81929999997</v>
      </c>
      <c r="DO12" s="19">
        <v>0</v>
      </c>
      <c r="DP12" s="42">
        <f t="shared" si="41"/>
        <v>0</v>
      </c>
      <c r="DQ12" s="42">
        <v>0</v>
      </c>
      <c r="DR12" s="19">
        <v>135072.24739999999</v>
      </c>
      <c r="DS12" s="42">
        <f t="shared" si="42"/>
        <v>112560.20616666667</v>
      </c>
      <c r="DT12" s="42">
        <v>86983.656000000003</v>
      </c>
      <c r="DU12" s="19">
        <v>0</v>
      </c>
      <c r="DV12" s="42">
        <f t="shared" si="43"/>
        <v>0</v>
      </c>
      <c r="DW12" s="42">
        <v>0</v>
      </c>
      <c r="DX12" s="19">
        <v>0</v>
      </c>
      <c r="DY12" s="42">
        <f t="shared" si="44"/>
        <v>0</v>
      </c>
      <c r="DZ12" s="42">
        <v>0</v>
      </c>
      <c r="EA12" s="19">
        <v>0</v>
      </c>
      <c r="EB12" s="42">
        <f t="shared" si="45"/>
        <v>0</v>
      </c>
      <c r="EC12" s="42">
        <v>0</v>
      </c>
      <c r="ED12" s="19">
        <v>96831.948999999993</v>
      </c>
      <c r="EE12" s="42">
        <f t="shared" si="46"/>
        <v>80693.290833333333</v>
      </c>
      <c r="EF12" s="42">
        <v>90970</v>
      </c>
      <c r="EG12" s="42">
        <v>0</v>
      </c>
      <c r="EH12" s="19">
        <f t="shared" si="7"/>
        <v>231904.19639999999</v>
      </c>
      <c r="EI12" s="42">
        <f t="shared" si="7"/>
        <v>193253.497</v>
      </c>
      <c r="EJ12" s="42">
        <f>DQ12+DT12+DW12+DZ12+EC12+EF12+EG12</f>
        <v>177953.65600000002</v>
      </c>
      <c r="EK12" s="24"/>
      <c r="EL12" s="71"/>
      <c r="EM12" s="71"/>
      <c r="EN12" s="71"/>
      <c r="EO12" s="71"/>
      <c r="EP12" s="71">
        <f>+EO12/DL12*100</f>
        <v>0</v>
      </c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ht="24" customHeight="1" x14ac:dyDescent="0.3">
      <c r="A13" s="17">
        <v>4</v>
      </c>
      <c r="B13" s="40" t="s">
        <v>58</v>
      </c>
      <c r="C13" s="41">
        <v>237025.62719999999</v>
      </c>
      <c r="D13" s="41">
        <v>1088997.5411</v>
      </c>
      <c r="E13" s="19">
        <f t="shared" si="0"/>
        <v>4827650.7022000002</v>
      </c>
      <c r="F13" s="20">
        <f t="shared" si="0"/>
        <v>4023042.2518333332</v>
      </c>
      <c r="G13" s="20">
        <f t="shared" si="0"/>
        <v>3526929.7650000001</v>
      </c>
      <c r="H13" s="20">
        <f t="shared" si="8"/>
        <v>87.668225790886225</v>
      </c>
      <c r="I13" s="20">
        <f>G13/E13*100</f>
        <v>73.056854825738512</v>
      </c>
      <c r="J13" s="51">
        <f t="shared" si="1"/>
        <v>904623.31900000002</v>
      </c>
      <c r="K13" s="43">
        <f t="shared" si="1"/>
        <v>753852.76583333337</v>
      </c>
      <c r="L13" s="43">
        <f t="shared" si="1"/>
        <v>656217.38299999945</v>
      </c>
      <c r="M13" s="43">
        <f t="shared" si="9"/>
        <v>-97635.382833333919</v>
      </c>
      <c r="N13" s="43">
        <f t="shared" si="10"/>
        <v>87.048481181148873</v>
      </c>
      <c r="O13" s="43">
        <f>L13/J13*100</f>
        <v>72.540400984290727</v>
      </c>
      <c r="P13" s="51">
        <f t="shared" si="2"/>
        <v>159100</v>
      </c>
      <c r="Q13" s="43">
        <f t="shared" si="2"/>
        <v>132583.33333333334</v>
      </c>
      <c r="R13" s="43">
        <f>W13+AB13+AG13</f>
        <v>65078.221999999369</v>
      </c>
      <c r="S13" s="43">
        <f t="shared" si="11"/>
        <v>49.084768321809705</v>
      </c>
      <c r="T13" s="52">
        <f>R13/P13*100</f>
        <v>40.903973601508085</v>
      </c>
      <c r="U13" s="51">
        <v>0</v>
      </c>
      <c r="V13" s="53">
        <f t="shared" si="12"/>
        <v>0</v>
      </c>
      <c r="W13" s="53">
        <v>171.191</v>
      </c>
      <c r="X13" s="53" t="e">
        <f t="shared" si="13"/>
        <v>#DIV/0!</v>
      </c>
      <c r="Y13" s="53" t="e">
        <f t="shared" si="3"/>
        <v>#DIV/0!</v>
      </c>
      <c r="Z13" s="51">
        <v>16650</v>
      </c>
      <c r="AA13" s="53">
        <f t="shared" si="14"/>
        <v>13875</v>
      </c>
      <c r="AB13" s="53">
        <v>12464.543</v>
      </c>
      <c r="AC13" s="53">
        <f t="shared" si="4"/>
        <v>89.834544144144147</v>
      </c>
      <c r="AD13" s="53">
        <f t="shared" si="15"/>
        <v>74.862120120120125</v>
      </c>
      <c r="AE13" s="51">
        <v>142450</v>
      </c>
      <c r="AF13" s="53">
        <f t="shared" si="16"/>
        <v>118708.33333333334</v>
      </c>
      <c r="AG13" s="53">
        <v>52442.487999999372</v>
      </c>
      <c r="AH13" s="53">
        <f>+AG13/AF13*100</f>
        <v>44.177596068795538</v>
      </c>
      <c r="AI13" s="53">
        <f>AG13/AE13*100</f>
        <v>36.81466339066295</v>
      </c>
      <c r="AJ13" s="51">
        <v>442300</v>
      </c>
      <c r="AK13" s="53">
        <f t="shared" si="17"/>
        <v>368583.33333333337</v>
      </c>
      <c r="AL13" s="53">
        <v>321108.30900000001</v>
      </c>
      <c r="AM13" s="53">
        <f>+AL13/AK13*100</f>
        <v>87.119595478182219</v>
      </c>
      <c r="AN13" s="53">
        <f>AL13/AJ13*100</f>
        <v>72.599662898485192</v>
      </c>
      <c r="AO13" s="51">
        <v>17110</v>
      </c>
      <c r="AP13" s="53">
        <f t="shared" si="18"/>
        <v>14258.333333333332</v>
      </c>
      <c r="AQ13" s="53">
        <v>17541.555</v>
      </c>
      <c r="AR13" s="53">
        <f>+AQ13/AP13*100</f>
        <v>123.0266861484512</v>
      </c>
      <c r="AS13" s="53">
        <f>AQ13/AO13*100</f>
        <v>102.52223845704268</v>
      </c>
      <c r="AT13" s="51">
        <v>13000</v>
      </c>
      <c r="AU13" s="53">
        <f t="shared" si="19"/>
        <v>10833.333333333332</v>
      </c>
      <c r="AV13" s="53">
        <v>15075.6</v>
      </c>
      <c r="AW13" s="53">
        <f>+AV13/AU13*100</f>
        <v>139.15938461538465</v>
      </c>
      <c r="AX13" s="53">
        <f>AV13/AT13*100</f>
        <v>115.96615384615386</v>
      </c>
      <c r="AY13" s="51">
        <v>0</v>
      </c>
      <c r="AZ13" s="53">
        <f t="shared" si="20"/>
        <v>0</v>
      </c>
      <c r="BA13" s="53">
        <v>0</v>
      </c>
      <c r="BB13" s="51">
        <v>0</v>
      </c>
      <c r="BC13" s="53">
        <f t="shared" si="21"/>
        <v>0</v>
      </c>
      <c r="BD13" s="53">
        <v>0</v>
      </c>
      <c r="BE13" s="51">
        <v>2680869.1</v>
      </c>
      <c r="BF13" s="53">
        <f t="shared" si="22"/>
        <v>2234057.5833333335</v>
      </c>
      <c r="BG13" s="53">
        <v>2234057.6</v>
      </c>
      <c r="BH13" s="51">
        <v>3486.1</v>
      </c>
      <c r="BI13" s="53">
        <f t="shared" si="23"/>
        <v>2905.083333333333</v>
      </c>
      <c r="BJ13" s="53">
        <v>3079.2</v>
      </c>
      <c r="BK13" s="51">
        <v>0</v>
      </c>
      <c r="BL13" s="53">
        <f t="shared" si="24"/>
        <v>0</v>
      </c>
      <c r="BM13" s="53">
        <v>0</v>
      </c>
      <c r="BN13" s="51">
        <v>0</v>
      </c>
      <c r="BO13" s="53">
        <f t="shared" si="25"/>
        <v>0</v>
      </c>
      <c r="BP13" s="53">
        <v>0</v>
      </c>
      <c r="BQ13" s="51">
        <f t="shared" si="5"/>
        <v>44174.400000000001</v>
      </c>
      <c r="BR13" s="53">
        <f t="shared" si="5"/>
        <v>36812</v>
      </c>
      <c r="BS13" s="53">
        <f t="shared" si="5"/>
        <v>45314.998999999996</v>
      </c>
      <c r="BT13" s="53">
        <f t="shared" si="26"/>
        <v>123.09844344235574</v>
      </c>
      <c r="BU13" s="53">
        <f>BS13/BQ13*100</f>
        <v>102.58203620196311</v>
      </c>
      <c r="BV13" s="51">
        <v>33005</v>
      </c>
      <c r="BW13" s="53">
        <f t="shared" si="27"/>
        <v>27504.166666666664</v>
      </c>
      <c r="BX13" s="53">
        <v>37319.682999999997</v>
      </c>
      <c r="BY13" s="51">
        <v>3330</v>
      </c>
      <c r="BZ13" s="53">
        <f t="shared" si="28"/>
        <v>2775</v>
      </c>
      <c r="CA13" s="53">
        <v>1154.4369999999999</v>
      </c>
      <c r="CB13" s="51">
        <v>0</v>
      </c>
      <c r="CC13" s="53">
        <f t="shared" si="29"/>
        <v>0</v>
      </c>
      <c r="CD13" s="53">
        <v>0</v>
      </c>
      <c r="CE13" s="51">
        <v>7839.4</v>
      </c>
      <c r="CF13" s="53">
        <f t="shared" si="30"/>
        <v>6532.833333333333</v>
      </c>
      <c r="CG13" s="53">
        <v>6840.8789999999999</v>
      </c>
      <c r="CH13" s="51">
        <v>0</v>
      </c>
      <c r="CI13" s="53">
        <f t="shared" si="31"/>
        <v>0</v>
      </c>
      <c r="CJ13" s="53">
        <v>0</v>
      </c>
      <c r="CK13" s="51">
        <v>4454</v>
      </c>
      <c r="CL13" s="53">
        <f t="shared" si="32"/>
        <v>3711.666666666667</v>
      </c>
      <c r="CM13" s="53">
        <v>3563.52</v>
      </c>
      <c r="CN13" s="51">
        <v>0</v>
      </c>
      <c r="CO13" s="53">
        <f t="shared" si="33"/>
        <v>0</v>
      </c>
      <c r="CP13" s="53">
        <v>1208.326</v>
      </c>
      <c r="CQ13" s="51">
        <v>159916.4</v>
      </c>
      <c r="CR13" s="53">
        <f t="shared" si="34"/>
        <v>133263.66666666666</v>
      </c>
      <c r="CS13" s="53">
        <v>102254.89200000001</v>
      </c>
      <c r="CT13" s="51">
        <v>98469.6</v>
      </c>
      <c r="CU13" s="53">
        <f t="shared" si="35"/>
        <v>82058.000000000015</v>
      </c>
      <c r="CV13" s="53">
        <v>47555.360000000001</v>
      </c>
      <c r="CW13" s="53">
        <f t="shared" si="36"/>
        <v>57.953350069463049</v>
      </c>
      <c r="CX13" s="53">
        <f>+CV13/CT13*100</f>
        <v>48.294458391219223</v>
      </c>
      <c r="CY13" s="19">
        <v>5000</v>
      </c>
      <c r="CZ13" s="42">
        <f t="shared" si="37"/>
        <v>4166.666666666667</v>
      </c>
      <c r="DA13" s="42">
        <v>18637.080000000002</v>
      </c>
      <c r="DB13" s="19">
        <v>1000</v>
      </c>
      <c r="DC13" s="42">
        <f t="shared" si="38"/>
        <v>833.33333333333326</v>
      </c>
      <c r="DD13" s="42">
        <v>2095.2849999999999</v>
      </c>
      <c r="DE13" s="19">
        <v>0</v>
      </c>
      <c r="DF13" s="42">
        <f t="shared" si="39"/>
        <v>0</v>
      </c>
      <c r="DG13" s="42">
        <v>0</v>
      </c>
      <c r="DH13" s="19">
        <v>63022.519</v>
      </c>
      <c r="DI13" s="42">
        <f t="shared" si="40"/>
        <v>52518.765833333338</v>
      </c>
      <c r="DJ13" s="42">
        <v>67903.115000000005</v>
      </c>
      <c r="DK13" s="42">
        <v>0</v>
      </c>
      <c r="DL13" s="19">
        <f t="shared" si="6"/>
        <v>3593432.5189999999</v>
      </c>
      <c r="DM13" s="42">
        <f t="shared" si="6"/>
        <v>2994527.0991666666</v>
      </c>
      <c r="DN13" s="42">
        <f t="shared" si="6"/>
        <v>2896917.7030000002</v>
      </c>
      <c r="DO13" s="19">
        <v>0</v>
      </c>
      <c r="DP13" s="42">
        <f t="shared" si="41"/>
        <v>0</v>
      </c>
      <c r="DQ13" s="42">
        <v>0</v>
      </c>
      <c r="DR13" s="19">
        <v>1234218.1832000001</v>
      </c>
      <c r="DS13" s="42">
        <f t="shared" si="42"/>
        <v>1028515.1526666667</v>
      </c>
      <c r="DT13" s="42">
        <v>626635.06200000003</v>
      </c>
      <c r="DU13" s="19">
        <v>0</v>
      </c>
      <c r="DV13" s="42">
        <f t="shared" si="43"/>
        <v>0</v>
      </c>
      <c r="DW13" s="42">
        <v>0</v>
      </c>
      <c r="DX13" s="19">
        <v>0</v>
      </c>
      <c r="DY13" s="42">
        <f t="shared" si="44"/>
        <v>0</v>
      </c>
      <c r="DZ13" s="42">
        <v>3377</v>
      </c>
      <c r="EA13" s="19">
        <v>0</v>
      </c>
      <c r="EB13" s="42">
        <f t="shared" si="45"/>
        <v>0</v>
      </c>
      <c r="EC13" s="42">
        <v>0</v>
      </c>
      <c r="ED13" s="19">
        <v>581038</v>
      </c>
      <c r="EE13" s="42">
        <f t="shared" si="46"/>
        <v>484198.33333333337</v>
      </c>
      <c r="EF13" s="42">
        <v>237811.61929999999</v>
      </c>
      <c r="EG13" s="42">
        <v>0</v>
      </c>
      <c r="EH13" s="19">
        <f t="shared" si="7"/>
        <v>1815256.1832000001</v>
      </c>
      <c r="EI13" s="42">
        <f t="shared" si="7"/>
        <v>1512713.486</v>
      </c>
      <c r="EJ13" s="42">
        <f>DQ13+DT13+DW13+DZ13+EC13+EF13+EG13</f>
        <v>867823.68130000005</v>
      </c>
      <c r="EK13" s="24"/>
      <c r="EL13" s="71"/>
      <c r="EM13" s="71"/>
      <c r="EN13" s="71"/>
      <c r="EO13" s="71"/>
      <c r="EP13" s="71">
        <f>+EO13/DL13*100</f>
        <v>0</v>
      </c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ht="24" customHeight="1" x14ac:dyDescent="0.3">
      <c r="A14" s="17">
        <v>5</v>
      </c>
      <c r="B14" s="40" t="s">
        <v>59</v>
      </c>
      <c r="C14" s="41">
        <v>14213.669599999999</v>
      </c>
      <c r="D14" s="41">
        <v>52003.305200000003</v>
      </c>
      <c r="E14" s="19">
        <f t="shared" si="0"/>
        <v>1940934.1000000003</v>
      </c>
      <c r="F14" s="20">
        <f t="shared" si="0"/>
        <v>1617445.0833333335</v>
      </c>
      <c r="G14" s="20">
        <f t="shared" si="0"/>
        <v>1563077.9305999998</v>
      </c>
      <c r="H14" s="20">
        <f t="shared" si="8"/>
        <v>96.638701783847253</v>
      </c>
      <c r="I14" s="20">
        <f>G14/E14*100</f>
        <v>80.53225148653938</v>
      </c>
      <c r="J14" s="51">
        <f t="shared" si="1"/>
        <v>510053.5</v>
      </c>
      <c r="K14" s="43">
        <f t="shared" si="1"/>
        <v>425044.58333333337</v>
      </c>
      <c r="L14" s="43">
        <f t="shared" si="1"/>
        <v>493948.97060000035</v>
      </c>
      <c r="M14" s="43">
        <f t="shared" si="9"/>
        <v>68904.387266666978</v>
      </c>
      <c r="N14" s="43">
        <f t="shared" si="10"/>
        <v>116.21109642811986</v>
      </c>
      <c r="O14" s="43">
        <f>L14/J14*100</f>
        <v>96.842580356766561</v>
      </c>
      <c r="P14" s="51">
        <f t="shared" si="2"/>
        <v>108343.4</v>
      </c>
      <c r="Q14" s="43">
        <f t="shared" si="2"/>
        <v>90286.166666666672</v>
      </c>
      <c r="R14" s="43">
        <f>W14+AB14+AG14</f>
        <v>80774.490000000369</v>
      </c>
      <c r="S14" s="43">
        <f t="shared" si="11"/>
        <v>89.464967870678265</v>
      </c>
      <c r="T14" s="52">
        <f>R14/P14*100</f>
        <v>74.554139892231902</v>
      </c>
      <c r="U14" s="51">
        <v>8100</v>
      </c>
      <c r="V14" s="53">
        <f t="shared" si="12"/>
        <v>6750</v>
      </c>
      <c r="W14" s="53">
        <v>29905.57</v>
      </c>
      <c r="X14" s="53">
        <f t="shared" si="13"/>
        <v>443.04548148148149</v>
      </c>
      <c r="Y14" s="53">
        <f t="shared" si="3"/>
        <v>369.20456790123455</v>
      </c>
      <c r="Z14" s="51">
        <v>23543.4</v>
      </c>
      <c r="AA14" s="53">
        <f t="shared" si="14"/>
        <v>19619.5</v>
      </c>
      <c r="AB14" s="53">
        <v>9254.6949999999997</v>
      </c>
      <c r="AC14" s="53">
        <f t="shared" si="4"/>
        <v>47.170901399118222</v>
      </c>
      <c r="AD14" s="53">
        <f t="shared" si="15"/>
        <v>39.309084499265182</v>
      </c>
      <c r="AE14" s="51">
        <v>76700</v>
      </c>
      <c r="AF14" s="53">
        <f t="shared" si="16"/>
        <v>63916.666666666672</v>
      </c>
      <c r="AG14" s="53">
        <v>41614.22500000037</v>
      </c>
      <c r="AH14" s="53">
        <f>+AG14/AF14*100</f>
        <v>65.107001303781544</v>
      </c>
      <c r="AI14" s="53">
        <f>AG14/AE14*100</f>
        <v>54.255834419817951</v>
      </c>
      <c r="AJ14" s="51">
        <v>270000</v>
      </c>
      <c r="AK14" s="53">
        <f t="shared" si="17"/>
        <v>225000</v>
      </c>
      <c r="AL14" s="53">
        <v>254726.71599999999</v>
      </c>
      <c r="AM14" s="53">
        <f>+AL14/AK14*100</f>
        <v>113.21187377777777</v>
      </c>
      <c r="AN14" s="53">
        <f>AL14/AJ14*100</f>
        <v>94.343228148148143</v>
      </c>
      <c r="AO14" s="51">
        <v>9700</v>
      </c>
      <c r="AP14" s="53">
        <f t="shared" si="18"/>
        <v>8083.3333333333339</v>
      </c>
      <c r="AQ14" s="53">
        <v>9180.2649999999994</v>
      </c>
      <c r="AR14" s="53">
        <f>+AQ14/AP14*100</f>
        <v>113.57028865979379</v>
      </c>
      <c r="AS14" s="53">
        <f>AQ14/AO14*100</f>
        <v>94.641907216494843</v>
      </c>
      <c r="AT14" s="51">
        <v>13000</v>
      </c>
      <c r="AU14" s="53">
        <f t="shared" si="19"/>
        <v>10833.333333333332</v>
      </c>
      <c r="AV14" s="53">
        <v>12141.5</v>
      </c>
      <c r="AW14" s="53">
        <f>+AV14/AU14*100</f>
        <v>112.07538461538462</v>
      </c>
      <c r="AX14" s="53">
        <f>AV14/AT14*100</f>
        <v>93.396153846153851</v>
      </c>
      <c r="AY14" s="51">
        <v>0</v>
      </c>
      <c r="AZ14" s="53">
        <f t="shared" si="20"/>
        <v>0</v>
      </c>
      <c r="BA14" s="53">
        <v>0</v>
      </c>
      <c r="BB14" s="51">
        <v>0</v>
      </c>
      <c r="BC14" s="53">
        <f t="shared" si="21"/>
        <v>0</v>
      </c>
      <c r="BD14" s="53">
        <v>0</v>
      </c>
      <c r="BE14" s="51">
        <v>914256.6</v>
      </c>
      <c r="BF14" s="53">
        <f t="shared" si="22"/>
        <v>761880.5</v>
      </c>
      <c r="BG14" s="53">
        <v>761880.6</v>
      </c>
      <c r="BH14" s="51">
        <v>2396.8000000000002</v>
      </c>
      <c r="BI14" s="53">
        <f t="shared" si="23"/>
        <v>1997.3333333333335</v>
      </c>
      <c r="BJ14" s="53">
        <v>2116.9</v>
      </c>
      <c r="BK14" s="51">
        <v>0</v>
      </c>
      <c r="BL14" s="53">
        <f t="shared" si="24"/>
        <v>0</v>
      </c>
      <c r="BM14" s="53">
        <v>0</v>
      </c>
      <c r="BN14" s="51">
        <v>0</v>
      </c>
      <c r="BO14" s="53">
        <f t="shared" si="25"/>
        <v>0</v>
      </c>
      <c r="BP14" s="53">
        <v>0</v>
      </c>
      <c r="BQ14" s="51">
        <f t="shared" si="5"/>
        <v>23400</v>
      </c>
      <c r="BR14" s="53">
        <f t="shared" si="5"/>
        <v>19500</v>
      </c>
      <c r="BS14" s="53">
        <f t="shared" si="5"/>
        <v>27093.036599999999</v>
      </c>
      <c r="BT14" s="53">
        <f t="shared" si="26"/>
        <v>138.93864923076922</v>
      </c>
      <c r="BU14" s="53">
        <f>BS14/BQ14*100</f>
        <v>115.78220769230769</v>
      </c>
      <c r="BV14" s="51">
        <v>11200</v>
      </c>
      <c r="BW14" s="53">
        <f t="shared" si="27"/>
        <v>9333.3333333333339</v>
      </c>
      <c r="BX14" s="53">
        <v>11430.680399999999</v>
      </c>
      <c r="BY14" s="51">
        <v>5540</v>
      </c>
      <c r="BZ14" s="53">
        <f t="shared" si="28"/>
        <v>4616.666666666667</v>
      </c>
      <c r="CA14" s="53">
        <v>10766.99</v>
      </c>
      <c r="CB14" s="51">
        <v>3100</v>
      </c>
      <c r="CC14" s="53">
        <f t="shared" si="29"/>
        <v>2583.333333333333</v>
      </c>
      <c r="CD14" s="53">
        <v>1428.6969999999999</v>
      </c>
      <c r="CE14" s="51">
        <v>3560</v>
      </c>
      <c r="CF14" s="53">
        <f t="shared" si="30"/>
        <v>2966.666666666667</v>
      </c>
      <c r="CG14" s="53">
        <v>3466.6691999999998</v>
      </c>
      <c r="CH14" s="51">
        <v>0</v>
      </c>
      <c r="CI14" s="53">
        <f t="shared" si="31"/>
        <v>0</v>
      </c>
      <c r="CJ14" s="53">
        <v>0</v>
      </c>
      <c r="CK14" s="51">
        <v>2227.1999999999998</v>
      </c>
      <c r="CL14" s="53">
        <f t="shared" si="32"/>
        <v>1856</v>
      </c>
      <c r="CM14" s="53">
        <v>890.86</v>
      </c>
      <c r="CN14" s="51">
        <v>0</v>
      </c>
      <c r="CO14" s="53">
        <f t="shared" si="33"/>
        <v>0</v>
      </c>
      <c r="CP14" s="53">
        <v>0</v>
      </c>
      <c r="CQ14" s="51">
        <v>37800</v>
      </c>
      <c r="CR14" s="53">
        <f t="shared" si="34"/>
        <v>31500</v>
      </c>
      <c r="CS14" s="53">
        <v>33442.919900000001</v>
      </c>
      <c r="CT14" s="51">
        <v>30000</v>
      </c>
      <c r="CU14" s="53">
        <f t="shared" si="35"/>
        <v>25000</v>
      </c>
      <c r="CV14" s="53">
        <v>27179.019899999999</v>
      </c>
      <c r="CW14" s="53">
        <f t="shared" si="36"/>
        <v>108.7160796</v>
      </c>
      <c r="CX14" s="53">
        <f>+CV14/CT14*100</f>
        <v>90.596733</v>
      </c>
      <c r="CY14" s="19">
        <v>2000</v>
      </c>
      <c r="CZ14" s="42">
        <f t="shared" si="37"/>
        <v>1666.6666666666665</v>
      </c>
      <c r="DA14" s="42">
        <v>24302.559099999999</v>
      </c>
      <c r="DB14" s="19">
        <v>0</v>
      </c>
      <c r="DC14" s="42">
        <f t="shared" si="38"/>
        <v>0</v>
      </c>
      <c r="DD14" s="42">
        <v>737</v>
      </c>
      <c r="DE14" s="19">
        <v>0</v>
      </c>
      <c r="DF14" s="42">
        <f t="shared" si="39"/>
        <v>0</v>
      </c>
      <c r="DG14" s="42">
        <v>0</v>
      </c>
      <c r="DH14" s="19">
        <v>45810.1</v>
      </c>
      <c r="DI14" s="42">
        <f t="shared" si="40"/>
        <v>38175.083333333328</v>
      </c>
      <c r="DJ14" s="42">
        <v>51550.483999999997</v>
      </c>
      <c r="DK14" s="42">
        <v>0</v>
      </c>
      <c r="DL14" s="19">
        <f t="shared" si="6"/>
        <v>1428934.1</v>
      </c>
      <c r="DM14" s="42">
        <f t="shared" si="6"/>
        <v>1190778.416666667</v>
      </c>
      <c r="DN14" s="42">
        <f t="shared" si="6"/>
        <v>1258837.3306</v>
      </c>
      <c r="DO14" s="19">
        <v>12000</v>
      </c>
      <c r="DP14" s="42">
        <f t="shared" si="41"/>
        <v>10000</v>
      </c>
      <c r="DQ14" s="42">
        <v>0</v>
      </c>
      <c r="DR14" s="19">
        <v>500000</v>
      </c>
      <c r="DS14" s="42">
        <f t="shared" si="42"/>
        <v>416666.66666666663</v>
      </c>
      <c r="DT14" s="42">
        <v>304240.59999999998</v>
      </c>
      <c r="DU14" s="19">
        <v>0</v>
      </c>
      <c r="DV14" s="42">
        <f t="shared" si="43"/>
        <v>0</v>
      </c>
      <c r="DW14" s="42">
        <v>0</v>
      </c>
      <c r="DX14" s="19">
        <v>0</v>
      </c>
      <c r="DY14" s="42">
        <f t="shared" si="44"/>
        <v>0</v>
      </c>
      <c r="DZ14" s="42">
        <v>0</v>
      </c>
      <c r="EA14" s="19">
        <v>0</v>
      </c>
      <c r="EB14" s="42">
        <f t="shared" si="45"/>
        <v>0</v>
      </c>
      <c r="EC14" s="42">
        <v>0</v>
      </c>
      <c r="ED14" s="19">
        <v>254196.8</v>
      </c>
      <c r="EE14" s="42">
        <f t="shared" si="46"/>
        <v>211830.66666666666</v>
      </c>
      <c r="EF14" s="42">
        <v>148441.52340000001</v>
      </c>
      <c r="EG14" s="42">
        <v>0</v>
      </c>
      <c r="EH14" s="19">
        <f t="shared" si="7"/>
        <v>766196.8</v>
      </c>
      <c r="EI14" s="42">
        <f t="shared" si="7"/>
        <v>638497.33333333326</v>
      </c>
      <c r="EJ14" s="42">
        <f>DQ14+DT14+DW14+DZ14+EC14+EF14+EG14</f>
        <v>452682.12339999998</v>
      </c>
      <c r="EK14" s="24"/>
      <c r="EL14" s="71"/>
      <c r="EM14" s="71"/>
      <c r="EN14" s="71"/>
      <c r="EO14" s="71"/>
      <c r="EP14" s="71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ht="20.25" x14ac:dyDescent="0.35">
      <c r="A15" s="17"/>
      <c r="B15" s="50"/>
      <c r="C15" s="35"/>
      <c r="D15" s="26"/>
      <c r="E15" s="42"/>
      <c r="F15" s="42"/>
      <c r="G15" s="20"/>
      <c r="H15" s="20"/>
      <c r="I15" s="20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52"/>
      <c r="U15" s="54"/>
      <c r="V15" s="54"/>
      <c r="W15" s="58"/>
      <c r="X15" s="53"/>
      <c r="Y15" s="53"/>
      <c r="Z15" s="55"/>
      <c r="AA15" s="43"/>
      <c r="AB15" s="58"/>
      <c r="AC15" s="53"/>
      <c r="AD15" s="53"/>
      <c r="AE15" s="52"/>
      <c r="AF15" s="43"/>
      <c r="AG15" s="58"/>
      <c r="AH15" s="53"/>
      <c r="AI15" s="52"/>
      <c r="AJ15" s="54"/>
      <c r="AK15" s="43"/>
      <c r="AL15" s="58"/>
      <c r="AM15" s="53"/>
      <c r="AN15" s="52"/>
      <c r="AO15" s="54"/>
      <c r="AP15" s="43"/>
      <c r="AQ15" s="58"/>
      <c r="AR15" s="53"/>
      <c r="AS15" s="52"/>
      <c r="AT15" s="56"/>
      <c r="AU15" s="43"/>
      <c r="AV15" s="43"/>
      <c r="AW15" s="53"/>
      <c r="AX15" s="52"/>
      <c r="AY15" s="57"/>
      <c r="AZ15" s="43"/>
      <c r="BA15" s="52"/>
      <c r="BB15" s="52"/>
      <c r="BC15" s="43"/>
      <c r="BD15" s="52"/>
      <c r="BE15" s="52"/>
      <c r="BF15" s="43"/>
      <c r="BG15" s="58"/>
      <c r="BH15" s="54"/>
      <c r="BI15" s="43"/>
      <c r="BJ15" s="52"/>
      <c r="BK15" s="52"/>
      <c r="BL15" s="43"/>
      <c r="BM15" s="52"/>
      <c r="BN15" s="52"/>
      <c r="BO15" s="43"/>
      <c r="BP15" s="52"/>
      <c r="BQ15" s="43"/>
      <c r="BR15" s="43"/>
      <c r="BS15" s="43"/>
      <c r="BT15" s="53"/>
      <c r="BU15" s="52"/>
      <c r="BV15" s="54"/>
      <c r="BW15" s="43"/>
      <c r="BX15" s="58"/>
      <c r="BY15" s="52"/>
      <c r="BZ15" s="43"/>
      <c r="CA15" s="43"/>
      <c r="CB15" s="52"/>
      <c r="CC15" s="43"/>
      <c r="CD15" s="52"/>
      <c r="CE15" s="54"/>
      <c r="CF15" s="43"/>
      <c r="CG15" s="58"/>
      <c r="CH15" s="52"/>
      <c r="CI15" s="43"/>
      <c r="CJ15" s="52"/>
      <c r="CK15" s="52"/>
      <c r="CL15" s="43"/>
      <c r="CM15" s="52"/>
      <c r="CN15" s="54"/>
      <c r="CO15" s="43"/>
      <c r="CP15" s="58"/>
      <c r="CQ15" s="54"/>
      <c r="CR15" s="43"/>
      <c r="CS15" s="58"/>
      <c r="CT15" s="74"/>
      <c r="CU15" s="43"/>
      <c r="CV15" s="58"/>
      <c r="CW15" s="58"/>
      <c r="CX15" s="53"/>
      <c r="CY15" s="21"/>
      <c r="CZ15" s="20"/>
      <c r="DA15" s="37"/>
      <c r="DB15" s="18"/>
      <c r="DC15" s="20"/>
      <c r="DD15" s="18"/>
      <c r="DE15" s="18"/>
      <c r="DF15" s="20"/>
      <c r="DG15" s="18"/>
      <c r="DH15" s="18"/>
      <c r="DI15" s="20"/>
      <c r="DJ15" s="38"/>
      <c r="DK15" s="20"/>
      <c r="DL15" s="20"/>
      <c r="DM15" s="20"/>
      <c r="DN15" s="20"/>
      <c r="DO15" s="18"/>
      <c r="DP15" s="20"/>
      <c r="DQ15" s="18"/>
      <c r="DR15" s="18"/>
      <c r="DS15" s="20"/>
      <c r="DT15" s="18"/>
      <c r="DU15" s="18"/>
      <c r="DV15" s="20"/>
      <c r="DW15" s="18"/>
      <c r="DX15" s="18"/>
      <c r="DY15" s="20"/>
      <c r="DZ15" s="18"/>
      <c r="EA15" s="18"/>
      <c r="EB15" s="20"/>
      <c r="EC15" s="18"/>
      <c r="ED15" s="39"/>
      <c r="EE15" s="20"/>
      <c r="EF15" s="20"/>
      <c r="EG15" s="20"/>
      <c r="EH15" s="20"/>
      <c r="EI15" s="20"/>
      <c r="EJ15" s="20"/>
      <c r="EK15" s="24"/>
      <c r="EL15" s="71"/>
      <c r="EM15" s="71"/>
      <c r="EN15" s="71"/>
      <c r="EO15" s="71"/>
      <c r="EP15" s="71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ht="20.25" x14ac:dyDescent="0.35">
      <c r="A16" s="17"/>
      <c r="B16" s="50"/>
      <c r="C16" s="35"/>
      <c r="D16" s="26"/>
      <c r="E16" s="42"/>
      <c r="F16" s="42"/>
      <c r="G16" s="20"/>
      <c r="H16" s="20"/>
      <c r="I16" s="20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52"/>
      <c r="U16" s="54"/>
      <c r="V16" s="54"/>
      <c r="W16" s="43"/>
      <c r="X16" s="53"/>
      <c r="Y16" s="53"/>
      <c r="Z16" s="55"/>
      <c r="AA16" s="43"/>
      <c r="AB16" s="43"/>
      <c r="AC16" s="53"/>
      <c r="AD16" s="53"/>
      <c r="AE16" s="52"/>
      <c r="AF16" s="43"/>
      <c r="AG16" s="52"/>
      <c r="AH16" s="53"/>
      <c r="AI16" s="52"/>
      <c r="AJ16" s="54"/>
      <c r="AK16" s="43"/>
      <c r="AL16" s="43"/>
      <c r="AM16" s="53"/>
      <c r="AN16" s="52"/>
      <c r="AO16" s="54"/>
      <c r="AP16" s="43"/>
      <c r="AQ16" s="43"/>
      <c r="AR16" s="53"/>
      <c r="AS16" s="52"/>
      <c r="AT16" s="56"/>
      <c r="AU16" s="43"/>
      <c r="AV16" s="43"/>
      <c r="AW16" s="53"/>
      <c r="AX16" s="52"/>
      <c r="AY16" s="57"/>
      <c r="AZ16" s="43"/>
      <c r="BA16" s="52"/>
      <c r="BB16" s="52"/>
      <c r="BC16" s="43"/>
      <c r="BD16" s="52"/>
      <c r="BE16" s="52"/>
      <c r="BF16" s="43"/>
      <c r="BG16" s="52"/>
      <c r="BH16" s="54"/>
      <c r="BI16" s="43"/>
      <c r="BJ16" s="52"/>
      <c r="BK16" s="52"/>
      <c r="BL16" s="43"/>
      <c r="BM16" s="52"/>
      <c r="BN16" s="52"/>
      <c r="BO16" s="43"/>
      <c r="BP16" s="52"/>
      <c r="BQ16" s="43"/>
      <c r="BR16" s="43"/>
      <c r="BS16" s="43"/>
      <c r="BT16" s="53"/>
      <c r="BU16" s="52"/>
      <c r="BV16" s="54"/>
      <c r="BW16" s="43"/>
      <c r="BX16" s="43"/>
      <c r="BY16" s="52"/>
      <c r="BZ16" s="43"/>
      <c r="CA16" s="43"/>
      <c r="CB16" s="52"/>
      <c r="CC16" s="43"/>
      <c r="CD16" s="52"/>
      <c r="CE16" s="54"/>
      <c r="CF16" s="43"/>
      <c r="CG16" s="52"/>
      <c r="CH16" s="52"/>
      <c r="CI16" s="43"/>
      <c r="CJ16" s="52"/>
      <c r="CK16" s="52"/>
      <c r="CL16" s="43"/>
      <c r="CM16" s="52"/>
      <c r="CN16" s="54"/>
      <c r="CO16" s="43"/>
      <c r="CP16" s="52"/>
      <c r="CQ16" s="54"/>
      <c r="CR16" s="43"/>
      <c r="CS16" s="52"/>
      <c r="CT16" s="75"/>
      <c r="CU16" s="43"/>
      <c r="CV16" s="52"/>
      <c r="CW16" s="52"/>
      <c r="CX16" s="53"/>
      <c r="CY16" s="21"/>
      <c r="CZ16" s="20"/>
      <c r="DA16" s="18"/>
      <c r="DB16" s="18"/>
      <c r="DC16" s="20"/>
      <c r="DD16" s="18"/>
      <c r="DE16" s="18"/>
      <c r="DF16" s="20"/>
      <c r="DG16" s="18"/>
      <c r="DH16" s="18"/>
      <c r="DI16" s="20"/>
      <c r="DJ16" s="20"/>
      <c r="DK16" s="20"/>
      <c r="DL16" s="20"/>
      <c r="DM16" s="20"/>
      <c r="DN16" s="20"/>
      <c r="DO16" s="18"/>
      <c r="DP16" s="20"/>
      <c r="DQ16" s="18"/>
      <c r="DR16" s="18"/>
      <c r="DS16" s="20"/>
      <c r="DT16" s="18"/>
      <c r="DU16" s="18"/>
      <c r="DV16" s="20"/>
      <c r="DW16" s="18"/>
      <c r="DX16" s="18"/>
      <c r="DY16" s="20"/>
      <c r="DZ16" s="18"/>
      <c r="EA16" s="18"/>
      <c r="EB16" s="20"/>
      <c r="EC16" s="18"/>
      <c r="ED16" s="39"/>
      <c r="EE16" s="20"/>
      <c r="EF16" s="20"/>
      <c r="EG16" s="20"/>
      <c r="EH16" s="20"/>
      <c r="EI16" s="20"/>
      <c r="EJ16" s="20"/>
      <c r="EK16" s="24"/>
      <c r="EL16" s="71"/>
      <c r="EM16" s="71"/>
      <c r="EN16" s="71"/>
      <c r="EO16" s="71"/>
      <c r="EP16" s="71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  <row r="17" spans="1:256" ht="20.25" x14ac:dyDescent="0.3">
      <c r="A17" s="17"/>
      <c r="B17" s="36" t="s">
        <v>50</v>
      </c>
      <c r="C17" s="28">
        <f>SUM(C10:C16)</f>
        <v>328271.64809999999</v>
      </c>
      <c r="D17" s="28">
        <f>SUM(D10:D16)</f>
        <v>1505913.2455</v>
      </c>
      <c r="E17" s="28">
        <f>SUM(E10:E16)</f>
        <v>15095123.253599999</v>
      </c>
      <c r="F17" s="28">
        <f>SUM(F10:F16)</f>
        <v>12579269.378000002</v>
      </c>
      <c r="G17" s="28">
        <f>SUM(G10:G16)</f>
        <v>10421444.738</v>
      </c>
      <c r="H17" s="28">
        <f t="shared" si="8"/>
        <v>82.846184661775027</v>
      </c>
      <c r="I17" s="28">
        <f>G17/E17*100</f>
        <v>69.03848721814586</v>
      </c>
      <c r="J17" s="43">
        <f>SUM(J10:J16)</f>
        <v>3590158.4090000009</v>
      </c>
      <c r="K17" s="43">
        <f>SUM(K10:K16)</f>
        <v>2991798.6741666677</v>
      </c>
      <c r="L17" s="43">
        <f>SUM(L10:L16)</f>
        <v>2953773.3420000002</v>
      </c>
      <c r="M17" s="43">
        <f t="shared" si="9"/>
        <v>-38025.332166667562</v>
      </c>
      <c r="N17" s="43">
        <f t="shared" si="10"/>
        <v>98.729014338598205</v>
      </c>
      <c r="O17" s="43">
        <f>L17/J17*100</f>
        <v>82.274178615498499</v>
      </c>
      <c r="P17" s="43">
        <f>SUM(P10:P16)</f>
        <v>523510.03000000038</v>
      </c>
      <c r="Q17" s="43">
        <f>SUM(Q10:Q16)</f>
        <v>436258.35833333369</v>
      </c>
      <c r="R17" s="43">
        <f>SUM(R10:R16)</f>
        <v>307390.01289999962</v>
      </c>
      <c r="S17" s="43">
        <f t="shared" si="11"/>
        <v>70.460544085468484</v>
      </c>
      <c r="T17" s="43">
        <f>R17/P17*100</f>
        <v>58.717120071223739</v>
      </c>
      <c r="U17" s="43">
        <f>SUM(U10:U16)</f>
        <v>23164.400000000001</v>
      </c>
      <c r="V17" s="43">
        <f>SUM(V10:V16)</f>
        <v>19303.666666666668</v>
      </c>
      <c r="W17" s="43">
        <f>SUM(W10:W16)</f>
        <v>40297.209799999997</v>
      </c>
      <c r="X17" s="43">
        <f t="shared" si="13"/>
        <v>208.754173473088</v>
      </c>
      <c r="Y17" s="43">
        <f t="shared" si="3"/>
        <v>173.96181122757332</v>
      </c>
      <c r="Z17" s="43">
        <f>SUM(Z10:Z16)</f>
        <v>150615.70000000001</v>
      </c>
      <c r="AA17" s="43">
        <f>SUM(AA10:AA16)</f>
        <v>125513.08333333334</v>
      </c>
      <c r="AB17" s="43">
        <f>SUM(AB10:AB16)</f>
        <v>74380.690899999987</v>
      </c>
      <c r="AC17" s="43">
        <f t="shared" si="4"/>
        <v>59.261304817492459</v>
      </c>
      <c r="AD17" s="53">
        <f t="shared" si="15"/>
        <v>49.384420681243704</v>
      </c>
      <c r="AE17" s="43">
        <f>SUM(AE10:AE16)</f>
        <v>349729.9300000004</v>
      </c>
      <c r="AF17" s="43">
        <f>SUM(AF10:AF16)</f>
        <v>291441.60833333369</v>
      </c>
      <c r="AG17" s="43">
        <f>SUM(AG10:AG16)</f>
        <v>192712.11219999968</v>
      </c>
      <c r="AH17" s="43">
        <f>+AG17/AF17*100</f>
        <v>66.123747155411991</v>
      </c>
      <c r="AI17" s="43">
        <f>AG17/AE17*100</f>
        <v>55.10312262950999</v>
      </c>
      <c r="AJ17" s="43">
        <f>SUM(AJ10:AJ16)</f>
        <v>1263678.2000000002</v>
      </c>
      <c r="AK17" s="43">
        <f>SUM(AK10:AK16)</f>
        <v>1053065.1666666667</v>
      </c>
      <c r="AL17" s="43">
        <f>SUM(AL10:AL16)</f>
        <v>1045415.0596</v>
      </c>
      <c r="AM17" s="43">
        <f>+AL17/AK17*100</f>
        <v>99.273539063980053</v>
      </c>
      <c r="AN17" s="43">
        <f>AL17/AJ17*100</f>
        <v>82.727949219983373</v>
      </c>
      <c r="AO17" s="43">
        <f>SUM(AO10:AO16)</f>
        <v>45792.5</v>
      </c>
      <c r="AP17" s="43">
        <f>SUM(AP10:AP16)</f>
        <v>38160.416666666664</v>
      </c>
      <c r="AQ17" s="43">
        <f>SUM(AQ10:AQ16)</f>
        <v>43276.9876</v>
      </c>
      <c r="AR17" s="43">
        <f>+AQ17/AP17*100</f>
        <v>113.40805835016651</v>
      </c>
      <c r="AS17" s="43">
        <f>AQ17/AO17*100</f>
        <v>94.506715291805435</v>
      </c>
      <c r="AT17" s="43">
        <f>SUM(AT10:AT16)</f>
        <v>45600</v>
      </c>
      <c r="AU17" s="43">
        <f>SUM(AU10:AU16)</f>
        <v>38000</v>
      </c>
      <c r="AV17" s="43">
        <f>SUM(AV10:AV16)</f>
        <v>45987.9</v>
      </c>
      <c r="AW17" s="43">
        <f>+AV17/AU17*100</f>
        <v>121.02078947368422</v>
      </c>
      <c r="AX17" s="43">
        <f>AV17/AT17*100</f>
        <v>100.85065789473684</v>
      </c>
      <c r="AY17" s="43">
        <f t="shared" ref="AY17:BS17" si="47">SUM(AY10:AY16)</f>
        <v>0</v>
      </c>
      <c r="AZ17" s="43">
        <f t="shared" si="47"/>
        <v>0</v>
      </c>
      <c r="BA17" s="43">
        <f t="shared" si="47"/>
        <v>0</v>
      </c>
      <c r="BB17" s="43">
        <f t="shared" si="47"/>
        <v>0</v>
      </c>
      <c r="BC17" s="43">
        <f t="shared" si="47"/>
        <v>0</v>
      </c>
      <c r="BD17" s="43">
        <f t="shared" si="47"/>
        <v>0</v>
      </c>
      <c r="BE17" s="43">
        <f t="shared" si="47"/>
        <v>7050325.9000000004</v>
      </c>
      <c r="BF17" s="43">
        <f t="shared" si="47"/>
        <v>5875271.583333334</v>
      </c>
      <c r="BG17" s="43">
        <f t="shared" si="47"/>
        <v>5875271.7999999998</v>
      </c>
      <c r="BH17" s="43">
        <f t="shared" si="47"/>
        <v>20481.099999999999</v>
      </c>
      <c r="BI17" s="43">
        <f t="shared" si="47"/>
        <v>17067.583333333332</v>
      </c>
      <c r="BJ17" s="43">
        <f t="shared" si="47"/>
        <v>18150.400000000001</v>
      </c>
      <c r="BK17" s="43">
        <f t="shared" si="47"/>
        <v>0</v>
      </c>
      <c r="BL17" s="43">
        <f t="shared" si="47"/>
        <v>0</v>
      </c>
      <c r="BM17" s="43">
        <f t="shared" si="47"/>
        <v>0</v>
      </c>
      <c r="BN17" s="43">
        <f t="shared" si="47"/>
        <v>0</v>
      </c>
      <c r="BO17" s="43">
        <f t="shared" si="47"/>
        <v>0</v>
      </c>
      <c r="BP17" s="43">
        <f t="shared" si="47"/>
        <v>0</v>
      </c>
      <c r="BQ17" s="43">
        <f t="shared" si="47"/>
        <v>344888.30000000005</v>
      </c>
      <c r="BR17" s="43">
        <f t="shared" si="47"/>
        <v>287406.91666666663</v>
      </c>
      <c r="BS17" s="43">
        <f t="shared" si="47"/>
        <v>240353.73959999997</v>
      </c>
      <c r="BT17" s="43">
        <f t="shared" si="26"/>
        <v>83.6283769324735</v>
      </c>
      <c r="BU17" s="43">
        <f>BS17/BQ17*100</f>
        <v>69.690314110394567</v>
      </c>
      <c r="BV17" s="43">
        <f t="shared" ref="BV17:DC17" si="48">SUM(BV10:BV16)</f>
        <v>254687</v>
      </c>
      <c r="BW17" s="43">
        <f t="shared" si="48"/>
        <v>212239.16666666666</v>
      </c>
      <c r="BX17" s="43">
        <f t="shared" si="48"/>
        <v>178630.40050000002</v>
      </c>
      <c r="BY17" s="43">
        <f t="shared" si="48"/>
        <v>52046.400000000001</v>
      </c>
      <c r="BZ17" s="43">
        <f t="shared" si="48"/>
        <v>43371.999999999993</v>
      </c>
      <c r="CA17" s="43">
        <f t="shared" si="48"/>
        <v>21132.294999999998</v>
      </c>
      <c r="CB17" s="43">
        <f t="shared" si="48"/>
        <v>5200</v>
      </c>
      <c r="CC17" s="43">
        <f t="shared" si="48"/>
        <v>4333.333333333333</v>
      </c>
      <c r="CD17" s="43">
        <f t="shared" si="48"/>
        <v>2135.752</v>
      </c>
      <c r="CE17" s="43">
        <f t="shared" si="48"/>
        <v>32954.9</v>
      </c>
      <c r="CF17" s="43">
        <f t="shared" si="48"/>
        <v>27462.416666666668</v>
      </c>
      <c r="CG17" s="43">
        <f t="shared" si="48"/>
        <v>38455.292099999999</v>
      </c>
      <c r="CH17" s="43">
        <f t="shared" si="48"/>
        <v>0</v>
      </c>
      <c r="CI17" s="43">
        <f t="shared" si="48"/>
        <v>0</v>
      </c>
      <c r="CJ17" s="43">
        <f t="shared" si="48"/>
        <v>0</v>
      </c>
      <c r="CK17" s="43">
        <f t="shared" si="48"/>
        <v>15361.8</v>
      </c>
      <c r="CL17" s="43">
        <f t="shared" si="48"/>
        <v>12801.5</v>
      </c>
      <c r="CM17" s="43">
        <f t="shared" si="48"/>
        <v>9531.3000000000011</v>
      </c>
      <c r="CN17" s="43">
        <f t="shared" si="48"/>
        <v>0</v>
      </c>
      <c r="CO17" s="43">
        <f t="shared" si="48"/>
        <v>0</v>
      </c>
      <c r="CP17" s="43">
        <f t="shared" si="48"/>
        <v>1252.326</v>
      </c>
      <c r="CQ17" s="43">
        <f t="shared" si="48"/>
        <v>479319.47</v>
      </c>
      <c r="CR17" s="43">
        <f t="shared" si="48"/>
        <v>399432.89166666666</v>
      </c>
      <c r="CS17" s="43">
        <f t="shared" si="48"/>
        <v>336065.64539999998</v>
      </c>
      <c r="CT17" s="43">
        <f t="shared" si="48"/>
        <v>232420.17</v>
      </c>
      <c r="CU17" s="43">
        <f t="shared" si="48"/>
        <v>193683.47500000003</v>
      </c>
      <c r="CV17" s="43">
        <f t="shared" si="48"/>
        <v>139502.45740000001</v>
      </c>
      <c r="CW17" s="43">
        <f t="shared" ref="CW17" si="49">+CV17/CU17*100</f>
        <v>72.025998810688407</v>
      </c>
      <c r="CX17" s="43">
        <f>+CV17/CT17*100</f>
        <v>60.021665675573686</v>
      </c>
      <c r="CY17" s="28">
        <f t="shared" si="48"/>
        <v>13900</v>
      </c>
      <c r="CZ17" s="28">
        <f t="shared" si="48"/>
        <v>11583.333333333334</v>
      </c>
      <c r="DA17" s="28">
        <f t="shared" si="48"/>
        <v>61967.5461</v>
      </c>
      <c r="DB17" s="28">
        <f t="shared" si="48"/>
        <v>3666.1</v>
      </c>
      <c r="DC17" s="28">
        <f t="shared" si="48"/>
        <v>3055.083333333333</v>
      </c>
      <c r="DD17" s="28">
        <f t="shared" ref="DD17:EH17" si="50">SUM(DD10:DD16)</f>
        <v>7939.9637999999995</v>
      </c>
      <c r="DE17" s="28">
        <f t="shared" si="50"/>
        <v>20000</v>
      </c>
      <c r="DF17" s="28">
        <f>SUM(DF10:DF16)</f>
        <v>16666.666666666668</v>
      </c>
      <c r="DG17" s="28">
        <f t="shared" si="50"/>
        <v>6490.09</v>
      </c>
      <c r="DH17" s="28">
        <f t="shared" si="50"/>
        <v>869803.80900000001</v>
      </c>
      <c r="DI17" s="28">
        <f>SUM(DI10:DI16)</f>
        <v>724836.50750000007</v>
      </c>
      <c r="DJ17" s="28">
        <f t="shared" si="50"/>
        <v>864124.16100000008</v>
      </c>
      <c r="DK17" s="28">
        <f t="shared" si="50"/>
        <v>0</v>
      </c>
      <c r="DL17" s="28">
        <f t="shared" si="50"/>
        <v>10696327.208999999</v>
      </c>
      <c r="DM17" s="28">
        <f>SUM(DM10:DM16)</f>
        <v>8913606.0075000003</v>
      </c>
      <c r="DN17" s="28">
        <f t="shared" si="50"/>
        <v>8863216.932</v>
      </c>
      <c r="DO17" s="28">
        <f t="shared" si="50"/>
        <v>112000</v>
      </c>
      <c r="DP17" s="28">
        <f>SUM(DP10:DP16)</f>
        <v>93333.333333333343</v>
      </c>
      <c r="DQ17" s="28">
        <f t="shared" si="50"/>
        <v>450</v>
      </c>
      <c r="DR17" s="28">
        <f t="shared" si="50"/>
        <v>4281796.0445999997</v>
      </c>
      <c r="DS17" s="28">
        <f>SUM(DS10:DS16)</f>
        <v>3568163.3704999997</v>
      </c>
      <c r="DT17" s="28">
        <f t="shared" si="50"/>
        <v>1554400.8059999999</v>
      </c>
      <c r="DU17" s="28">
        <f t="shared" si="50"/>
        <v>0</v>
      </c>
      <c r="DV17" s="28">
        <f>SUM(DV10:DV16)</f>
        <v>0</v>
      </c>
      <c r="DW17" s="28">
        <f t="shared" si="50"/>
        <v>0</v>
      </c>
      <c r="DX17" s="28">
        <f t="shared" si="50"/>
        <v>5000</v>
      </c>
      <c r="DY17" s="28">
        <f>SUM(DY10:DY16)</f>
        <v>4166.666666666667</v>
      </c>
      <c r="DZ17" s="28">
        <f t="shared" si="50"/>
        <v>3377</v>
      </c>
      <c r="EA17" s="28">
        <f t="shared" si="50"/>
        <v>0</v>
      </c>
      <c r="EB17" s="28">
        <f>SUM(EB10:EB16)</f>
        <v>0</v>
      </c>
      <c r="EC17" s="28">
        <f t="shared" si="50"/>
        <v>0</v>
      </c>
      <c r="ED17" s="28">
        <f t="shared" si="50"/>
        <v>1737774.0490000001</v>
      </c>
      <c r="EE17" s="28">
        <f>SUM(EE10:EE16)</f>
        <v>1448145.0408333333</v>
      </c>
      <c r="EF17" s="28">
        <f t="shared" si="50"/>
        <v>1167970.9087</v>
      </c>
      <c r="EG17" s="28">
        <f t="shared" si="50"/>
        <v>0</v>
      </c>
      <c r="EH17" s="28">
        <f t="shared" si="50"/>
        <v>6136570.0935999993</v>
      </c>
      <c r="EI17" s="28">
        <f>SUM(EI10:EI16)</f>
        <v>5113808.4113333328</v>
      </c>
      <c r="EJ17" s="28">
        <f>SUM(EJ10:EJ16)</f>
        <v>2726198.7147000004</v>
      </c>
      <c r="EK17" s="29"/>
      <c r="EL17" s="71"/>
      <c r="EM17" s="71"/>
      <c r="EN17" s="71"/>
      <c r="EO17" s="71"/>
      <c r="EP17" s="71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pans="1:256" s="45" customFormat="1" x14ac:dyDescent="0.3">
      <c r="A18" s="46"/>
      <c r="B18" s="47"/>
      <c r="C18" s="29"/>
      <c r="D18" s="29"/>
      <c r="E18" s="29"/>
      <c r="F18" s="29"/>
      <c r="G18" s="29"/>
      <c r="H18" s="29"/>
      <c r="I18" s="48"/>
      <c r="J18" s="29"/>
      <c r="K18" s="29"/>
      <c r="L18" s="29"/>
      <c r="M18" s="29"/>
      <c r="N18" s="29"/>
      <c r="O18" s="48"/>
      <c r="P18" s="29"/>
      <c r="Q18" s="29"/>
      <c r="R18" s="29"/>
      <c r="S18" s="29"/>
      <c r="T18" s="49"/>
      <c r="U18" s="29"/>
      <c r="V18" s="29"/>
      <c r="W18" s="29"/>
      <c r="X18" s="29"/>
      <c r="Y18" s="49"/>
      <c r="Z18" s="29"/>
      <c r="AA18" s="29"/>
      <c r="AB18" s="29"/>
      <c r="AC18" s="29"/>
      <c r="AD18" s="49"/>
      <c r="AE18" s="29"/>
      <c r="AF18" s="29"/>
      <c r="AG18" s="29"/>
      <c r="AH18" s="48"/>
      <c r="AI18" s="49"/>
      <c r="AJ18" s="29"/>
      <c r="AK18" s="29"/>
      <c r="AL18" s="29"/>
      <c r="AM18" s="29"/>
      <c r="AN18" s="49"/>
      <c r="AO18" s="29"/>
      <c r="AP18" s="29"/>
      <c r="AQ18" s="29"/>
      <c r="AR18" s="29"/>
      <c r="AS18" s="49"/>
      <c r="AT18" s="29"/>
      <c r="AU18" s="29"/>
      <c r="AV18" s="29"/>
      <c r="AW18" s="29"/>
      <c r="AX18" s="4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4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72"/>
      <c r="EM18" s="72"/>
      <c r="EN18" s="72"/>
      <c r="EO18" s="72"/>
      <c r="EP18" s="72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</row>
    <row r="19" spans="1:256" s="45" customFormat="1" x14ac:dyDescent="0.3">
      <c r="EL19" s="73"/>
      <c r="EM19" s="73"/>
      <c r="EN19" s="73"/>
      <c r="EO19" s="73"/>
      <c r="EP19" s="73"/>
    </row>
    <row r="20" spans="1:256" s="45" customFormat="1" ht="61.5" customHeight="1" x14ac:dyDescent="0.3">
      <c r="A20" s="98" t="s">
        <v>1</v>
      </c>
      <c r="B20" s="99" t="s">
        <v>2</v>
      </c>
      <c r="C20" s="98"/>
      <c r="D20" s="98"/>
      <c r="E20" s="98"/>
      <c r="F20" s="98"/>
      <c r="G20" s="98"/>
      <c r="H20" s="98"/>
      <c r="I20" s="98"/>
      <c r="J20" s="221" t="s">
        <v>72</v>
      </c>
      <c r="K20" s="221"/>
      <c r="L20" s="222" t="s">
        <v>74</v>
      </c>
      <c r="M20" s="223"/>
      <c r="N20" s="222" t="s">
        <v>75</v>
      </c>
      <c r="O20" s="224"/>
      <c r="P20" s="223"/>
      <c r="Q20" s="225" t="s">
        <v>76</v>
      </c>
      <c r="R20" s="225"/>
      <c r="S20" s="99" t="s">
        <v>77</v>
      </c>
      <c r="T20" s="221" t="s">
        <v>82</v>
      </c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95"/>
      <c r="EL20" s="73"/>
      <c r="EM20" s="73"/>
      <c r="EN20" s="73"/>
      <c r="EO20" s="73"/>
      <c r="EP20" s="73"/>
    </row>
    <row r="21" spans="1:256" s="45" customFormat="1" ht="39" customHeight="1" x14ac:dyDescent="0.3">
      <c r="A21" s="89">
        <v>1</v>
      </c>
      <c r="B21" s="93" t="s">
        <v>55</v>
      </c>
      <c r="J21" s="217">
        <v>547089.4</v>
      </c>
      <c r="K21" s="217"/>
      <c r="L21" s="217">
        <v>490041.3</v>
      </c>
      <c r="M21" s="217"/>
      <c r="N21" s="218">
        <v>408367.7</v>
      </c>
      <c r="O21" s="219"/>
      <c r="P21" s="220"/>
      <c r="Q21" s="218">
        <f>+L10-J21</f>
        <v>362234.29379999975</v>
      </c>
      <c r="R21" s="220"/>
      <c r="S21" s="90">
        <f t="shared" ref="S21:S26" si="51">+Q21/N21*100</f>
        <v>88.702973766044607</v>
      </c>
      <c r="T21" s="217">
        <v>20565.9938</v>
      </c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L21" s="229"/>
      <c r="AM21" s="229"/>
      <c r="AO21" s="228"/>
      <c r="AP21" s="228"/>
      <c r="EL21" s="73"/>
      <c r="EM21" s="73"/>
      <c r="EN21" s="73"/>
      <c r="EO21" s="73"/>
      <c r="EP21" s="73"/>
    </row>
    <row r="22" spans="1:256" s="45" customFormat="1" ht="39" customHeight="1" x14ac:dyDescent="0.3">
      <c r="A22" s="17">
        <v>2</v>
      </c>
      <c r="B22" s="103" t="s">
        <v>56</v>
      </c>
      <c r="J22" s="217">
        <v>106445</v>
      </c>
      <c r="K22" s="217"/>
      <c r="L22" s="217">
        <v>724466</v>
      </c>
      <c r="M22" s="217"/>
      <c r="N22" s="218">
        <v>603721.69999999995</v>
      </c>
      <c r="O22" s="219"/>
      <c r="P22" s="220"/>
      <c r="Q22" s="218">
        <f t="shared" ref="Q22:Q25" si="52">+L11-J22</f>
        <v>532432.46530000016</v>
      </c>
      <c r="R22" s="220"/>
      <c r="S22" s="88">
        <f t="shared" si="51"/>
        <v>88.191705764427581</v>
      </c>
      <c r="T22" s="217">
        <v>39344.465300000003</v>
      </c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L22" s="229"/>
      <c r="AM22" s="229"/>
      <c r="AO22" s="228"/>
      <c r="AP22" s="228"/>
      <c r="EL22" s="73"/>
      <c r="EM22" s="73"/>
      <c r="EN22" s="73"/>
      <c r="EO22" s="73"/>
      <c r="EP22" s="73"/>
    </row>
    <row r="23" spans="1:256" s="45" customFormat="1" ht="39" customHeight="1" x14ac:dyDescent="0.3">
      <c r="A23" s="17">
        <v>3</v>
      </c>
      <c r="B23" s="103" t="s">
        <v>57</v>
      </c>
      <c r="J23" s="217">
        <v>76304.399999999994</v>
      </c>
      <c r="K23" s="217"/>
      <c r="L23" s="217">
        <v>231134.8</v>
      </c>
      <c r="M23" s="217"/>
      <c r="N23" s="218">
        <v>192612.3</v>
      </c>
      <c r="O23" s="219"/>
      <c r="P23" s="220"/>
      <c r="Q23" s="218">
        <f t="shared" si="52"/>
        <v>179101.42930000011</v>
      </c>
      <c r="R23" s="220"/>
      <c r="S23" s="88">
        <f t="shared" si="51"/>
        <v>92.985457989962285</v>
      </c>
      <c r="T23" s="217">
        <v>12458.629300000001</v>
      </c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L23" s="229"/>
      <c r="AM23" s="229"/>
      <c r="AO23" s="228"/>
      <c r="AP23" s="228"/>
      <c r="EL23" s="73"/>
      <c r="EM23" s="73"/>
      <c r="EN23" s="73"/>
      <c r="EO23" s="73"/>
      <c r="EP23" s="73"/>
    </row>
    <row r="24" spans="1:256" s="45" customFormat="1" ht="39" customHeight="1" x14ac:dyDescent="0.3">
      <c r="A24" s="17">
        <v>4</v>
      </c>
      <c r="B24" s="103" t="s">
        <v>58</v>
      </c>
      <c r="J24" s="217">
        <v>63022.5</v>
      </c>
      <c r="K24" s="217"/>
      <c r="L24" s="217">
        <v>841600.8</v>
      </c>
      <c r="M24" s="217"/>
      <c r="N24" s="218">
        <v>701334</v>
      </c>
      <c r="O24" s="219"/>
      <c r="P24" s="220"/>
      <c r="Q24" s="218">
        <f t="shared" si="52"/>
        <v>593194.88299999945</v>
      </c>
      <c r="R24" s="220"/>
      <c r="S24" s="88">
        <f t="shared" si="51"/>
        <v>84.58093903903125</v>
      </c>
      <c r="T24" s="217">
        <v>36145.682999999997</v>
      </c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L24" s="229"/>
      <c r="AM24" s="229"/>
      <c r="AO24" s="228"/>
      <c r="AP24" s="228"/>
      <c r="EL24" s="73"/>
      <c r="EM24" s="73"/>
      <c r="EN24" s="73"/>
      <c r="EO24" s="73"/>
      <c r="EP24" s="73"/>
    </row>
    <row r="25" spans="1:256" s="45" customFormat="1" ht="39" customHeight="1" x14ac:dyDescent="0.3">
      <c r="A25" s="17">
        <v>5</v>
      </c>
      <c r="B25" s="103" t="s">
        <v>59</v>
      </c>
      <c r="J25" s="217">
        <v>44310.1</v>
      </c>
      <c r="K25" s="217"/>
      <c r="L25" s="217">
        <v>465743.4</v>
      </c>
      <c r="M25" s="217"/>
      <c r="N25" s="218">
        <v>388119.5</v>
      </c>
      <c r="O25" s="219"/>
      <c r="P25" s="220"/>
      <c r="Q25" s="218">
        <f t="shared" si="52"/>
        <v>449638.87060000037</v>
      </c>
      <c r="R25" s="220"/>
      <c r="S25" s="88">
        <f t="shared" si="51"/>
        <v>115.85062605718093</v>
      </c>
      <c r="T25" s="217">
        <v>24948.170600000001</v>
      </c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L25" s="229"/>
      <c r="AM25" s="229"/>
      <c r="AO25" s="228"/>
      <c r="AP25" s="228"/>
      <c r="EL25" s="73"/>
      <c r="EM25" s="73"/>
      <c r="EN25" s="73"/>
      <c r="EO25" s="73"/>
      <c r="EP25" s="73"/>
    </row>
    <row r="26" spans="1:256" s="45" customFormat="1" ht="39" customHeight="1" x14ac:dyDescent="0.3">
      <c r="A26" s="226" t="s">
        <v>73</v>
      </c>
      <c r="B26" s="226"/>
      <c r="J26" s="217">
        <f>SUM(J21:J25)</f>
        <v>837171.4</v>
      </c>
      <c r="K26" s="217"/>
      <c r="L26" s="217">
        <f>SUM(L21:L25)</f>
        <v>2752986.3000000003</v>
      </c>
      <c r="M26" s="217"/>
      <c r="N26" s="218">
        <f>SUM(N21:N25)</f>
        <v>2294155.2000000002</v>
      </c>
      <c r="O26" s="219"/>
      <c r="P26" s="220"/>
      <c r="Q26" s="218">
        <f>SUM(Q21:Q25)</f>
        <v>2116601.9419999998</v>
      </c>
      <c r="R26" s="220"/>
      <c r="S26" s="88">
        <f t="shared" si="51"/>
        <v>92.260625697860348</v>
      </c>
      <c r="T26" s="227">
        <f>SUM(T21:AJ25)</f>
        <v>133462.94200000001</v>
      </c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L26" s="229"/>
      <c r="AM26" s="229"/>
      <c r="AO26" s="228"/>
      <c r="AP26" s="228"/>
      <c r="EL26" s="73"/>
      <c r="EM26" s="73"/>
      <c r="EN26" s="73"/>
      <c r="EO26" s="73"/>
      <c r="EP26" s="73"/>
    </row>
    <row r="27" spans="1:256" s="45" customFormat="1" x14ac:dyDescent="0.3">
      <c r="EL27" s="73"/>
      <c r="EM27" s="73"/>
      <c r="EN27" s="73"/>
      <c r="EO27" s="73"/>
      <c r="EP27" s="73"/>
    </row>
    <row r="28" spans="1:256" s="45" customFormat="1" x14ac:dyDescent="0.3">
      <c r="EL28" s="73"/>
      <c r="EM28" s="73"/>
      <c r="EN28" s="73"/>
      <c r="EO28" s="73"/>
      <c r="EP28" s="73"/>
    </row>
    <row r="29" spans="1:256" s="45" customFormat="1" x14ac:dyDescent="0.3">
      <c r="EL29" s="73"/>
      <c r="EM29" s="73"/>
      <c r="EN29" s="73"/>
      <c r="EO29" s="73"/>
      <c r="EP29" s="73"/>
    </row>
    <row r="30" spans="1:256" s="45" customFormat="1" x14ac:dyDescent="0.3">
      <c r="EL30" s="73"/>
      <c r="EM30" s="73"/>
      <c r="EN30" s="73"/>
      <c r="EO30" s="73"/>
      <c r="EP30" s="73"/>
    </row>
    <row r="31" spans="1:256" s="45" customFormat="1" x14ac:dyDescent="0.3">
      <c r="EL31" s="73"/>
      <c r="EM31" s="73"/>
      <c r="EN31" s="73"/>
      <c r="EO31" s="73"/>
      <c r="EP31" s="73"/>
    </row>
    <row r="32" spans="1:256" s="45" customFormat="1" x14ac:dyDescent="0.3">
      <c r="EL32" s="73"/>
      <c r="EM32" s="73"/>
      <c r="EN32" s="73"/>
      <c r="EO32" s="73"/>
      <c r="EP32" s="73"/>
    </row>
    <row r="33" spans="142:146" s="45" customFormat="1" x14ac:dyDescent="0.3">
      <c r="EL33" s="73"/>
      <c r="EM33" s="73"/>
      <c r="EN33" s="73"/>
      <c r="EO33" s="73"/>
      <c r="EP33" s="73"/>
    </row>
    <row r="34" spans="142:146" s="45" customFormat="1" x14ac:dyDescent="0.3">
      <c r="EL34" s="73"/>
      <c r="EM34" s="73"/>
      <c r="EN34" s="73"/>
      <c r="EO34" s="73"/>
      <c r="EP34" s="73"/>
    </row>
    <row r="35" spans="142:146" s="45" customFormat="1" x14ac:dyDescent="0.3">
      <c r="EL35" s="73"/>
      <c r="EM35" s="73"/>
      <c r="EN35" s="73"/>
      <c r="EO35" s="73"/>
      <c r="EP35" s="73"/>
    </row>
    <row r="36" spans="142:146" s="45" customFormat="1" x14ac:dyDescent="0.3">
      <c r="EL36" s="73"/>
      <c r="EM36" s="73"/>
      <c r="EN36" s="73"/>
      <c r="EO36" s="73"/>
      <c r="EP36" s="73"/>
    </row>
    <row r="37" spans="142:146" s="45" customFormat="1" x14ac:dyDescent="0.3">
      <c r="EL37" s="73"/>
      <c r="EM37" s="73"/>
      <c r="EN37" s="73"/>
      <c r="EO37" s="73"/>
      <c r="EP37" s="73"/>
    </row>
    <row r="38" spans="142:146" s="45" customFormat="1" x14ac:dyDescent="0.3">
      <c r="EL38" s="73"/>
      <c r="EM38" s="73"/>
      <c r="EN38" s="73"/>
      <c r="EO38" s="73"/>
      <c r="EP38" s="73"/>
    </row>
    <row r="39" spans="142:146" s="45" customFormat="1" x14ac:dyDescent="0.3">
      <c r="EL39" s="73"/>
      <c r="EM39" s="73"/>
      <c r="EN39" s="73"/>
      <c r="EO39" s="73"/>
      <c r="EP39" s="73"/>
    </row>
    <row r="40" spans="142:146" s="45" customFormat="1" x14ac:dyDescent="0.3">
      <c r="EL40" s="73"/>
      <c r="EM40" s="73"/>
      <c r="EN40" s="73"/>
      <c r="EO40" s="73"/>
      <c r="EP40" s="73"/>
    </row>
    <row r="41" spans="142:146" s="45" customFormat="1" x14ac:dyDescent="0.3">
      <c r="EL41" s="73"/>
      <c r="EM41" s="73"/>
      <c r="EN41" s="73"/>
      <c r="EO41" s="73"/>
      <c r="EP41" s="73"/>
    </row>
    <row r="42" spans="142:146" s="45" customFormat="1" x14ac:dyDescent="0.3">
      <c r="EL42" s="73"/>
      <c r="EM42" s="73"/>
      <c r="EN42" s="73"/>
      <c r="EO42" s="73"/>
      <c r="EP42" s="73"/>
    </row>
    <row r="43" spans="142:146" s="45" customFormat="1" x14ac:dyDescent="0.3">
      <c r="EL43" s="73"/>
      <c r="EM43" s="73"/>
      <c r="EN43" s="73"/>
      <c r="EO43" s="73"/>
      <c r="EP43" s="73"/>
    </row>
    <row r="44" spans="142:146" s="45" customFormat="1" x14ac:dyDescent="0.3">
      <c r="EL44" s="73"/>
      <c r="EM44" s="73"/>
      <c r="EN44" s="73"/>
      <c r="EO44" s="73"/>
      <c r="EP44" s="73"/>
    </row>
    <row r="45" spans="142:146" s="45" customFormat="1" x14ac:dyDescent="0.3">
      <c r="EL45" s="73"/>
      <c r="EM45" s="73"/>
      <c r="EN45" s="73"/>
      <c r="EO45" s="73"/>
      <c r="EP45" s="73"/>
    </row>
    <row r="46" spans="142:146" s="45" customFormat="1" x14ac:dyDescent="0.3">
      <c r="EL46" s="73"/>
      <c r="EM46" s="73"/>
      <c r="EN46" s="73"/>
      <c r="EO46" s="73"/>
      <c r="EP46" s="73"/>
    </row>
    <row r="47" spans="142:146" s="45" customFormat="1" x14ac:dyDescent="0.3">
      <c r="EL47" s="73"/>
      <c r="EM47" s="73"/>
      <c r="EN47" s="73"/>
      <c r="EO47" s="73"/>
      <c r="EP47" s="73"/>
    </row>
    <row r="48" spans="142:146" s="45" customFormat="1" x14ac:dyDescent="0.3">
      <c r="EL48" s="73"/>
      <c r="EM48" s="73"/>
      <c r="EN48" s="73"/>
      <c r="EO48" s="73"/>
      <c r="EP48" s="73"/>
    </row>
    <row r="49" spans="142:146" s="45" customFormat="1" x14ac:dyDescent="0.3">
      <c r="EL49" s="73"/>
      <c r="EM49" s="73"/>
      <c r="EN49" s="73"/>
      <c r="EO49" s="73"/>
      <c r="EP49" s="73"/>
    </row>
    <row r="50" spans="142:146" s="45" customFormat="1" x14ac:dyDescent="0.3">
      <c r="EL50" s="73"/>
      <c r="EM50" s="73"/>
      <c r="EN50" s="73"/>
      <c r="EO50" s="73"/>
      <c r="EP50" s="73"/>
    </row>
    <row r="51" spans="142:146" s="45" customFormat="1" x14ac:dyDescent="0.3">
      <c r="EL51" s="73"/>
      <c r="EM51" s="73"/>
      <c r="EN51" s="73"/>
      <c r="EO51" s="73"/>
      <c r="EP51" s="73"/>
    </row>
    <row r="52" spans="142:146" s="45" customFormat="1" x14ac:dyDescent="0.3">
      <c r="EL52" s="73"/>
      <c r="EM52" s="73"/>
      <c r="EN52" s="73"/>
      <c r="EO52" s="73"/>
      <c r="EP52" s="73"/>
    </row>
    <row r="53" spans="142:146" s="45" customFormat="1" x14ac:dyDescent="0.3">
      <c r="EL53" s="73"/>
      <c r="EM53" s="73"/>
      <c r="EN53" s="73"/>
      <c r="EO53" s="73"/>
      <c r="EP53" s="73"/>
    </row>
    <row r="54" spans="142:146" s="45" customFormat="1" x14ac:dyDescent="0.3">
      <c r="EL54" s="73"/>
      <c r="EM54" s="73"/>
      <c r="EN54" s="73"/>
      <c r="EO54" s="73"/>
      <c r="EP54" s="73"/>
    </row>
    <row r="55" spans="142:146" s="45" customFormat="1" x14ac:dyDescent="0.3">
      <c r="EL55" s="73"/>
      <c r="EM55" s="73"/>
      <c r="EN55" s="73"/>
      <c r="EO55" s="73"/>
      <c r="EP55" s="73"/>
    </row>
    <row r="56" spans="142:146" s="45" customFormat="1" x14ac:dyDescent="0.3">
      <c r="EL56" s="73"/>
      <c r="EM56" s="73"/>
      <c r="EN56" s="73"/>
      <c r="EO56" s="73"/>
      <c r="EP56" s="73"/>
    </row>
    <row r="57" spans="142:146" s="45" customFormat="1" x14ac:dyDescent="0.3">
      <c r="EL57" s="73"/>
      <c r="EM57" s="73"/>
      <c r="EN57" s="73"/>
      <c r="EO57" s="73"/>
      <c r="EP57" s="73"/>
    </row>
    <row r="58" spans="142:146" s="45" customFormat="1" x14ac:dyDescent="0.3">
      <c r="EL58" s="73"/>
      <c r="EM58" s="73"/>
      <c r="EN58" s="73"/>
      <c r="EO58" s="73"/>
      <c r="EP58" s="73"/>
    </row>
    <row r="59" spans="142:146" s="45" customFormat="1" x14ac:dyDescent="0.3">
      <c r="EL59" s="73"/>
      <c r="EM59" s="73"/>
      <c r="EN59" s="73"/>
      <c r="EO59" s="73"/>
      <c r="EP59" s="73"/>
    </row>
    <row r="60" spans="142:146" s="45" customFormat="1" x14ac:dyDescent="0.3">
      <c r="EL60" s="73"/>
      <c r="EM60" s="73"/>
      <c r="EN60" s="73"/>
      <c r="EO60" s="73"/>
      <c r="EP60" s="73"/>
    </row>
    <row r="61" spans="142:146" s="45" customFormat="1" x14ac:dyDescent="0.3">
      <c r="EL61" s="73"/>
      <c r="EM61" s="73"/>
      <c r="EN61" s="73"/>
      <c r="EO61" s="73"/>
      <c r="EP61" s="73"/>
    </row>
    <row r="62" spans="142:146" s="45" customFormat="1" x14ac:dyDescent="0.3">
      <c r="EL62" s="73"/>
      <c r="EM62" s="73"/>
      <c r="EN62" s="73"/>
      <c r="EO62" s="73"/>
      <c r="EP62" s="73"/>
    </row>
    <row r="63" spans="142:146" s="45" customFormat="1" x14ac:dyDescent="0.3">
      <c r="EL63" s="73"/>
      <c r="EM63" s="73"/>
      <c r="EN63" s="73"/>
      <c r="EO63" s="73"/>
      <c r="EP63" s="73"/>
    </row>
    <row r="64" spans="142:146" s="45" customFormat="1" x14ac:dyDescent="0.3">
      <c r="EL64" s="73"/>
      <c r="EM64" s="73"/>
      <c r="EN64" s="73"/>
      <c r="EO64" s="73"/>
      <c r="EP64" s="73"/>
    </row>
    <row r="65" spans="142:146" s="45" customFormat="1" x14ac:dyDescent="0.3">
      <c r="EL65" s="73"/>
      <c r="EM65" s="73"/>
      <c r="EN65" s="73"/>
      <c r="EO65" s="73"/>
      <c r="EP65" s="73"/>
    </row>
    <row r="66" spans="142:146" s="45" customFormat="1" x14ac:dyDescent="0.3">
      <c r="EL66" s="73"/>
      <c r="EM66" s="73"/>
      <c r="EN66" s="73"/>
      <c r="EO66" s="73"/>
      <c r="EP66" s="73"/>
    </row>
    <row r="67" spans="142:146" s="45" customFormat="1" x14ac:dyDescent="0.3">
      <c r="EL67" s="73"/>
      <c r="EM67" s="73"/>
      <c r="EN67" s="73"/>
      <c r="EO67" s="73"/>
      <c r="EP67" s="73"/>
    </row>
    <row r="68" spans="142:146" s="45" customFormat="1" x14ac:dyDescent="0.3">
      <c r="EL68" s="73"/>
      <c r="EM68" s="73"/>
      <c r="EN68" s="73"/>
      <c r="EO68" s="73"/>
      <c r="EP68" s="73"/>
    </row>
    <row r="69" spans="142:146" s="45" customFormat="1" x14ac:dyDescent="0.3">
      <c r="EL69" s="73"/>
      <c r="EM69" s="73"/>
      <c r="EN69" s="73"/>
      <c r="EO69" s="73"/>
      <c r="EP69" s="73"/>
    </row>
    <row r="70" spans="142:146" s="45" customFormat="1" x14ac:dyDescent="0.3">
      <c r="EL70" s="73"/>
      <c r="EM70" s="73"/>
      <c r="EN70" s="73"/>
      <c r="EO70" s="73"/>
      <c r="EP70" s="73"/>
    </row>
    <row r="71" spans="142:146" s="45" customFormat="1" x14ac:dyDescent="0.3">
      <c r="EL71" s="73"/>
      <c r="EM71" s="73"/>
      <c r="EN71" s="73"/>
      <c r="EO71" s="73"/>
      <c r="EP71" s="73"/>
    </row>
    <row r="72" spans="142:146" s="45" customFormat="1" x14ac:dyDescent="0.3">
      <c r="EL72" s="73"/>
      <c r="EM72" s="73"/>
      <c r="EN72" s="73"/>
      <c r="EO72" s="73"/>
      <c r="EP72" s="73"/>
    </row>
    <row r="73" spans="142:146" s="45" customFormat="1" x14ac:dyDescent="0.3">
      <c r="EL73" s="73"/>
      <c r="EM73" s="73"/>
      <c r="EN73" s="73"/>
      <c r="EO73" s="73"/>
      <c r="EP73" s="73"/>
    </row>
    <row r="74" spans="142:146" s="45" customFormat="1" x14ac:dyDescent="0.3">
      <c r="EL74" s="73"/>
      <c r="EM74" s="73"/>
      <c r="EN74" s="73"/>
      <c r="EO74" s="73"/>
      <c r="EP74" s="73"/>
    </row>
    <row r="75" spans="142:146" s="45" customFormat="1" x14ac:dyDescent="0.3">
      <c r="EL75" s="73"/>
      <c r="EM75" s="73"/>
      <c r="EN75" s="73"/>
      <c r="EO75" s="73"/>
      <c r="EP75" s="73"/>
    </row>
    <row r="76" spans="142:146" s="45" customFormat="1" x14ac:dyDescent="0.3">
      <c r="EL76" s="73"/>
      <c r="EM76" s="73"/>
      <c r="EN76" s="73"/>
      <c r="EO76" s="73"/>
      <c r="EP76" s="73"/>
    </row>
    <row r="77" spans="142:146" s="45" customFormat="1" x14ac:dyDescent="0.3">
      <c r="EL77" s="73"/>
      <c r="EM77" s="73"/>
      <c r="EN77" s="73"/>
      <c r="EO77" s="73"/>
      <c r="EP77" s="73"/>
    </row>
    <row r="78" spans="142:146" s="45" customFormat="1" x14ac:dyDescent="0.3">
      <c r="EL78" s="73"/>
      <c r="EM78" s="73"/>
      <c r="EN78" s="73"/>
      <c r="EO78" s="73"/>
      <c r="EP78" s="73"/>
    </row>
    <row r="79" spans="142:146" s="45" customFormat="1" x14ac:dyDescent="0.3">
      <c r="EL79" s="73"/>
      <c r="EM79" s="73"/>
      <c r="EN79" s="73"/>
      <c r="EO79" s="73"/>
      <c r="EP79" s="73"/>
    </row>
    <row r="80" spans="142:146" s="45" customFormat="1" x14ac:dyDescent="0.3">
      <c r="EL80" s="73"/>
      <c r="EM80" s="73"/>
      <c r="EN80" s="73"/>
      <c r="EO80" s="73"/>
      <c r="EP80" s="73"/>
    </row>
    <row r="81" spans="142:146" s="45" customFormat="1" x14ac:dyDescent="0.3">
      <c r="EL81" s="73"/>
      <c r="EM81" s="73"/>
      <c r="EN81" s="73"/>
      <c r="EO81" s="73"/>
      <c r="EP81" s="73"/>
    </row>
    <row r="82" spans="142:146" s="45" customFormat="1" x14ac:dyDescent="0.3">
      <c r="EL82" s="73"/>
      <c r="EM82" s="73"/>
      <c r="EN82" s="73"/>
      <c r="EO82" s="73"/>
      <c r="EP82" s="73"/>
    </row>
    <row r="83" spans="142:146" s="45" customFormat="1" x14ac:dyDescent="0.3">
      <c r="EL83" s="73"/>
      <c r="EM83" s="73"/>
      <c r="EN83" s="73"/>
      <c r="EO83" s="73"/>
      <c r="EP83" s="73"/>
    </row>
    <row r="84" spans="142:146" s="45" customFormat="1" x14ac:dyDescent="0.3">
      <c r="EL84" s="73"/>
      <c r="EM84" s="73"/>
      <c r="EN84" s="73"/>
      <c r="EO84" s="73"/>
      <c r="EP84" s="73"/>
    </row>
    <row r="85" spans="142:146" s="45" customFormat="1" x14ac:dyDescent="0.3">
      <c r="EL85" s="73"/>
      <c r="EM85" s="73"/>
      <c r="EN85" s="73"/>
      <c r="EO85" s="73"/>
      <c r="EP85" s="73"/>
    </row>
    <row r="86" spans="142:146" s="45" customFormat="1" x14ac:dyDescent="0.3">
      <c r="EL86" s="73"/>
      <c r="EM86" s="73"/>
      <c r="EN86" s="73"/>
      <c r="EO86" s="73"/>
      <c r="EP86" s="73"/>
    </row>
    <row r="87" spans="142:146" s="45" customFormat="1" x14ac:dyDescent="0.3">
      <c r="EL87" s="73"/>
      <c r="EM87" s="73"/>
      <c r="EN87" s="73"/>
      <c r="EO87" s="73"/>
      <c r="EP87" s="73"/>
    </row>
    <row r="88" spans="142:146" s="45" customFormat="1" x14ac:dyDescent="0.3">
      <c r="EL88" s="73"/>
      <c r="EM88" s="73"/>
      <c r="EN88" s="73"/>
      <c r="EO88" s="73"/>
      <c r="EP88" s="73"/>
    </row>
    <row r="89" spans="142:146" s="45" customFormat="1" x14ac:dyDescent="0.3">
      <c r="EL89" s="73"/>
      <c r="EM89" s="73"/>
      <c r="EN89" s="73"/>
      <c r="EO89" s="73"/>
      <c r="EP89" s="73"/>
    </row>
    <row r="90" spans="142:146" s="45" customFormat="1" x14ac:dyDescent="0.3">
      <c r="EL90" s="73"/>
      <c r="EM90" s="73"/>
      <c r="EN90" s="73"/>
      <c r="EO90" s="73"/>
      <c r="EP90" s="73"/>
    </row>
    <row r="91" spans="142:146" s="45" customFormat="1" x14ac:dyDescent="0.3">
      <c r="EL91" s="73"/>
      <c r="EM91" s="73"/>
      <c r="EN91" s="73"/>
      <c r="EO91" s="73"/>
      <c r="EP91" s="73"/>
    </row>
    <row r="92" spans="142:146" s="45" customFormat="1" x14ac:dyDescent="0.3">
      <c r="EL92" s="73"/>
      <c r="EM92" s="73"/>
      <c r="EN92" s="73"/>
      <c r="EO92" s="73"/>
      <c r="EP92" s="73"/>
    </row>
    <row r="93" spans="142:146" s="45" customFormat="1" x14ac:dyDescent="0.3">
      <c r="EL93" s="73"/>
      <c r="EM93" s="73"/>
      <c r="EN93" s="73"/>
      <c r="EO93" s="73"/>
      <c r="EP93" s="73"/>
    </row>
    <row r="94" spans="142:146" s="45" customFormat="1" x14ac:dyDescent="0.3">
      <c r="EL94" s="73"/>
      <c r="EM94" s="73"/>
      <c r="EN94" s="73"/>
      <c r="EO94" s="73"/>
      <c r="EP94" s="73"/>
    </row>
    <row r="95" spans="142:146" s="45" customFormat="1" x14ac:dyDescent="0.3">
      <c r="EL95" s="73"/>
      <c r="EM95" s="73"/>
      <c r="EN95" s="73"/>
      <c r="EO95" s="73"/>
      <c r="EP95" s="73"/>
    </row>
    <row r="96" spans="142:146" s="45" customFormat="1" x14ac:dyDescent="0.3">
      <c r="EL96" s="73"/>
      <c r="EM96" s="73"/>
      <c r="EN96" s="73"/>
      <c r="EO96" s="73"/>
      <c r="EP96" s="73"/>
    </row>
    <row r="97" spans="142:146" s="45" customFormat="1" x14ac:dyDescent="0.3">
      <c r="EL97" s="73"/>
      <c r="EM97" s="73"/>
      <c r="EN97" s="73"/>
      <c r="EO97" s="73"/>
      <c r="EP97" s="73"/>
    </row>
    <row r="98" spans="142:146" s="45" customFormat="1" x14ac:dyDescent="0.3">
      <c r="EL98" s="73"/>
      <c r="EM98" s="73"/>
      <c r="EN98" s="73"/>
      <c r="EO98" s="73"/>
      <c r="EP98" s="73"/>
    </row>
    <row r="99" spans="142:146" s="45" customFormat="1" x14ac:dyDescent="0.3">
      <c r="EL99" s="73"/>
      <c r="EM99" s="73"/>
      <c r="EN99" s="73"/>
      <c r="EO99" s="73"/>
      <c r="EP99" s="73"/>
    </row>
    <row r="100" spans="142:146" s="45" customFormat="1" x14ac:dyDescent="0.3">
      <c r="EL100" s="73"/>
      <c r="EM100" s="73"/>
      <c r="EN100" s="73"/>
      <c r="EO100" s="73"/>
      <c r="EP100" s="73"/>
    </row>
    <row r="101" spans="142:146" s="45" customFormat="1" x14ac:dyDescent="0.3">
      <c r="EL101" s="73"/>
      <c r="EM101" s="73"/>
      <c r="EN101" s="73"/>
      <c r="EO101" s="73"/>
      <c r="EP101" s="73"/>
    </row>
    <row r="102" spans="142:146" s="45" customFormat="1" x14ac:dyDescent="0.3">
      <c r="EL102" s="73"/>
      <c r="EM102" s="73"/>
      <c r="EN102" s="73"/>
      <c r="EO102" s="73"/>
      <c r="EP102" s="73"/>
    </row>
    <row r="103" spans="142:146" s="45" customFormat="1" x14ac:dyDescent="0.3">
      <c r="EL103" s="73"/>
      <c r="EM103" s="73"/>
      <c r="EN103" s="73"/>
      <c r="EO103" s="73"/>
      <c r="EP103" s="73"/>
    </row>
    <row r="104" spans="142:146" s="45" customFormat="1" x14ac:dyDescent="0.3">
      <c r="EL104" s="73"/>
      <c r="EM104" s="73"/>
      <c r="EN104" s="73"/>
      <c r="EO104" s="73"/>
      <c r="EP104" s="73"/>
    </row>
    <row r="105" spans="142:146" s="45" customFormat="1" x14ac:dyDescent="0.3">
      <c r="EL105" s="73"/>
      <c r="EM105" s="73"/>
      <c r="EN105" s="73"/>
      <c r="EO105" s="73"/>
      <c r="EP105" s="73"/>
    </row>
    <row r="106" spans="142:146" s="45" customFormat="1" x14ac:dyDescent="0.3">
      <c r="EL106" s="73"/>
      <c r="EM106" s="73"/>
      <c r="EN106" s="73"/>
      <c r="EO106" s="73"/>
      <c r="EP106" s="73"/>
    </row>
    <row r="107" spans="142:146" s="45" customFormat="1" x14ac:dyDescent="0.3">
      <c r="EL107" s="73"/>
      <c r="EM107" s="73"/>
      <c r="EN107" s="73"/>
      <c r="EO107" s="73"/>
      <c r="EP107" s="73"/>
    </row>
    <row r="108" spans="142:146" s="45" customFormat="1" x14ac:dyDescent="0.3">
      <c r="EL108" s="73"/>
      <c r="EM108" s="73"/>
      <c r="EN108" s="73"/>
      <c r="EO108" s="73"/>
      <c r="EP108" s="73"/>
    </row>
    <row r="109" spans="142:146" s="45" customFormat="1" x14ac:dyDescent="0.3">
      <c r="EL109" s="73"/>
      <c r="EM109" s="73"/>
      <c r="EN109" s="73"/>
      <c r="EO109" s="73"/>
      <c r="EP109" s="73"/>
    </row>
    <row r="110" spans="142:146" s="45" customFormat="1" x14ac:dyDescent="0.3">
      <c r="EL110" s="73"/>
      <c r="EM110" s="73"/>
      <c r="EN110" s="73"/>
      <c r="EO110" s="73"/>
      <c r="EP110" s="73"/>
    </row>
    <row r="111" spans="142:146" s="45" customFormat="1" x14ac:dyDescent="0.3">
      <c r="EL111" s="73"/>
      <c r="EM111" s="73"/>
      <c r="EN111" s="73"/>
      <c r="EO111" s="73"/>
      <c r="EP111" s="73"/>
    </row>
    <row r="112" spans="142:146" s="45" customFormat="1" x14ac:dyDescent="0.3">
      <c r="EL112" s="73"/>
      <c r="EM112" s="73"/>
      <c r="EN112" s="73"/>
      <c r="EO112" s="73"/>
      <c r="EP112" s="73"/>
    </row>
    <row r="113" spans="142:146" s="45" customFormat="1" x14ac:dyDescent="0.3">
      <c r="EL113" s="73"/>
      <c r="EM113" s="73"/>
      <c r="EN113" s="73"/>
      <c r="EO113" s="73"/>
      <c r="EP113" s="73"/>
    </row>
    <row r="114" spans="142:146" s="45" customFormat="1" x14ac:dyDescent="0.3">
      <c r="EL114" s="73"/>
      <c r="EM114" s="73"/>
      <c r="EN114" s="73"/>
      <c r="EO114" s="73"/>
      <c r="EP114" s="73"/>
    </row>
    <row r="115" spans="142:146" s="45" customFormat="1" x14ac:dyDescent="0.3">
      <c r="EL115" s="73"/>
      <c r="EM115" s="73"/>
      <c r="EN115" s="73"/>
      <c r="EO115" s="73"/>
      <c r="EP115" s="73"/>
    </row>
    <row r="116" spans="142:146" s="45" customFormat="1" x14ac:dyDescent="0.3">
      <c r="EL116" s="73"/>
      <c r="EM116" s="73"/>
      <c r="EN116" s="73"/>
      <c r="EO116" s="73"/>
      <c r="EP116" s="73"/>
    </row>
    <row r="117" spans="142:146" s="45" customFormat="1" x14ac:dyDescent="0.3">
      <c r="EL117" s="73"/>
      <c r="EM117" s="73"/>
      <c r="EN117" s="73"/>
      <c r="EO117" s="73"/>
      <c r="EP117" s="73"/>
    </row>
    <row r="118" spans="142:146" s="45" customFormat="1" x14ac:dyDescent="0.3">
      <c r="EL118" s="73"/>
      <c r="EM118" s="73"/>
      <c r="EN118" s="73"/>
      <c r="EO118" s="73"/>
      <c r="EP118" s="73"/>
    </row>
    <row r="119" spans="142:146" s="45" customFormat="1" x14ac:dyDescent="0.3">
      <c r="EL119" s="73"/>
      <c r="EM119" s="73"/>
      <c r="EN119" s="73"/>
      <c r="EO119" s="73"/>
      <c r="EP119" s="73"/>
    </row>
    <row r="120" spans="142:146" s="45" customFormat="1" x14ac:dyDescent="0.3">
      <c r="EL120" s="73"/>
      <c r="EM120" s="73"/>
      <c r="EN120" s="73"/>
      <c r="EO120" s="73"/>
      <c r="EP120" s="73"/>
    </row>
    <row r="121" spans="142:146" s="45" customFormat="1" x14ac:dyDescent="0.3">
      <c r="EL121" s="73"/>
      <c r="EM121" s="73"/>
      <c r="EN121" s="73"/>
      <c r="EO121" s="73"/>
      <c r="EP121" s="73"/>
    </row>
    <row r="122" spans="142:146" s="45" customFormat="1" x14ac:dyDescent="0.3">
      <c r="EL122" s="73"/>
      <c r="EM122" s="73"/>
      <c r="EN122" s="73"/>
      <c r="EO122" s="73"/>
      <c r="EP122" s="73"/>
    </row>
    <row r="123" spans="142:146" s="45" customFormat="1" x14ac:dyDescent="0.3">
      <c r="EL123" s="73"/>
      <c r="EM123" s="73"/>
      <c r="EN123" s="73"/>
      <c r="EO123" s="73"/>
      <c r="EP123" s="73"/>
    </row>
    <row r="124" spans="142:146" s="45" customFormat="1" x14ac:dyDescent="0.3">
      <c r="EL124" s="73"/>
      <c r="EM124" s="73"/>
      <c r="EN124" s="73"/>
      <c r="EO124" s="73"/>
      <c r="EP124" s="73"/>
    </row>
    <row r="125" spans="142:146" s="45" customFormat="1" x14ac:dyDescent="0.3">
      <c r="EL125" s="73"/>
      <c r="EM125" s="73"/>
      <c r="EN125" s="73"/>
      <c r="EO125" s="73"/>
      <c r="EP125" s="73"/>
    </row>
    <row r="126" spans="142:146" s="45" customFormat="1" x14ac:dyDescent="0.3">
      <c r="EL126" s="73"/>
      <c r="EM126" s="73"/>
      <c r="EN126" s="73"/>
      <c r="EO126" s="73"/>
      <c r="EP126" s="73"/>
    </row>
    <row r="127" spans="142:146" s="45" customFormat="1" x14ac:dyDescent="0.3">
      <c r="EL127" s="73"/>
      <c r="EM127" s="73"/>
      <c r="EN127" s="73"/>
      <c r="EO127" s="73"/>
      <c r="EP127" s="73"/>
    </row>
    <row r="128" spans="142:146" s="45" customFormat="1" x14ac:dyDescent="0.3">
      <c r="EL128" s="73"/>
      <c r="EM128" s="73"/>
      <c r="EN128" s="73"/>
      <c r="EO128" s="73"/>
      <c r="EP128" s="73"/>
    </row>
    <row r="129" spans="142:146" s="45" customFormat="1" x14ac:dyDescent="0.3">
      <c r="EL129" s="73"/>
      <c r="EM129" s="73"/>
      <c r="EN129" s="73"/>
      <c r="EO129" s="73"/>
      <c r="EP129" s="73"/>
    </row>
    <row r="130" spans="142:146" s="45" customFormat="1" x14ac:dyDescent="0.3">
      <c r="EL130" s="73"/>
      <c r="EM130" s="73"/>
      <c r="EN130" s="73"/>
      <c r="EO130" s="73"/>
      <c r="EP130" s="73"/>
    </row>
    <row r="131" spans="142:146" s="45" customFormat="1" x14ac:dyDescent="0.3">
      <c r="EL131" s="73"/>
      <c r="EM131" s="73"/>
      <c r="EN131" s="73"/>
      <c r="EO131" s="73"/>
      <c r="EP131" s="73"/>
    </row>
    <row r="132" spans="142:146" s="45" customFormat="1" x14ac:dyDescent="0.3">
      <c r="EL132" s="73"/>
      <c r="EM132" s="73"/>
      <c r="EN132" s="73"/>
      <c r="EO132" s="73"/>
      <c r="EP132" s="73"/>
    </row>
    <row r="133" spans="142:146" s="45" customFormat="1" x14ac:dyDescent="0.3">
      <c r="EL133" s="73"/>
      <c r="EM133" s="73"/>
      <c r="EN133" s="73"/>
      <c r="EO133" s="73"/>
      <c r="EP133" s="73"/>
    </row>
    <row r="134" spans="142:146" s="45" customFormat="1" x14ac:dyDescent="0.3">
      <c r="EL134" s="73"/>
      <c r="EM134" s="73"/>
      <c r="EN134" s="73"/>
      <c r="EO134" s="73"/>
      <c r="EP134" s="73"/>
    </row>
    <row r="135" spans="142:146" s="45" customFormat="1" x14ac:dyDescent="0.3">
      <c r="EL135" s="73"/>
      <c r="EM135" s="73"/>
      <c r="EN135" s="73"/>
      <c r="EO135" s="73"/>
      <c r="EP135" s="73"/>
    </row>
    <row r="136" spans="142:146" s="45" customFormat="1" x14ac:dyDescent="0.3">
      <c r="EL136" s="73"/>
      <c r="EM136" s="73"/>
      <c r="EN136" s="73"/>
      <c r="EO136" s="73"/>
      <c r="EP136" s="73"/>
    </row>
    <row r="137" spans="142:146" s="45" customFormat="1" x14ac:dyDescent="0.3">
      <c r="EL137" s="73"/>
      <c r="EM137" s="73"/>
      <c r="EN137" s="73"/>
      <c r="EO137" s="73"/>
      <c r="EP137" s="73"/>
    </row>
    <row r="138" spans="142:146" s="45" customFormat="1" x14ac:dyDescent="0.3">
      <c r="EL138" s="73"/>
      <c r="EM138" s="73"/>
      <c r="EN138" s="73"/>
      <c r="EO138" s="73"/>
      <c r="EP138" s="73"/>
    </row>
    <row r="139" spans="142:146" s="45" customFormat="1" x14ac:dyDescent="0.3">
      <c r="EL139" s="73"/>
      <c r="EM139" s="73"/>
      <c r="EN139" s="73"/>
      <c r="EO139" s="73"/>
      <c r="EP139" s="73"/>
    </row>
    <row r="140" spans="142:146" s="45" customFormat="1" x14ac:dyDescent="0.3">
      <c r="EL140" s="73"/>
      <c r="EM140" s="73"/>
      <c r="EN140" s="73"/>
      <c r="EO140" s="73"/>
      <c r="EP140" s="73"/>
    </row>
    <row r="141" spans="142:146" s="45" customFormat="1" x14ac:dyDescent="0.3">
      <c r="EL141" s="73"/>
      <c r="EM141" s="73"/>
      <c r="EN141" s="73"/>
      <c r="EO141" s="73"/>
      <c r="EP141" s="73"/>
    </row>
    <row r="142" spans="142:146" s="45" customFormat="1" x14ac:dyDescent="0.3">
      <c r="EL142" s="73"/>
      <c r="EM142" s="73"/>
      <c r="EN142" s="73"/>
      <c r="EO142" s="73"/>
      <c r="EP142" s="73"/>
    </row>
    <row r="143" spans="142:146" s="45" customFormat="1" x14ac:dyDescent="0.3">
      <c r="EL143" s="73"/>
      <c r="EM143" s="73"/>
      <c r="EN143" s="73"/>
      <c r="EO143" s="73"/>
      <c r="EP143" s="73"/>
    </row>
    <row r="144" spans="142:146" s="45" customFormat="1" x14ac:dyDescent="0.3">
      <c r="EL144" s="73"/>
      <c r="EM144" s="73"/>
      <c r="EN144" s="73"/>
      <c r="EO144" s="73"/>
      <c r="EP144" s="73"/>
    </row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K10" name="Range5_3_1_1_1_1_1_1_1_1_1_1"/>
    <protectedRange sqref="DK12" name="Range5_8_1_1_1_1_1_1_1_1_1_1_1"/>
    <protectedRange sqref="DK13" name="Range5_11_1_1_1_1_1_1_1_1_1_1"/>
    <protectedRange sqref="DK14" name="Range5_12_1_1_1_1_1_1_1_1_1_1_1"/>
    <protectedRange sqref="DK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 CX10:CX17" name="Range5_1_12"/>
    <protectedRange sqref="DA10:DA14" name="Range5_1_13"/>
    <protectedRange sqref="DB10:DB14" name="Range5_1_14"/>
    <protectedRange sqref="DD10:DD14" name="Range5_1_15"/>
    <protectedRange sqref="DE10:DE14" name="Range5_1_16"/>
    <protectedRange sqref="DG10:DG14" name="Range5_1_17"/>
    <protectedRange sqref="DH10:DH14" name="Range5_1_18"/>
    <protectedRange sqref="DJ10:DJ14" name="Range5_1_19"/>
    <protectedRange sqref="DO11:DO14" name="Range5_1_20"/>
    <protectedRange sqref="DQ10:DQ14 DT10:DT14" name="Range6_1"/>
    <protectedRange sqref="DR10:DR14" name="Range6_1_1"/>
    <protectedRange sqref="DX10:DX14" name="Range5_1_23"/>
    <protectedRange sqref="DZ10:DZ14" name="Range5_1_24"/>
    <protectedRange sqref="ED10:ED14" name="Range6_1_3"/>
    <protectedRange sqref="EF10:EF14" name="Range6_1_4"/>
    <protectedRange sqref="B21:B25" name="Range1_1_1_1_1"/>
  </protectedRanges>
  <mergeCells count="213">
    <mergeCell ref="AO25:AP25"/>
    <mergeCell ref="A26:B26"/>
    <mergeCell ref="J26:K26"/>
    <mergeCell ref="L26:M26"/>
    <mergeCell ref="N26:P26"/>
    <mergeCell ref="Q26:R26"/>
    <mergeCell ref="T26:AJ26"/>
    <mergeCell ref="AL26:AM26"/>
    <mergeCell ref="AO26:AP26"/>
    <mergeCell ref="J25:K25"/>
    <mergeCell ref="L25:M25"/>
    <mergeCell ref="N25:P25"/>
    <mergeCell ref="Q25:R25"/>
    <mergeCell ref="T25:AJ25"/>
    <mergeCell ref="AL25:AM25"/>
    <mergeCell ref="AO23:AP23"/>
    <mergeCell ref="J24:K24"/>
    <mergeCell ref="L24:M24"/>
    <mergeCell ref="N24:P24"/>
    <mergeCell ref="Q24:R24"/>
    <mergeCell ref="T24:AJ24"/>
    <mergeCell ref="AL24:AM24"/>
    <mergeCell ref="AO24:AP24"/>
    <mergeCell ref="J23:K23"/>
    <mergeCell ref="L23:M23"/>
    <mergeCell ref="N23:P23"/>
    <mergeCell ref="Q23:R23"/>
    <mergeCell ref="T23:AJ23"/>
    <mergeCell ref="AL23:AM23"/>
    <mergeCell ref="AO21:AP21"/>
    <mergeCell ref="J22:K22"/>
    <mergeCell ref="L22:M22"/>
    <mergeCell ref="N22:P22"/>
    <mergeCell ref="Q22:R22"/>
    <mergeCell ref="T22:AJ22"/>
    <mergeCell ref="AL22:AM22"/>
    <mergeCell ref="AO22:AP22"/>
    <mergeCell ref="J21:K21"/>
    <mergeCell ref="L21:M21"/>
    <mergeCell ref="N21:P21"/>
    <mergeCell ref="Q21:R21"/>
    <mergeCell ref="T21:AJ21"/>
    <mergeCell ref="AL21:AM21"/>
    <mergeCell ref="EI7:EI8"/>
    <mergeCell ref="J20:K20"/>
    <mergeCell ref="L20:M20"/>
    <mergeCell ref="N20:P20"/>
    <mergeCell ref="Q20:R20"/>
    <mergeCell ref="T20:AJ20"/>
    <mergeCell ref="EA7:EA8"/>
    <mergeCell ref="EB7:EB8"/>
    <mergeCell ref="ED7:ED8"/>
    <mergeCell ref="EE7:EE8"/>
    <mergeCell ref="EG7:EG8"/>
    <mergeCell ref="EH7:EH8"/>
    <mergeCell ref="DR7:DR8"/>
    <mergeCell ref="DS7:DS8"/>
    <mergeCell ref="DU7:DU8"/>
    <mergeCell ref="DV7:DV8"/>
    <mergeCell ref="DX7:DX8"/>
    <mergeCell ref="DY7:DY8"/>
    <mergeCell ref="DI7:DI8"/>
    <mergeCell ref="DK7:DK8"/>
    <mergeCell ref="DL7:DL8"/>
    <mergeCell ref="DM7:DM8"/>
    <mergeCell ref="DO7:DO8"/>
    <mergeCell ref="DP7:DP8"/>
    <mergeCell ref="CZ7:CZ8"/>
    <mergeCell ref="DB7:DB8"/>
    <mergeCell ref="DC7:DC8"/>
    <mergeCell ref="DE7:DE8"/>
    <mergeCell ref="DF7:DF8"/>
    <mergeCell ref="DH7:DH8"/>
    <mergeCell ref="CT7:CT8"/>
    <mergeCell ref="CU7:CU8"/>
    <mergeCell ref="CV7:CV8"/>
    <mergeCell ref="CW7:CW8"/>
    <mergeCell ref="CX7:CX8"/>
    <mergeCell ref="CY7:CY8"/>
    <mergeCell ref="CL7:CL8"/>
    <mergeCell ref="CN7:CN8"/>
    <mergeCell ref="CO7:CO8"/>
    <mergeCell ref="CQ7:CQ8"/>
    <mergeCell ref="CR7:CR8"/>
    <mergeCell ref="CS7:CS8"/>
    <mergeCell ref="CC7:CC8"/>
    <mergeCell ref="CE7:CE8"/>
    <mergeCell ref="CF7:CF8"/>
    <mergeCell ref="CH7:CH8"/>
    <mergeCell ref="CI7:CI8"/>
    <mergeCell ref="CK7:CK8"/>
    <mergeCell ref="BU7:BU8"/>
    <mergeCell ref="BV7:BV8"/>
    <mergeCell ref="BW7:BW8"/>
    <mergeCell ref="BY7:BY8"/>
    <mergeCell ref="BZ7:BZ8"/>
    <mergeCell ref="CB7:CB8"/>
    <mergeCell ref="BN7:BN8"/>
    <mergeCell ref="BO7:BO8"/>
    <mergeCell ref="BQ7:BQ8"/>
    <mergeCell ref="BR7:BR8"/>
    <mergeCell ref="BS7:BS8"/>
    <mergeCell ref="BT7:BT8"/>
    <mergeCell ref="BE7:BE8"/>
    <mergeCell ref="BF7:BF8"/>
    <mergeCell ref="BH7:BH8"/>
    <mergeCell ref="BI7:BI8"/>
    <mergeCell ref="BK7:BK8"/>
    <mergeCell ref="BL7:BL8"/>
    <mergeCell ref="AU7:AU8"/>
    <mergeCell ref="AV7:AX7"/>
    <mergeCell ref="AY7:AY8"/>
    <mergeCell ref="AZ7:AZ8"/>
    <mergeCell ref="BB7:BB8"/>
    <mergeCell ref="BC7:BC8"/>
    <mergeCell ref="AO7:AO8"/>
    <mergeCell ref="AP7:AP8"/>
    <mergeCell ref="AQ7:AQ8"/>
    <mergeCell ref="AR7:AR8"/>
    <mergeCell ref="AS7:AS8"/>
    <mergeCell ref="AT7:AT8"/>
    <mergeCell ref="AI7:AI8"/>
    <mergeCell ref="AJ7:AJ8"/>
    <mergeCell ref="AK7:AK8"/>
    <mergeCell ref="AL7:AL8"/>
    <mergeCell ref="AM7:AM8"/>
    <mergeCell ref="AN7:AN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DX6:DZ6"/>
    <mergeCell ref="EA6:EC6"/>
    <mergeCell ref="ED6:EF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U5:DW6"/>
    <mergeCell ref="DX5:EF5"/>
    <mergeCell ref="Q7:Q8"/>
    <mergeCell ref="DO5:DT5"/>
    <mergeCell ref="CQ6:CS6"/>
    <mergeCell ref="CT6:CX6"/>
    <mergeCell ref="CY6:DA6"/>
    <mergeCell ref="DO6:DQ6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R6:DT6"/>
    <mergeCell ref="A1:EJ1"/>
    <mergeCell ref="A2:EJ2"/>
    <mergeCell ref="L3:P3"/>
    <mergeCell ref="CU3:CV3"/>
    <mergeCell ref="A4:A8"/>
    <mergeCell ref="B4:B8"/>
    <mergeCell ref="C4:C8"/>
    <mergeCell ref="D4:D8"/>
    <mergeCell ref="E4:I6"/>
    <mergeCell ref="J4:O6"/>
    <mergeCell ref="P4:DJ4"/>
    <mergeCell ref="DK4:DK6"/>
    <mergeCell ref="DL4:DN6"/>
    <mergeCell ref="DO4:EF4"/>
    <mergeCell ref="EG4:EG6"/>
    <mergeCell ref="EH4:EJ6"/>
    <mergeCell ref="P5:BA5"/>
    <mergeCell ref="BB5:BM5"/>
    <mergeCell ref="BN5:BP6"/>
    <mergeCell ref="BQ5:CG5"/>
    <mergeCell ref="CQ5:DA5"/>
    <mergeCell ref="DB5:DD6"/>
    <mergeCell ref="DE5:DG6"/>
    <mergeCell ref="DH5:DJ6"/>
  </mergeCells>
  <pageMargins left="0" right="0" top="0.15748031496062992" bottom="0" header="0.31496062992125984" footer="0.31496062992125984"/>
  <pageSetup paperSize="9" scale="34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7"/>
  <sheetViews>
    <sheetView view="pageBreakPreview" zoomScale="55" zoomScaleNormal="55" zoomScaleSheetLayoutView="55" workbookViewId="0">
      <pane xSplit="2" ySplit="9" topLeftCell="P16" activePane="bottomRight" state="frozen"/>
      <selection pane="topRight" activeCell="C1" sqref="C1"/>
      <selection pane="bottomLeft" activeCell="A10" sqref="A10"/>
      <selection pane="bottomRight" activeCell="DH20" sqref="DH20"/>
    </sheetView>
  </sheetViews>
  <sheetFormatPr defaultColWidth="17.28515625" defaultRowHeight="17.25" x14ac:dyDescent="0.3"/>
  <cols>
    <col min="1" max="1" width="7.7109375" style="1" customWidth="1"/>
    <col min="2" max="2" width="19.4257812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7" width="14.85546875" style="1" hidden="1" customWidth="1"/>
    <col min="8" max="8" width="11.5703125" style="1" hidden="1" customWidth="1"/>
    <col min="9" max="9" width="1.85546875" style="1" hidden="1" customWidth="1"/>
    <col min="10" max="10" width="16.140625" style="1" customWidth="1"/>
    <col min="11" max="11" width="16.7109375" style="1" customWidth="1"/>
    <col min="12" max="12" width="16.42578125" style="1" customWidth="1"/>
    <col min="13" max="13" width="14" style="1" customWidth="1"/>
    <col min="14" max="14" width="14.42578125" style="1" customWidth="1"/>
    <col min="15" max="15" width="11" style="1" hidden="1" customWidth="1"/>
    <col min="16" max="17" width="14.85546875" style="1" customWidth="1"/>
    <col min="18" max="18" width="15" style="1" customWidth="1"/>
    <col min="19" max="19" width="16.140625" style="1" customWidth="1"/>
    <col min="20" max="20" width="11.85546875" style="1" hidden="1" customWidth="1"/>
    <col min="21" max="33" width="14.85546875" style="1" hidden="1" customWidth="1"/>
    <col min="34" max="34" width="13.5703125" style="1" hidden="1" customWidth="1"/>
    <col min="35" max="35" width="14.85546875" style="1" hidden="1" customWidth="1"/>
    <col min="36" max="36" width="18" style="1" customWidth="1"/>
    <col min="37" max="37" width="16.140625" style="1" customWidth="1"/>
    <col min="38" max="38" width="14" style="1" customWidth="1"/>
    <col min="39" max="39" width="9.85546875" style="1" customWidth="1"/>
    <col min="40" max="40" width="14.85546875" style="1" hidden="1" customWidth="1"/>
    <col min="41" max="41" width="14.140625" style="1" customWidth="1"/>
    <col min="42" max="42" width="12.7109375" style="1" customWidth="1"/>
    <col min="43" max="43" width="11.85546875" style="1" customWidth="1"/>
    <col min="44" max="44" width="10.42578125" style="1" customWidth="1"/>
    <col min="45" max="68" width="14.85546875" style="1" hidden="1" customWidth="1"/>
    <col min="69" max="70" width="14.85546875" style="1" customWidth="1"/>
    <col min="71" max="71" width="13.140625" style="1" customWidth="1"/>
    <col min="72" max="72" width="8.28515625" style="1" customWidth="1"/>
    <col min="73" max="94" width="14.85546875" style="1" hidden="1" customWidth="1"/>
    <col min="95" max="95" width="13.85546875" style="1" hidden="1" customWidth="1"/>
    <col min="96" max="96" width="14.85546875" style="1" hidden="1" customWidth="1"/>
    <col min="97" max="97" width="14.28515625" style="1" hidden="1" customWidth="1"/>
    <col min="98" max="98" width="8.42578125" style="1" hidden="1" customWidth="1"/>
    <col min="99" max="99" width="14.85546875" style="1" customWidth="1"/>
    <col min="100" max="100" width="14" style="1" customWidth="1"/>
    <col min="101" max="101" width="13.7109375" style="1" customWidth="1"/>
    <col min="102" max="102" width="7.7109375" style="1" customWidth="1"/>
    <col min="103" max="115" width="14.85546875" style="1" customWidth="1"/>
    <col min="116" max="116" width="18" style="1" customWidth="1"/>
    <col min="117" max="117" width="16.7109375" style="1" customWidth="1"/>
    <col min="118" max="118" width="17" style="1" customWidth="1"/>
    <col min="119" max="136" width="14.85546875" style="1" customWidth="1"/>
    <col min="137" max="137" width="10.5703125" style="1" customWidth="1"/>
    <col min="138" max="140" width="14.85546875" style="1" customWidth="1"/>
    <col min="141" max="141" width="17.28515625" style="2"/>
    <col min="142" max="146" width="17.28515625" style="66"/>
    <col min="147" max="230" width="17.28515625" style="2"/>
    <col min="231" max="16384" width="17.28515625" style="1"/>
  </cols>
  <sheetData>
    <row r="1" spans="1:256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</row>
    <row r="2" spans="1:256" ht="17.45" customHeight="1" x14ac:dyDescent="0.35">
      <c r="A2" s="236" t="s">
        <v>64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236"/>
      <c r="DO2" s="236"/>
      <c r="DP2" s="236"/>
      <c r="DQ2" s="236"/>
      <c r="DR2" s="236"/>
      <c r="DS2" s="236"/>
      <c r="DT2" s="236"/>
      <c r="DU2" s="236"/>
      <c r="DV2" s="236"/>
      <c r="DW2" s="236"/>
      <c r="DX2" s="236"/>
      <c r="DY2" s="236"/>
      <c r="DZ2" s="236"/>
      <c r="EA2" s="236"/>
      <c r="EB2" s="236"/>
      <c r="EC2" s="236"/>
      <c r="ED2" s="236"/>
      <c r="EE2" s="236"/>
      <c r="EF2" s="236"/>
      <c r="EG2" s="236"/>
      <c r="EH2" s="236"/>
      <c r="EI2" s="236"/>
      <c r="EJ2" s="236"/>
    </row>
    <row r="3" spans="1:256" x14ac:dyDescent="0.3">
      <c r="C3" s="5"/>
      <c r="D3" s="5"/>
      <c r="E3" s="5"/>
      <c r="F3" s="5"/>
      <c r="G3" s="5"/>
      <c r="H3" s="5"/>
      <c r="I3" s="5"/>
      <c r="J3" s="5"/>
      <c r="K3" s="5"/>
      <c r="L3" s="106"/>
      <c r="M3" s="106"/>
      <c r="N3" s="106"/>
      <c r="O3" s="106"/>
      <c r="P3" s="106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V3" s="107" t="s">
        <v>61</v>
      </c>
      <c r="CW3" s="107"/>
      <c r="CX3" s="4"/>
    </row>
    <row r="4" spans="1:256" ht="17.45" customHeight="1" x14ac:dyDescent="0.3">
      <c r="A4" s="108" t="s">
        <v>1</v>
      </c>
      <c r="B4" s="111" t="s">
        <v>2</v>
      </c>
      <c r="C4" s="114" t="s">
        <v>3</v>
      </c>
      <c r="D4" s="114" t="s">
        <v>4</v>
      </c>
      <c r="E4" s="117" t="s">
        <v>5</v>
      </c>
      <c r="F4" s="118"/>
      <c r="G4" s="118"/>
      <c r="H4" s="118"/>
      <c r="I4" s="119"/>
      <c r="J4" s="126" t="s">
        <v>6</v>
      </c>
      <c r="K4" s="127"/>
      <c r="L4" s="127"/>
      <c r="M4" s="127"/>
      <c r="N4" s="127"/>
      <c r="O4" s="128"/>
      <c r="P4" s="135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7"/>
      <c r="DK4" s="138" t="s">
        <v>7</v>
      </c>
      <c r="DL4" s="139" t="s">
        <v>8</v>
      </c>
      <c r="DM4" s="140"/>
      <c r="DN4" s="141"/>
      <c r="DO4" s="148" t="s">
        <v>9</v>
      </c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38" t="s">
        <v>10</v>
      </c>
      <c r="EH4" s="149" t="s">
        <v>11</v>
      </c>
      <c r="EI4" s="150"/>
      <c r="EJ4" s="151"/>
      <c r="EK4" s="59"/>
      <c r="EL4" s="67"/>
      <c r="EM4" s="67"/>
      <c r="EN4" s="67"/>
      <c r="EO4" s="67"/>
      <c r="EP4" s="67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ht="18" customHeight="1" x14ac:dyDescent="0.3">
      <c r="A5" s="109"/>
      <c r="B5" s="112"/>
      <c r="C5" s="115"/>
      <c r="D5" s="115"/>
      <c r="E5" s="120"/>
      <c r="F5" s="121"/>
      <c r="G5" s="121"/>
      <c r="H5" s="121"/>
      <c r="I5" s="122"/>
      <c r="J5" s="129"/>
      <c r="K5" s="130"/>
      <c r="L5" s="130"/>
      <c r="M5" s="130"/>
      <c r="N5" s="130"/>
      <c r="O5" s="131"/>
      <c r="P5" s="158" t="s">
        <v>12</v>
      </c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60"/>
      <c r="BB5" s="161" t="s">
        <v>13</v>
      </c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2" t="s">
        <v>14</v>
      </c>
      <c r="BO5" s="163"/>
      <c r="BP5" s="163"/>
      <c r="BQ5" s="166" t="s">
        <v>15</v>
      </c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8"/>
      <c r="CH5" s="177" t="s">
        <v>16</v>
      </c>
      <c r="CI5" s="175"/>
      <c r="CJ5" s="175"/>
      <c r="CK5" s="175"/>
      <c r="CL5" s="175"/>
      <c r="CM5" s="175"/>
      <c r="CN5" s="175"/>
      <c r="CO5" s="175"/>
      <c r="CP5" s="185"/>
      <c r="CQ5" s="166" t="s">
        <v>17</v>
      </c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1" t="s">
        <v>18</v>
      </c>
      <c r="DC5" s="161"/>
      <c r="DD5" s="161"/>
      <c r="DE5" s="162" t="s">
        <v>19</v>
      </c>
      <c r="DF5" s="163"/>
      <c r="DG5" s="169"/>
      <c r="DH5" s="162" t="s">
        <v>20</v>
      </c>
      <c r="DI5" s="163"/>
      <c r="DJ5" s="169"/>
      <c r="DK5" s="138"/>
      <c r="DL5" s="142"/>
      <c r="DM5" s="143"/>
      <c r="DN5" s="144"/>
      <c r="DO5" s="171"/>
      <c r="DP5" s="171"/>
      <c r="DQ5" s="172"/>
      <c r="DR5" s="172"/>
      <c r="DS5" s="172"/>
      <c r="DT5" s="172"/>
      <c r="DU5" s="162" t="s">
        <v>21</v>
      </c>
      <c r="DV5" s="163"/>
      <c r="DW5" s="169"/>
      <c r="DX5" s="205"/>
      <c r="DY5" s="206"/>
      <c r="DZ5" s="206"/>
      <c r="EA5" s="206"/>
      <c r="EB5" s="206"/>
      <c r="EC5" s="206"/>
      <c r="ED5" s="206"/>
      <c r="EE5" s="206"/>
      <c r="EF5" s="206"/>
      <c r="EG5" s="138"/>
      <c r="EH5" s="152"/>
      <c r="EI5" s="153"/>
      <c r="EJ5" s="154"/>
      <c r="EK5" s="59"/>
      <c r="EL5" s="67"/>
      <c r="EM5" s="67"/>
      <c r="EN5" s="67"/>
      <c r="EO5" s="67"/>
      <c r="EP5" s="67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ht="84" customHeight="1" x14ac:dyDescent="0.3">
      <c r="A6" s="109"/>
      <c r="B6" s="112"/>
      <c r="C6" s="115"/>
      <c r="D6" s="115"/>
      <c r="E6" s="123"/>
      <c r="F6" s="124"/>
      <c r="G6" s="124"/>
      <c r="H6" s="124"/>
      <c r="I6" s="125"/>
      <c r="J6" s="132"/>
      <c r="K6" s="133"/>
      <c r="L6" s="133"/>
      <c r="M6" s="133"/>
      <c r="N6" s="133"/>
      <c r="O6" s="134"/>
      <c r="P6" s="178" t="s">
        <v>54</v>
      </c>
      <c r="Q6" s="179"/>
      <c r="R6" s="179"/>
      <c r="S6" s="179"/>
      <c r="T6" s="180"/>
      <c r="U6" s="181" t="s">
        <v>22</v>
      </c>
      <c r="V6" s="182"/>
      <c r="W6" s="182"/>
      <c r="X6" s="182"/>
      <c r="Y6" s="183"/>
      <c r="Z6" s="181" t="s">
        <v>23</v>
      </c>
      <c r="AA6" s="182"/>
      <c r="AB6" s="182"/>
      <c r="AC6" s="182"/>
      <c r="AD6" s="183"/>
      <c r="AE6" s="181" t="s">
        <v>51</v>
      </c>
      <c r="AF6" s="182"/>
      <c r="AG6" s="182"/>
      <c r="AH6" s="182"/>
      <c r="AI6" s="183"/>
      <c r="AJ6" s="181" t="s">
        <v>52</v>
      </c>
      <c r="AK6" s="182"/>
      <c r="AL6" s="182"/>
      <c r="AM6" s="182"/>
      <c r="AN6" s="183"/>
      <c r="AO6" s="181" t="s">
        <v>24</v>
      </c>
      <c r="AP6" s="182"/>
      <c r="AQ6" s="182"/>
      <c r="AR6" s="182"/>
      <c r="AS6" s="183"/>
      <c r="AT6" s="181" t="s">
        <v>25</v>
      </c>
      <c r="AU6" s="182"/>
      <c r="AV6" s="182"/>
      <c r="AW6" s="182"/>
      <c r="AX6" s="183"/>
      <c r="AY6" s="184" t="s">
        <v>26</v>
      </c>
      <c r="AZ6" s="184"/>
      <c r="BA6" s="184"/>
      <c r="BB6" s="195" t="s">
        <v>27</v>
      </c>
      <c r="BC6" s="196"/>
      <c r="BD6" s="196"/>
      <c r="BE6" s="195" t="s">
        <v>28</v>
      </c>
      <c r="BF6" s="196"/>
      <c r="BG6" s="197"/>
      <c r="BH6" s="198" t="s">
        <v>29</v>
      </c>
      <c r="BI6" s="199"/>
      <c r="BJ6" s="199"/>
      <c r="BK6" s="200" t="s">
        <v>30</v>
      </c>
      <c r="BL6" s="201"/>
      <c r="BM6" s="201"/>
      <c r="BN6" s="164"/>
      <c r="BO6" s="165"/>
      <c r="BP6" s="165"/>
      <c r="BQ6" s="202" t="s">
        <v>31</v>
      </c>
      <c r="BR6" s="203"/>
      <c r="BS6" s="203"/>
      <c r="BT6" s="203"/>
      <c r="BU6" s="204"/>
      <c r="BV6" s="176" t="s">
        <v>32</v>
      </c>
      <c r="BW6" s="176"/>
      <c r="BX6" s="176"/>
      <c r="BY6" s="176" t="s">
        <v>33</v>
      </c>
      <c r="BZ6" s="176"/>
      <c r="CA6" s="176"/>
      <c r="CB6" s="176" t="s">
        <v>34</v>
      </c>
      <c r="CC6" s="176"/>
      <c r="CD6" s="176"/>
      <c r="CE6" s="176" t="s">
        <v>35</v>
      </c>
      <c r="CF6" s="176"/>
      <c r="CG6" s="176"/>
      <c r="CH6" s="176" t="s">
        <v>36</v>
      </c>
      <c r="CI6" s="176"/>
      <c r="CJ6" s="176"/>
      <c r="CK6" s="177" t="s">
        <v>37</v>
      </c>
      <c r="CL6" s="175"/>
      <c r="CM6" s="175"/>
      <c r="CN6" s="176" t="s">
        <v>38</v>
      </c>
      <c r="CO6" s="176"/>
      <c r="CP6" s="176"/>
      <c r="CQ6" s="173" t="s">
        <v>39</v>
      </c>
      <c r="CR6" s="174"/>
      <c r="CS6" s="174"/>
      <c r="CT6" s="235"/>
      <c r="CU6" s="176" t="s">
        <v>40</v>
      </c>
      <c r="CV6" s="176"/>
      <c r="CW6" s="176"/>
      <c r="CX6" s="86"/>
      <c r="CY6" s="177" t="s">
        <v>41</v>
      </c>
      <c r="CZ6" s="175"/>
      <c r="DA6" s="175"/>
      <c r="DB6" s="161"/>
      <c r="DC6" s="161"/>
      <c r="DD6" s="161"/>
      <c r="DE6" s="164"/>
      <c r="DF6" s="165"/>
      <c r="DG6" s="170"/>
      <c r="DH6" s="164"/>
      <c r="DI6" s="165"/>
      <c r="DJ6" s="170"/>
      <c r="DK6" s="138"/>
      <c r="DL6" s="145"/>
      <c r="DM6" s="146"/>
      <c r="DN6" s="147"/>
      <c r="DO6" s="162" t="s">
        <v>42</v>
      </c>
      <c r="DP6" s="163"/>
      <c r="DQ6" s="169"/>
      <c r="DR6" s="162" t="s">
        <v>43</v>
      </c>
      <c r="DS6" s="163"/>
      <c r="DT6" s="169"/>
      <c r="DU6" s="164"/>
      <c r="DV6" s="165"/>
      <c r="DW6" s="170"/>
      <c r="DX6" s="162" t="s">
        <v>44</v>
      </c>
      <c r="DY6" s="163"/>
      <c r="DZ6" s="169"/>
      <c r="EA6" s="162" t="s">
        <v>45</v>
      </c>
      <c r="EB6" s="163"/>
      <c r="EC6" s="169"/>
      <c r="ED6" s="186" t="s">
        <v>46</v>
      </c>
      <c r="EE6" s="187"/>
      <c r="EF6" s="187"/>
      <c r="EG6" s="138"/>
      <c r="EH6" s="155"/>
      <c r="EI6" s="156"/>
      <c r="EJ6" s="157"/>
      <c r="EK6" s="6"/>
      <c r="EL6" s="67"/>
      <c r="EM6" s="67"/>
      <c r="EN6" s="67"/>
      <c r="EO6" s="67"/>
      <c r="EP6" s="67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ht="17.45" customHeight="1" x14ac:dyDescent="0.3">
      <c r="A7" s="109"/>
      <c r="B7" s="112"/>
      <c r="C7" s="115"/>
      <c r="D7" s="115"/>
      <c r="E7" s="188" t="s">
        <v>47</v>
      </c>
      <c r="F7" s="190" t="s">
        <v>60</v>
      </c>
      <c r="G7" s="192" t="s">
        <v>65</v>
      </c>
      <c r="H7" s="193" t="s">
        <v>53</v>
      </c>
      <c r="I7" s="194" t="s">
        <v>49</v>
      </c>
      <c r="J7" s="188" t="s">
        <v>47</v>
      </c>
      <c r="K7" s="190" t="s">
        <v>60</v>
      </c>
      <c r="L7" s="192" t="s">
        <v>65</v>
      </c>
      <c r="M7" s="193" t="s">
        <v>62</v>
      </c>
      <c r="N7" s="193" t="s">
        <v>53</v>
      </c>
      <c r="O7" s="209" t="s">
        <v>49</v>
      </c>
      <c r="P7" s="188" t="s">
        <v>47</v>
      </c>
      <c r="Q7" s="190" t="s">
        <v>60</v>
      </c>
      <c r="R7" s="192" t="s">
        <v>65</v>
      </c>
      <c r="S7" s="207" t="s">
        <v>53</v>
      </c>
      <c r="T7" s="194" t="s">
        <v>49</v>
      </c>
      <c r="U7" s="188" t="s">
        <v>47</v>
      </c>
      <c r="V7" s="190" t="s">
        <v>60</v>
      </c>
      <c r="W7" s="192" t="s">
        <v>65</v>
      </c>
      <c r="X7" s="207" t="s">
        <v>53</v>
      </c>
      <c r="Y7" s="194" t="s">
        <v>49</v>
      </c>
      <c r="Z7" s="188" t="s">
        <v>47</v>
      </c>
      <c r="AA7" s="190" t="s">
        <v>60</v>
      </c>
      <c r="AB7" s="192" t="s">
        <v>65</v>
      </c>
      <c r="AC7" s="207" t="s">
        <v>53</v>
      </c>
      <c r="AD7" s="194" t="s">
        <v>49</v>
      </c>
      <c r="AE7" s="188" t="s">
        <v>47</v>
      </c>
      <c r="AF7" s="190" t="s">
        <v>60</v>
      </c>
      <c r="AG7" s="192" t="s">
        <v>65</v>
      </c>
      <c r="AH7" s="207" t="s">
        <v>53</v>
      </c>
      <c r="AI7" s="194" t="s">
        <v>49</v>
      </c>
      <c r="AJ7" s="188" t="s">
        <v>47</v>
      </c>
      <c r="AK7" s="190" t="s">
        <v>60</v>
      </c>
      <c r="AL7" s="192" t="s">
        <v>65</v>
      </c>
      <c r="AM7" s="207" t="s">
        <v>53</v>
      </c>
      <c r="AN7" s="60"/>
      <c r="AO7" s="188" t="s">
        <v>47</v>
      </c>
      <c r="AP7" s="190" t="s">
        <v>60</v>
      </c>
      <c r="AQ7" s="192" t="s">
        <v>65</v>
      </c>
      <c r="AR7" s="207" t="s">
        <v>53</v>
      </c>
      <c r="AS7" s="64"/>
      <c r="AT7" s="188" t="s">
        <v>47</v>
      </c>
      <c r="AU7" s="190" t="s">
        <v>60</v>
      </c>
      <c r="AV7" s="211"/>
      <c r="AW7" s="211"/>
      <c r="AX7" s="212"/>
      <c r="AY7" s="188" t="s">
        <v>47</v>
      </c>
      <c r="AZ7" s="190" t="s">
        <v>60</v>
      </c>
      <c r="BA7" s="61"/>
      <c r="BB7" s="188" t="s">
        <v>47</v>
      </c>
      <c r="BC7" s="190" t="s">
        <v>60</v>
      </c>
      <c r="BD7" s="61"/>
      <c r="BE7" s="188" t="s">
        <v>47</v>
      </c>
      <c r="BF7" s="190" t="s">
        <v>60</v>
      </c>
      <c r="BG7" s="61"/>
      <c r="BH7" s="188" t="s">
        <v>47</v>
      </c>
      <c r="BI7" s="190" t="s">
        <v>60</v>
      </c>
      <c r="BJ7" s="61"/>
      <c r="BK7" s="188" t="s">
        <v>47</v>
      </c>
      <c r="BL7" s="190" t="s">
        <v>60</v>
      </c>
      <c r="BM7" s="61"/>
      <c r="BN7" s="188" t="s">
        <v>47</v>
      </c>
      <c r="BO7" s="190" t="s">
        <v>60</v>
      </c>
      <c r="BP7" s="61"/>
      <c r="BQ7" s="188" t="s">
        <v>47</v>
      </c>
      <c r="BR7" s="190" t="s">
        <v>60</v>
      </c>
      <c r="BS7" s="192" t="s">
        <v>66</v>
      </c>
      <c r="BT7" s="207" t="s">
        <v>53</v>
      </c>
      <c r="BU7" s="192" t="s">
        <v>49</v>
      </c>
      <c r="BV7" s="188" t="s">
        <v>47</v>
      </c>
      <c r="BW7" s="190" t="s">
        <v>60</v>
      </c>
      <c r="BX7" s="61"/>
      <c r="BY7" s="188" t="s">
        <v>47</v>
      </c>
      <c r="BZ7" s="190" t="s">
        <v>60</v>
      </c>
      <c r="CA7" s="61"/>
      <c r="CB7" s="188" t="s">
        <v>47</v>
      </c>
      <c r="CC7" s="190" t="s">
        <v>60</v>
      </c>
      <c r="CD7" s="61"/>
      <c r="CE7" s="188" t="s">
        <v>47</v>
      </c>
      <c r="CF7" s="190" t="s">
        <v>60</v>
      </c>
      <c r="CG7" s="61"/>
      <c r="CH7" s="188" t="s">
        <v>47</v>
      </c>
      <c r="CI7" s="190" t="s">
        <v>60</v>
      </c>
      <c r="CJ7" s="61"/>
      <c r="CK7" s="188" t="s">
        <v>47</v>
      </c>
      <c r="CL7" s="190" t="s">
        <v>60</v>
      </c>
      <c r="CM7" s="61"/>
      <c r="CN7" s="188" t="s">
        <v>47</v>
      </c>
      <c r="CO7" s="190" t="s">
        <v>60</v>
      </c>
      <c r="CP7" s="61"/>
      <c r="CQ7" s="188" t="s">
        <v>47</v>
      </c>
      <c r="CR7" s="190" t="s">
        <v>60</v>
      </c>
      <c r="CS7" s="213" t="s">
        <v>65</v>
      </c>
      <c r="CT7" s="207" t="s">
        <v>53</v>
      </c>
      <c r="CU7" s="188" t="s">
        <v>47</v>
      </c>
      <c r="CV7" s="190" t="s">
        <v>60</v>
      </c>
      <c r="CW7" s="213" t="s">
        <v>67</v>
      </c>
      <c r="CX7" s="207" t="s">
        <v>53</v>
      </c>
      <c r="CY7" s="188" t="s">
        <v>47</v>
      </c>
      <c r="CZ7" s="190" t="s">
        <v>60</v>
      </c>
      <c r="DA7" s="61"/>
      <c r="DB7" s="188" t="s">
        <v>47</v>
      </c>
      <c r="DC7" s="190" t="s">
        <v>60</v>
      </c>
      <c r="DD7" s="61"/>
      <c r="DE7" s="188" t="s">
        <v>47</v>
      </c>
      <c r="DF7" s="190" t="s">
        <v>60</v>
      </c>
      <c r="DG7" s="61"/>
      <c r="DH7" s="188" t="s">
        <v>47</v>
      </c>
      <c r="DI7" s="190" t="s">
        <v>60</v>
      </c>
      <c r="DJ7" s="61"/>
      <c r="DK7" s="215" t="s">
        <v>48</v>
      </c>
      <c r="DL7" s="188" t="s">
        <v>47</v>
      </c>
      <c r="DM7" s="190" t="s">
        <v>60</v>
      </c>
      <c r="DN7" s="61"/>
      <c r="DO7" s="188" t="s">
        <v>47</v>
      </c>
      <c r="DP7" s="190" t="s">
        <v>60</v>
      </c>
      <c r="DQ7" s="61"/>
      <c r="DR7" s="188" t="s">
        <v>47</v>
      </c>
      <c r="DS7" s="190" t="s">
        <v>60</v>
      </c>
      <c r="DT7" s="61"/>
      <c r="DU7" s="188" t="s">
        <v>47</v>
      </c>
      <c r="DV7" s="190" t="s">
        <v>60</v>
      </c>
      <c r="DW7" s="61"/>
      <c r="DX7" s="188" t="s">
        <v>47</v>
      </c>
      <c r="DY7" s="190" t="s">
        <v>60</v>
      </c>
      <c r="DZ7" s="61"/>
      <c r="EA7" s="188" t="s">
        <v>47</v>
      </c>
      <c r="EB7" s="190" t="s">
        <v>60</v>
      </c>
      <c r="EC7" s="61"/>
      <c r="ED7" s="188" t="s">
        <v>47</v>
      </c>
      <c r="EE7" s="190" t="s">
        <v>60</v>
      </c>
      <c r="EF7" s="61"/>
      <c r="EG7" s="138" t="s">
        <v>48</v>
      </c>
      <c r="EH7" s="188" t="s">
        <v>47</v>
      </c>
      <c r="EI7" s="190" t="s">
        <v>60</v>
      </c>
      <c r="EJ7" s="61"/>
      <c r="EK7" s="59"/>
      <c r="EL7" s="68"/>
      <c r="EM7" s="68"/>
      <c r="EN7" s="68"/>
      <c r="EO7" s="68"/>
      <c r="EP7" s="6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ht="134.25" customHeight="1" x14ac:dyDescent="0.3">
      <c r="A8" s="110"/>
      <c r="B8" s="113"/>
      <c r="C8" s="116"/>
      <c r="D8" s="116"/>
      <c r="E8" s="189"/>
      <c r="F8" s="191"/>
      <c r="G8" s="192"/>
      <c r="H8" s="193"/>
      <c r="I8" s="194"/>
      <c r="J8" s="189"/>
      <c r="K8" s="191"/>
      <c r="L8" s="192"/>
      <c r="M8" s="193"/>
      <c r="N8" s="193"/>
      <c r="O8" s="210"/>
      <c r="P8" s="189"/>
      <c r="Q8" s="191"/>
      <c r="R8" s="192"/>
      <c r="S8" s="208"/>
      <c r="T8" s="194"/>
      <c r="U8" s="189"/>
      <c r="V8" s="191"/>
      <c r="W8" s="192"/>
      <c r="X8" s="208"/>
      <c r="Y8" s="194"/>
      <c r="Z8" s="189"/>
      <c r="AA8" s="191"/>
      <c r="AB8" s="192"/>
      <c r="AC8" s="208"/>
      <c r="AD8" s="194"/>
      <c r="AE8" s="189"/>
      <c r="AF8" s="191"/>
      <c r="AG8" s="192"/>
      <c r="AH8" s="208"/>
      <c r="AI8" s="194"/>
      <c r="AJ8" s="189"/>
      <c r="AK8" s="191"/>
      <c r="AL8" s="192"/>
      <c r="AM8" s="208"/>
      <c r="AN8" s="76" t="s">
        <v>49</v>
      </c>
      <c r="AO8" s="189"/>
      <c r="AP8" s="191"/>
      <c r="AQ8" s="192"/>
      <c r="AR8" s="208"/>
      <c r="AS8" s="76" t="s">
        <v>49</v>
      </c>
      <c r="AT8" s="189"/>
      <c r="AU8" s="191"/>
      <c r="AV8" s="76" t="s">
        <v>66</v>
      </c>
      <c r="AW8" s="32" t="s">
        <v>53</v>
      </c>
      <c r="AX8" s="76" t="s">
        <v>49</v>
      </c>
      <c r="AY8" s="189"/>
      <c r="AZ8" s="191"/>
      <c r="BA8" s="76" t="s">
        <v>65</v>
      </c>
      <c r="BB8" s="189"/>
      <c r="BC8" s="191"/>
      <c r="BD8" s="76" t="s">
        <v>66</v>
      </c>
      <c r="BE8" s="189"/>
      <c r="BF8" s="191"/>
      <c r="BG8" s="76" t="s">
        <v>66</v>
      </c>
      <c r="BH8" s="189"/>
      <c r="BI8" s="191"/>
      <c r="BJ8" s="76" t="s">
        <v>66</v>
      </c>
      <c r="BK8" s="189"/>
      <c r="BL8" s="191"/>
      <c r="BM8" s="76" t="s">
        <v>66</v>
      </c>
      <c r="BN8" s="189"/>
      <c r="BO8" s="191"/>
      <c r="BP8" s="76" t="s">
        <v>65</v>
      </c>
      <c r="BQ8" s="189"/>
      <c r="BR8" s="191"/>
      <c r="BS8" s="192"/>
      <c r="BT8" s="208"/>
      <c r="BU8" s="192"/>
      <c r="BV8" s="189"/>
      <c r="BW8" s="191"/>
      <c r="BX8" s="76" t="s">
        <v>66</v>
      </c>
      <c r="BY8" s="189"/>
      <c r="BZ8" s="191"/>
      <c r="CA8" s="76" t="s">
        <v>66</v>
      </c>
      <c r="CB8" s="189"/>
      <c r="CC8" s="191"/>
      <c r="CD8" s="76" t="s">
        <v>67</v>
      </c>
      <c r="CE8" s="189"/>
      <c r="CF8" s="191"/>
      <c r="CG8" s="76" t="s">
        <v>65</v>
      </c>
      <c r="CH8" s="189"/>
      <c r="CI8" s="191"/>
      <c r="CJ8" s="76" t="s">
        <v>68</v>
      </c>
      <c r="CK8" s="189"/>
      <c r="CL8" s="191"/>
      <c r="CM8" s="76" t="s">
        <v>66</v>
      </c>
      <c r="CN8" s="189"/>
      <c r="CO8" s="191"/>
      <c r="CP8" s="76" t="s">
        <v>67</v>
      </c>
      <c r="CQ8" s="189"/>
      <c r="CR8" s="191"/>
      <c r="CS8" s="214"/>
      <c r="CT8" s="208"/>
      <c r="CU8" s="189"/>
      <c r="CV8" s="191"/>
      <c r="CW8" s="214"/>
      <c r="CX8" s="208"/>
      <c r="CY8" s="189"/>
      <c r="CZ8" s="191"/>
      <c r="DA8" s="76" t="s">
        <v>69</v>
      </c>
      <c r="DB8" s="189"/>
      <c r="DC8" s="191"/>
      <c r="DD8" s="76" t="s">
        <v>69</v>
      </c>
      <c r="DE8" s="189"/>
      <c r="DF8" s="191"/>
      <c r="DG8" s="76" t="s">
        <v>69</v>
      </c>
      <c r="DH8" s="189"/>
      <c r="DI8" s="191"/>
      <c r="DJ8" s="76" t="s">
        <v>69</v>
      </c>
      <c r="DK8" s="215"/>
      <c r="DL8" s="189"/>
      <c r="DM8" s="191"/>
      <c r="DN8" s="76" t="s">
        <v>69</v>
      </c>
      <c r="DO8" s="189"/>
      <c r="DP8" s="191"/>
      <c r="DQ8" s="76" t="s">
        <v>69</v>
      </c>
      <c r="DR8" s="189"/>
      <c r="DS8" s="191"/>
      <c r="DT8" s="76" t="s">
        <v>70</v>
      </c>
      <c r="DU8" s="189"/>
      <c r="DV8" s="191"/>
      <c r="DW8" s="76" t="s">
        <v>69</v>
      </c>
      <c r="DX8" s="189"/>
      <c r="DY8" s="191"/>
      <c r="DZ8" s="76" t="s">
        <v>69</v>
      </c>
      <c r="EA8" s="189"/>
      <c r="EB8" s="191"/>
      <c r="EC8" s="76" t="s">
        <v>69</v>
      </c>
      <c r="ED8" s="189"/>
      <c r="EE8" s="191"/>
      <c r="EF8" s="76" t="s">
        <v>69</v>
      </c>
      <c r="EG8" s="138"/>
      <c r="EH8" s="189"/>
      <c r="EI8" s="191"/>
      <c r="EJ8" s="76" t="s">
        <v>71</v>
      </c>
      <c r="EK8" s="62"/>
      <c r="EL8" s="69"/>
      <c r="EM8" s="69"/>
      <c r="EN8" s="69"/>
      <c r="EO8" s="69"/>
      <c r="EP8" s="69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 s="85" customFormat="1" ht="20.25" x14ac:dyDescent="0.35">
      <c r="A9" s="79"/>
      <c r="B9" s="80">
        <v>1</v>
      </c>
      <c r="C9" s="77">
        <v>2</v>
      </c>
      <c r="D9" s="79">
        <v>3</v>
      </c>
      <c r="E9" s="77">
        <v>4</v>
      </c>
      <c r="F9" s="79">
        <v>5</v>
      </c>
      <c r="G9" s="77">
        <v>6</v>
      </c>
      <c r="H9" s="79">
        <v>7</v>
      </c>
      <c r="I9" s="77">
        <v>8</v>
      </c>
      <c r="J9" s="79">
        <v>2</v>
      </c>
      <c r="K9" s="77">
        <v>3</v>
      </c>
      <c r="L9" s="79">
        <v>4</v>
      </c>
      <c r="M9" s="81" t="s">
        <v>63</v>
      </c>
      <c r="N9" s="77">
        <v>6</v>
      </c>
      <c r="O9" s="79">
        <v>13</v>
      </c>
      <c r="P9" s="77">
        <v>7</v>
      </c>
      <c r="Q9" s="79">
        <v>8</v>
      </c>
      <c r="R9" s="77">
        <v>9</v>
      </c>
      <c r="S9" s="79">
        <v>10</v>
      </c>
      <c r="T9" s="77">
        <v>18</v>
      </c>
      <c r="U9" s="79">
        <v>19</v>
      </c>
      <c r="V9" s="77">
        <v>20</v>
      </c>
      <c r="W9" s="79">
        <v>21</v>
      </c>
      <c r="X9" s="77">
        <v>22</v>
      </c>
      <c r="Y9" s="79">
        <v>23</v>
      </c>
      <c r="Z9" s="77">
        <v>24</v>
      </c>
      <c r="AA9" s="79">
        <v>25</v>
      </c>
      <c r="AB9" s="77">
        <v>26</v>
      </c>
      <c r="AC9" s="79">
        <v>27</v>
      </c>
      <c r="AD9" s="77">
        <v>28</v>
      </c>
      <c r="AE9" s="79">
        <v>29</v>
      </c>
      <c r="AF9" s="77">
        <v>30</v>
      </c>
      <c r="AG9" s="79">
        <v>31</v>
      </c>
      <c r="AH9" s="77">
        <v>32</v>
      </c>
      <c r="AI9" s="79">
        <v>33</v>
      </c>
      <c r="AJ9" s="77">
        <v>11</v>
      </c>
      <c r="AK9" s="79">
        <v>12</v>
      </c>
      <c r="AL9" s="77">
        <v>13</v>
      </c>
      <c r="AM9" s="79">
        <v>14</v>
      </c>
      <c r="AN9" s="77">
        <v>38</v>
      </c>
      <c r="AO9" s="79">
        <v>15</v>
      </c>
      <c r="AP9" s="77">
        <v>16</v>
      </c>
      <c r="AQ9" s="79">
        <v>17</v>
      </c>
      <c r="AR9" s="77">
        <v>18</v>
      </c>
      <c r="AS9" s="79">
        <v>43</v>
      </c>
      <c r="AT9" s="77">
        <v>44</v>
      </c>
      <c r="AU9" s="79">
        <v>45</v>
      </c>
      <c r="AV9" s="77">
        <v>46</v>
      </c>
      <c r="AW9" s="79">
        <v>47</v>
      </c>
      <c r="AX9" s="77">
        <v>48</v>
      </c>
      <c r="AY9" s="79">
        <v>49</v>
      </c>
      <c r="AZ9" s="77">
        <v>50</v>
      </c>
      <c r="BA9" s="79">
        <v>51</v>
      </c>
      <c r="BB9" s="77">
        <v>52</v>
      </c>
      <c r="BC9" s="79">
        <v>53</v>
      </c>
      <c r="BD9" s="77">
        <v>54</v>
      </c>
      <c r="BE9" s="79">
        <v>55</v>
      </c>
      <c r="BF9" s="77">
        <v>56</v>
      </c>
      <c r="BG9" s="79">
        <v>57</v>
      </c>
      <c r="BH9" s="77">
        <v>58</v>
      </c>
      <c r="BI9" s="79">
        <v>59</v>
      </c>
      <c r="BJ9" s="77">
        <v>60</v>
      </c>
      <c r="BK9" s="79">
        <v>61</v>
      </c>
      <c r="BL9" s="77">
        <v>62</v>
      </c>
      <c r="BM9" s="79">
        <v>63</v>
      </c>
      <c r="BN9" s="77">
        <v>64</v>
      </c>
      <c r="BO9" s="79">
        <v>65</v>
      </c>
      <c r="BP9" s="77">
        <v>66</v>
      </c>
      <c r="BQ9" s="79">
        <v>19</v>
      </c>
      <c r="BR9" s="77">
        <v>20</v>
      </c>
      <c r="BS9" s="79">
        <v>21</v>
      </c>
      <c r="BT9" s="77">
        <v>22</v>
      </c>
      <c r="BU9" s="79">
        <v>71</v>
      </c>
      <c r="BV9" s="77">
        <v>72</v>
      </c>
      <c r="BW9" s="79">
        <v>73</v>
      </c>
      <c r="BX9" s="77">
        <v>74</v>
      </c>
      <c r="BY9" s="79">
        <v>75</v>
      </c>
      <c r="BZ9" s="77">
        <v>76</v>
      </c>
      <c r="CA9" s="79">
        <v>77</v>
      </c>
      <c r="CB9" s="77">
        <v>78</v>
      </c>
      <c r="CC9" s="79">
        <v>79</v>
      </c>
      <c r="CD9" s="77">
        <v>80</v>
      </c>
      <c r="CE9" s="79">
        <v>81</v>
      </c>
      <c r="CF9" s="77">
        <v>82</v>
      </c>
      <c r="CG9" s="79">
        <v>83</v>
      </c>
      <c r="CH9" s="77">
        <v>84</v>
      </c>
      <c r="CI9" s="79">
        <v>85</v>
      </c>
      <c r="CJ9" s="77">
        <v>86</v>
      </c>
      <c r="CK9" s="79">
        <v>87</v>
      </c>
      <c r="CL9" s="77">
        <v>88</v>
      </c>
      <c r="CM9" s="79">
        <v>89</v>
      </c>
      <c r="CN9" s="77">
        <v>90</v>
      </c>
      <c r="CO9" s="79">
        <v>91</v>
      </c>
      <c r="CP9" s="77">
        <v>92</v>
      </c>
      <c r="CQ9" s="79">
        <v>23</v>
      </c>
      <c r="CR9" s="77">
        <v>24</v>
      </c>
      <c r="CS9" s="79">
        <v>25</v>
      </c>
      <c r="CT9" s="77">
        <v>26</v>
      </c>
      <c r="CU9" s="77">
        <v>26</v>
      </c>
      <c r="CV9" s="79">
        <v>27</v>
      </c>
      <c r="CW9" s="77">
        <v>28</v>
      </c>
      <c r="CX9" s="77"/>
      <c r="CY9" s="79">
        <v>99</v>
      </c>
      <c r="CZ9" s="77">
        <v>100</v>
      </c>
      <c r="DA9" s="79">
        <v>101</v>
      </c>
      <c r="DB9" s="77">
        <v>102</v>
      </c>
      <c r="DC9" s="79">
        <v>103</v>
      </c>
      <c r="DD9" s="77">
        <v>104</v>
      </c>
      <c r="DE9" s="79">
        <v>105</v>
      </c>
      <c r="DF9" s="77">
        <v>106</v>
      </c>
      <c r="DG9" s="79">
        <v>107</v>
      </c>
      <c r="DH9" s="77">
        <v>108</v>
      </c>
      <c r="DI9" s="79">
        <v>109</v>
      </c>
      <c r="DJ9" s="77">
        <v>110</v>
      </c>
      <c r="DK9" s="79">
        <v>111</v>
      </c>
      <c r="DL9" s="77">
        <v>112</v>
      </c>
      <c r="DM9" s="79">
        <v>113</v>
      </c>
      <c r="DN9" s="77">
        <v>114</v>
      </c>
      <c r="DO9" s="79">
        <v>115</v>
      </c>
      <c r="DP9" s="77">
        <v>116</v>
      </c>
      <c r="DQ9" s="79">
        <v>117</v>
      </c>
      <c r="DR9" s="77">
        <v>118</v>
      </c>
      <c r="DS9" s="79">
        <v>119</v>
      </c>
      <c r="DT9" s="77">
        <v>120</v>
      </c>
      <c r="DU9" s="79">
        <v>121</v>
      </c>
      <c r="DV9" s="77">
        <v>122</v>
      </c>
      <c r="DW9" s="79">
        <v>123</v>
      </c>
      <c r="DX9" s="77">
        <v>124</v>
      </c>
      <c r="DY9" s="79">
        <v>125</v>
      </c>
      <c r="DZ9" s="77">
        <v>126</v>
      </c>
      <c r="EA9" s="79">
        <v>127</v>
      </c>
      <c r="EB9" s="77">
        <v>128</v>
      </c>
      <c r="EC9" s="79">
        <v>129</v>
      </c>
      <c r="ED9" s="77">
        <v>130</v>
      </c>
      <c r="EE9" s="79">
        <v>131</v>
      </c>
      <c r="EF9" s="77">
        <v>132</v>
      </c>
      <c r="EG9" s="79">
        <v>133</v>
      </c>
      <c r="EH9" s="77">
        <v>134</v>
      </c>
      <c r="EI9" s="79">
        <v>135</v>
      </c>
      <c r="EJ9" s="77">
        <v>136</v>
      </c>
      <c r="EK9" s="82"/>
      <c r="EL9" s="83"/>
      <c r="EM9" s="83"/>
      <c r="EN9" s="83"/>
      <c r="EO9" s="83"/>
      <c r="EP9" s="83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ht="40.5" customHeight="1" x14ac:dyDescent="0.3">
      <c r="A10" s="17">
        <v>1</v>
      </c>
      <c r="B10" s="78" t="s">
        <v>55</v>
      </c>
      <c r="C10" s="41">
        <v>5575.6617999999999</v>
      </c>
      <c r="D10" s="41">
        <v>249957.95910000001</v>
      </c>
      <c r="E10" s="19">
        <f t="shared" ref="E10:G14" si="0">DL10+EH10-ED10</f>
        <v>4504626.1440000003</v>
      </c>
      <c r="F10" s="20">
        <f t="shared" si="0"/>
        <v>3753855.12</v>
      </c>
      <c r="G10" s="20">
        <f t="shared" si="0"/>
        <v>2035153.7777999998</v>
      </c>
      <c r="H10" s="20">
        <f>+G10/F10*100</f>
        <v>54.215032619586012</v>
      </c>
      <c r="I10" s="20">
        <f>G10/E10*100</f>
        <v>45.179193849655007</v>
      </c>
      <c r="J10" s="51">
        <f t="shared" ref="J10:L14" si="1">U10+Z10+AJ10+AO10+AT10+AY10+BN10+BV10+BY10+CB10+CE10+CH10+CN10+CQ10+CY10+DB10+DH10+AE10</f>
        <v>1037130.7440000001</v>
      </c>
      <c r="K10" s="43">
        <f t="shared" si="1"/>
        <v>864275.62</v>
      </c>
      <c r="L10" s="43">
        <f t="shared" si="1"/>
        <v>888757.70079999988</v>
      </c>
      <c r="M10" s="43">
        <f>+L10-K10</f>
        <v>24482.08079999988</v>
      </c>
      <c r="N10" s="43">
        <f>+L10/K10*100</f>
        <v>102.83267053165284</v>
      </c>
      <c r="O10" s="43">
        <f>L10/J10*100</f>
        <v>85.693892109710688</v>
      </c>
      <c r="P10" s="51">
        <f t="shared" ref="P10:Q14" si="2">U10+Z10+AE10</f>
        <v>90266.7</v>
      </c>
      <c r="Q10" s="43">
        <f t="shared" si="2"/>
        <v>75222.25</v>
      </c>
      <c r="R10" s="43">
        <f>W10+AB10+AG10</f>
        <v>41713.586400000146</v>
      </c>
      <c r="S10" s="43">
        <f>+R10/Q10*100</f>
        <v>55.453787144096523</v>
      </c>
      <c r="T10" s="52">
        <f>R10/P10*100</f>
        <v>46.211489286747103</v>
      </c>
      <c r="U10" s="51">
        <v>5064.3999999999996</v>
      </c>
      <c r="V10" s="53">
        <f>+U10/12*10</f>
        <v>4220.333333333333</v>
      </c>
      <c r="W10" s="53">
        <v>1781.7190000000001</v>
      </c>
      <c r="X10" s="53">
        <f>+W10/V10*100</f>
        <v>42.217494668667563</v>
      </c>
      <c r="Y10" s="53">
        <f t="shared" ref="Y10:Y17" si="3">W10/U10*100</f>
        <v>35.181245557222972</v>
      </c>
      <c r="Z10" s="51">
        <v>85202.3</v>
      </c>
      <c r="AA10" s="53">
        <f>+Z10/12*10</f>
        <v>71001.916666666672</v>
      </c>
      <c r="AB10" s="53">
        <v>11223.701999999999</v>
      </c>
      <c r="AC10" s="53">
        <f t="shared" ref="AC10:AC17" si="4">+AB10/AA10*100</f>
        <v>15.807604254814716</v>
      </c>
      <c r="AD10" s="53">
        <f>+AB10/Z10*100</f>
        <v>13.173003545678929</v>
      </c>
      <c r="AE10" s="51">
        <v>0</v>
      </c>
      <c r="AF10" s="53">
        <f>+AE10/12*10</f>
        <v>0</v>
      </c>
      <c r="AG10" s="53">
        <v>28708.165400000144</v>
      </c>
      <c r="AH10" s="53" t="e">
        <f>+AG10/AF10*100</f>
        <v>#DIV/0!</v>
      </c>
      <c r="AI10" s="53" t="e">
        <f>AG10/AE10*100</f>
        <v>#DIV/0!</v>
      </c>
      <c r="AJ10" s="51">
        <v>170918.2</v>
      </c>
      <c r="AK10" s="53">
        <f>+AJ10/12*10</f>
        <v>142431.83333333334</v>
      </c>
      <c r="AL10" s="53">
        <v>140243.97700000001</v>
      </c>
      <c r="AM10" s="53">
        <f>+AL10/AK10*100</f>
        <v>98.463927422591624</v>
      </c>
      <c r="AN10" s="53">
        <f>AL10/AJ10*100</f>
        <v>82.053272852159694</v>
      </c>
      <c r="AO10" s="51">
        <v>6488</v>
      </c>
      <c r="AP10" s="53">
        <f>+AO10/12*10</f>
        <v>5406.6666666666661</v>
      </c>
      <c r="AQ10" s="53">
        <v>5476.3309999996463</v>
      </c>
      <c r="AR10" s="53">
        <f>+AQ10/AP10*100</f>
        <v>101.28848951910567</v>
      </c>
      <c r="AS10" s="53">
        <f>AQ10/AO10*100</f>
        <v>84.407074599254713</v>
      </c>
      <c r="AT10" s="51">
        <v>6900</v>
      </c>
      <c r="AU10" s="53">
        <f>+AT10/12*10</f>
        <v>5750</v>
      </c>
      <c r="AV10" s="53">
        <v>6328.7</v>
      </c>
      <c r="AW10" s="53">
        <f>+AV10/AU10*100</f>
        <v>110.06434782608696</v>
      </c>
      <c r="AX10" s="53">
        <f>AV10/AT10*100</f>
        <v>91.720289855072451</v>
      </c>
      <c r="AY10" s="51">
        <v>0</v>
      </c>
      <c r="AZ10" s="53">
        <f>+AY10/12*10</f>
        <v>0</v>
      </c>
      <c r="BA10" s="53">
        <v>0</v>
      </c>
      <c r="BB10" s="51">
        <v>0</v>
      </c>
      <c r="BC10" s="53">
        <f>+BB10/12*10</f>
        <v>0</v>
      </c>
      <c r="BD10" s="53">
        <v>0</v>
      </c>
      <c r="BE10" s="51">
        <v>1477564.3</v>
      </c>
      <c r="BF10" s="53">
        <f>+BE10/12*10</f>
        <v>1231303.5833333335</v>
      </c>
      <c r="BG10" s="53">
        <v>1108173.2</v>
      </c>
      <c r="BH10" s="51">
        <v>3703.9</v>
      </c>
      <c r="BI10" s="53">
        <f>+BH10/12*10</f>
        <v>3086.5833333333335</v>
      </c>
      <c r="BJ10" s="53">
        <v>3271.7</v>
      </c>
      <c r="BK10" s="51">
        <v>0</v>
      </c>
      <c r="BL10" s="53">
        <f>+BK10/12*10</f>
        <v>0</v>
      </c>
      <c r="BM10" s="53">
        <v>0</v>
      </c>
      <c r="BN10" s="51">
        <v>0</v>
      </c>
      <c r="BO10" s="53">
        <f>+BN10/12*10</f>
        <v>0</v>
      </c>
      <c r="BP10" s="53">
        <v>0</v>
      </c>
      <c r="BQ10" s="51">
        <f t="shared" ref="BQ10:BS14" si="5">BV10+BY10+CB10+CE10</f>
        <v>160025</v>
      </c>
      <c r="BR10" s="53">
        <f t="shared" si="5"/>
        <v>133354.16666666666</v>
      </c>
      <c r="BS10" s="53">
        <f t="shared" si="5"/>
        <v>116233.931</v>
      </c>
      <c r="BT10" s="53">
        <f>+BS10/BR10*100</f>
        <v>87.161829214185289</v>
      </c>
      <c r="BU10" s="53">
        <f>BS10/BQ10*100</f>
        <v>72.634857678487734</v>
      </c>
      <c r="BV10" s="51">
        <v>109392</v>
      </c>
      <c r="BW10" s="53">
        <f>+BV10/12*10</f>
        <v>91160</v>
      </c>
      <c r="BX10" s="53">
        <v>88920.759099999996</v>
      </c>
      <c r="BY10" s="51">
        <v>35633</v>
      </c>
      <c r="BZ10" s="53">
        <f>+BY10/12*10</f>
        <v>29694.166666666664</v>
      </c>
      <c r="CA10" s="53">
        <v>6212.1980000000003</v>
      </c>
      <c r="CB10" s="51">
        <v>0</v>
      </c>
      <c r="CC10" s="53">
        <f>+CB10/12*10</f>
        <v>0</v>
      </c>
      <c r="CD10" s="53">
        <v>0</v>
      </c>
      <c r="CE10" s="51">
        <v>15000</v>
      </c>
      <c r="CF10" s="53">
        <f>+CE10/12*10</f>
        <v>12500</v>
      </c>
      <c r="CG10" s="53">
        <v>21100.973900000001</v>
      </c>
      <c r="CH10" s="51">
        <v>0</v>
      </c>
      <c r="CI10" s="53">
        <f>+CH10/12*10</f>
        <v>0</v>
      </c>
      <c r="CJ10" s="53">
        <v>0</v>
      </c>
      <c r="CK10" s="51">
        <v>2227.1999999999998</v>
      </c>
      <c r="CL10" s="53">
        <f>+CK10/12*10</f>
        <v>1856</v>
      </c>
      <c r="CM10" s="53">
        <v>1559.04</v>
      </c>
      <c r="CN10" s="51">
        <v>0</v>
      </c>
      <c r="CO10" s="53">
        <f>+CN10/12*10</f>
        <v>0</v>
      </c>
      <c r="CP10" s="53">
        <v>0</v>
      </c>
      <c r="CQ10" s="51">
        <v>45443.4</v>
      </c>
      <c r="CR10" s="53">
        <f>+CQ10/12*10</f>
        <v>37869.5</v>
      </c>
      <c r="CS10" s="53">
        <v>26646.1345</v>
      </c>
      <c r="CT10" s="53">
        <f>+CS10/CR10*100</f>
        <v>70.363048099393978</v>
      </c>
      <c r="CU10" s="51">
        <v>22165.4</v>
      </c>
      <c r="CV10" s="53">
        <f>+CU10/12*10</f>
        <v>18471.166666666668</v>
      </c>
      <c r="CW10" s="53">
        <v>13740.0645</v>
      </c>
      <c r="CX10" s="53">
        <f>+CW10/CV10*100</f>
        <v>74.386554720420108</v>
      </c>
      <c r="CY10" s="51">
        <v>0</v>
      </c>
      <c r="CZ10" s="53">
        <f>+CY10/12*10</f>
        <v>0</v>
      </c>
      <c r="DA10" s="53">
        <v>4571.7150000000001</v>
      </c>
      <c r="DB10" s="51">
        <v>0</v>
      </c>
      <c r="DC10" s="53">
        <f>+DB10/12*10</f>
        <v>0</v>
      </c>
      <c r="DD10" s="53">
        <v>300</v>
      </c>
      <c r="DE10" s="51">
        <v>0</v>
      </c>
      <c r="DF10" s="53">
        <f>+DE10/12*10</f>
        <v>0</v>
      </c>
      <c r="DG10" s="53">
        <v>0</v>
      </c>
      <c r="DH10" s="51">
        <v>557089.44400000002</v>
      </c>
      <c r="DI10" s="53">
        <f>+DH10/12*10</f>
        <v>464241.20333333331</v>
      </c>
      <c r="DJ10" s="53">
        <v>547243.32590000005</v>
      </c>
      <c r="DK10" s="53">
        <v>0</v>
      </c>
      <c r="DL10" s="51">
        <f t="shared" ref="DL10:DN14" si="6">U10+Z10+AJ10+AO10+AT10+AY10+BB10+BE10+BH10+BK10+BN10+BV10+BY10+CB10+CE10+CH10+CK10+CN10+CQ10+CY10+DB10+DE10+DH10+AE10</f>
        <v>2520626.1439999999</v>
      </c>
      <c r="DM10" s="53">
        <f t="shared" si="6"/>
        <v>2100521.7866666666</v>
      </c>
      <c r="DN10" s="53">
        <f t="shared" si="6"/>
        <v>2001761.6407999999</v>
      </c>
      <c r="DO10" s="19">
        <v>100000</v>
      </c>
      <c r="DP10" s="42">
        <f>+DO10/12*10</f>
        <v>83333.333333333343</v>
      </c>
      <c r="DQ10" s="42">
        <v>450</v>
      </c>
      <c r="DR10" s="19">
        <v>1884000</v>
      </c>
      <c r="DS10" s="42">
        <f>+DR10/12*10</f>
        <v>1570000</v>
      </c>
      <c r="DT10" s="42">
        <v>32942.137000000002</v>
      </c>
      <c r="DU10" s="19">
        <v>0</v>
      </c>
      <c r="DV10" s="42">
        <f>+DU10/12*10</f>
        <v>0</v>
      </c>
      <c r="DW10" s="42">
        <v>0</v>
      </c>
      <c r="DX10" s="19">
        <v>0</v>
      </c>
      <c r="DY10" s="42">
        <f>+DX10/12*10</f>
        <v>0</v>
      </c>
      <c r="DZ10" s="42">
        <v>0</v>
      </c>
      <c r="EA10" s="19">
        <v>0</v>
      </c>
      <c r="EB10" s="42">
        <f>+EA10/12*10</f>
        <v>0</v>
      </c>
      <c r="EC10" s="42">
        <v>0</v>
      </c>
      <c r="ED10" s="19">
        <v>364707.3</v>
      </c>
      <c r="EE10" s="42">
        <f>+ED10/12*10</f>
        <v>303922.75</v>
      </c>
      <c r="EF10" s="42">
        <v>100000</v>
      </c>
      <c r="EG10" s="42">
        <v>0</v>
      </c>
      <c r="EH10" s="19">
        <f t="shared" ref="EH10:EI14" si="7">DO10+DR10+DU10+DX10+EA10+ED10</f>
        <v>2348707.2999999998</v>
      </c>
      <c r="EI10" s="42">
        <f t="shared" si="7"/>
        <v>1957256.0833333333</v>
      </c>
      <c r="EJ10" s="42">
        <f>DQ10+DT10+DW10+DZ10+EC10+EF10+EG10</f>
        <v>133392.13699999999</v>
      </c>
      <c r="EK10" s="24"/>
      <c r="EL10" s="71"/>
      <c r="EM10" s="71"/>
      <c r="EN10" s="71"/>
      <c r="EO10" s="71"/>
      <c r="EP10" s="71">
        <f>+EO10/DL10*100</f>
        <v>0</v>
      </c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  <row r="11" spans="1:256" ht="40.5" customHeight="1" x14ac:dyDescent="0.3">
      <c r="A11" s="17">
        <v>2</v>
      </c>
      <c r="B11" s="78" t="s">
        <v>56</v>
      </c>
      <c r="C11" s="41">
        <v>37539.474900000001</v>
      </c>
      <c r="D11" s="41">
        <v>113897.14599999999</v>
      </c>
      <c r="E11" s="19">
        <f t="shared" si="0"/>
        <v>2786989.469</v>
      </c>
      <c r="F11" s="20">
        <f t="shared" si="0"/>
        <v>2322491.224166668</v>
      </c>
      <c r="G11" s="20">
        <f t="shared" si="0"/>
        <v>2151771.1036999999</v>
      </c>
      <c r="H11" s="20">
        <f t="shared" ref="H11:H17" si="8">+G11/F11*100</f>
        <v>92.649267360399861</v>
      </c>
      <c r="I11" s="20">
        <f>G11/E11*100</f>
        <v>77.207722800333258</v>
      </c>
      <c r="J11" s="51">
        <f t="shared" si="1"/>
        <v>830911.4420000005</v>
      </c>
      <c r="K11" s="43">
        <f t="shared" si="1"/>
        <v>692426.20166666713</v>
      </c>
      <c r="L11" s="43">
        <f t="shared" si="1"/>
        <v>599532.95970000001</v>
      </c>
      <c r="M11" s="43">
        <f t="shared" ref="M11:M17" si="9">+L11-K11</f>
        <v>-92893.241966667119</v>
      </c>
      <c r="N11" s="43">
        <f t="shared" ref="N11:N17" si="10">+L11/K11*100</f>
        <v>86.584383759153908</v>
      </c>
      <c r="O11" s="43">
        <f>L11/J11*100</f>
        <v>72.153653132628264</v>
      </c>
      <c r="P11" s="51">
        <f t="shared" si="2"/>
        <v>130362.23000000045</v>
      </c>
      <c r="Q11" s="43">
        <f t="shared" si="2"/>
        <v>108635.19166666703</v>
      </c>
      <c r="R11" s="43">
        <f>W11+AB11+AG11</f>
        <v>72885.397899999749</v>
      </c>
      <c r="S11" s="43">
        <f t="shared" ref="S11:S17" si="11">+R11/Q11*100</f>
        <v>67.091885034491511</v>
      </c>
      <c r="T11" s="52">
        <f>R11/P11*100</f>
        <v>55.909904195409588</v>
      </c>
      <c r="U11" s="51">
        <v>10000</v>
      </c>
      <c r="V11" s="53">
        <f t="shared" ref="V11:V14" si="12">+U11/12*10</f>
        <v>8333.3333333333339</v>
      </c>
      <c r="W11" s="53">
        <v>7369.1588000000002</v>
      </c>
      <c r="X11" s="53">
        <f t="shared" ref="X11:X17" si="13">+W11/V11*100</f>
        <v>88.429905599999998</v>
      </c>
      <c r="Y11" s="53">
        <f t="shared" si="3"/>
        <v>73.691587999999996</v>
      </c>
      <c r="Z11" s="51">
        <v>20000</v>
      </c>
      <c r="AA11" s="53">
        <f t="shared" ref="AA11:AA14" si="14">+Z11/12*10</f>
        <v>16666.666666666668</v>
      </c>
      <c r="AB11" s="53">
        <v>31376.126100000001</v>
      </c>
      <c r="AC11" s="53">
        <f t="shared" si="4"/>
        <v>188.25675659999999</v>
      </c>
      <c r="AD11" s="53">
        <f t="shared" ref="AD11:AD17" si="15">+AB11/Z11*100</f>
        <v>156.8806305</v>
      </c>
      <c r="AE11" s="51">
        <v>100362.23000000045</v>
      </c>
      <c r="AF11" s="53">
        <f t="shared" ref="AF11:AF14" si="16">+AE11/12*10</f>
        <v>83635.191666667029</v>
      </c>
      <c r="AG11" s="53">
        <v>34140.11299999975</v>
      </c>
      <c r="AH11" s="53">
        <f>+AG11/AF11*100</f>
        <v>40.82027232754745</v>
      </c>
      <c r="AI11" s="53">
        <f>AG11/AE11*100</f>
        <v>34.016893606289536</v>
      </c>
      <c r="AJ11" s="51">
        <v>324498.40000000002</v>
      </c>
      <c r="AK11" s="53">
        <f t="shared" ref="AK11:AK14" si="17">+AJ11/12*10</f>
        <v>270415.33333333337</v>
      </c>
      <c r="AL11" s="53">
        <v>258561.71890000001</v>
      </c>
      <c r="AM11" s="53">
        <f>+AL11/AK11*100</f>
        <v>95.616515421955853</v>
      </c>
      <c r="AN11" s="53">
        <f>AL11/AJ11*100</f>
        <v>79.680429518296549</v>
      </c>
      <c r="AO11" s="51">
        <v>7780.8</v>
      </c>
      <c r="AP11" s="53">
        <f t="shared" ref="AP11:AP14" si="18">+AO11/12*10</f>
        <v>6484</v>
      </c>
      <c r="AQ11" s="53">
        <v>8727.5249000002441</v>
      </c>
      <c r="AR11" s="53">
        <f>+AQ11/AP11*100</f>
        <v>134.60093923504385</v>
      </c>
      <c r="AS11" s="53">
        <f>AQ11/AO11*100</f>
        <v>112.16744936253656</v>
      </c>
      <c r="AT11" s="51">
        <v>12300</v>
      </c>
      <c r="AU11" s="53">
        <f t="shared" ref="AU11:AU14" si="19">+AT11/12*10</f>
        <v>10250</v>
      </c>
      <c r="AV11" s="53">
        <v>10804.4</v>
      </c>
      <c r="AW11" s="53">
        <f>+AV11/AU11*100</f>
        <v>105.40878048780486</v>
      </c>
      <c r="AX11" s="53">
        <f>AV11/AT11*100</f>
        <v>87.840650406504068</v>
      </c>
      <c r="AY11" s="51">
        <v>0</v>
      </c>
      <c r="AZ11" s="53">
        <f t="shared" ref="AZ11:AZ14" si="20">+AY11/12*10</f>
        <v>0</v>
      </c>
      <c r="BA11" s="53">
        <v>0</v>
      </c>
      <c r="BB11" s="51">
        <v>0</v>
      </c>
      <c r="BC11" s="53">
        <f t="shared" ref="BC11:BC14" si="21">+BB11/12*10</f>
        <v>0</v>
      </c>
      <c r="BD11" s="53">
        <v>0</v>
      </c>
      <c r="BE11" s="51">
        <v>1487011.3</v>
      </c>
      <c r="BF11" s="53">
        <f t="shared" ref="BF11:BF14" si="22">+BE11/12*10</f>
        <v>1239176.0833333335</v>
      </c>
      <c r="BG11" s="53">
        <v>1115258.5</v>
      </c>
      <c r="BH11" s="51">
        <v>9804.9</v>
      </c>
      <c r="BI11" s="53">
        <f t="shared" ref="BI11:BI14" si="23">+BH11/12*10</f>
        <v>8170.7499999999991</v>
      </c>
      <c r="BJ11" s="53">
        <v>8960.4</v>
      </c>
      <c r="BK11" s="51">
        <v>0</v>
      </c>
      <c r="BL11" s="53">
        <f t="shared" ref="BL11:BL14" si="24">+BK11/12*10</f>
        <v>0</v>
      </c>
      <c r="BM11" s="53">
        <v>0</v>
      </c>
      <c r="BN11" s="51">
        <v>0</v>
      </c>
      <c r="BO11" s="53">
        <f t="shared" ref="BO11:BO14" si="25">+BN11/12*10</f>
        <v>0</v>
      </c>
      <c r="BP11" s="53">
        <v>0</v>
      </c>
      <c r="BQ11" s="51">
        <f t="shared" si="5"/>
        <v>44460.9</v>
      </c>
      <c r="BR11" s="53">
        <f t="shared" si="5"/>
        <v>37050.749999999993</v>
      </c>
      <c r="BS11" s="53">
        <f t="shared" si="5"/>
        <v>16848.435999999998</v>
      </c>
      <c r="BT11" s="53">
        <f t="shared" ref="BT11:BT17" si="26">+BS11/BR11*100</f>
        <v>45.473940473539677</v>
      </c>
      <c r="BU11" s="53">
        <f>BS11/BQ11*100</f>
        <v>37.894950394616387</v>
      </c>
      <c r="BV11" s="51">
        <v>31562</v>
      </c>
      <c r="BW11" s="53">
        <f t="shared" ref="BW11:BW14" si="27">+BV11/12*10</f>
        <v>26301.666666666664</v>
      </c>
      <c r="BX11" s="53">
        <v>11960.331</v>
      </c>
      <c r="BY11" s="51">
        <v>7543.4</v>
      </c>
      <c r="BZ11" s="53">
        <f t="shared" ref="BZ11:BZ14" si="28">+BY11/12*10</f>
        <v>6286.166666666667</v>
      </c>
      <c r="CA11" s="53">
        <v>2143.9</v>
      </c>
      <c r="CB11" s="51">
        <v>2100</v>
      </c>
      <c r="CC11" s="53">
        <f t="shared" ref="CC11:CC14" si="29">+CB11/12*10</f>
        <v>1750</v>
      </c>
      <c r="CD11" s="53">
        <v>610.60500000000002</v>
      </c>
      <c r="CE11" s="51">
        <v>3255.5</v>
      </c>
      <c r="CF11" s="53">
        <f t="shared" ref="CF11:CF14" si="30">+CE11/12*10</f>
        <v>2712.916666666667</v>
      </c>
      <c r="CG11" s="53">
        <v>2133.6</v>
      </c>
      <c r="CH11" s="51">
        <v>0</v>
      </c>
      <c r="CI11" s="53">
        <f t="shared" ref="CI11:CI14" si="31">+CH11/12*10</f>
        <v>0</v>
      </c>
      <c r="CJ11" s="53">
        <v>0</v>
      </c>
      <c r="CK11" s="51">
        <v>4454.3999999999996</v>
      </c>
      <c r="CL11" s="53">
        <f t="shared" ref="CL11:CL14" si="32">+CK11/12*10</f>
        <v>3712</v>
      </c>
      <c r="CM11" s="53">
        <v>3118.08</v>
      </c>
      <c r="CN11" s="51">
        <v>0</v>
      </c>
      <c r="CO11" s="53">
        <f t="shared" ref="CO11:CO14" si="33">+CN11/12*10</f>
        <v>0</v>
      </c>
      <c r="CP11" s="53">
        <v>0</v>
      </c>
      <c r="CQ11" s="51">
        <v>196797.57</v>
      </c>
      <c r="CR11" s="53">
        <f t="shared" ref="CR11:CR14" si="34">+CQ11/12*10</f>
        <v>163997.97500000001</v>
      </c>
      <c r="CS11" s="53">
        <v>114169.18799999999</v>
      </c>
      <c r="CT11" s="53">
        <f t="shared" ref="CT11:CT17" si="35">+CS11/CR11*100</f>
        <v>69.61621812708357</v>
      </c>
      <c r="CU11" s="51">
        <v>62673.07</v>
      </c>
      <c r="CV11" s="53">
        <f t="shared" ref="CV11:CV14" si="36">+CU11/12*10</f>
        <v>52227.558333333334</v>
      </c>
      <c r="CW11" s="53">
        <v>34784.648000000001</v>
      </c>
      <c r="CX11" s="53">
        <f t="shared" ref="CX11:CX14" si="37">+CW11/CV11*100</f>
        <v>66.602094966785572</v>
      </c>
      <c r="CY11" s="51">
        <v>6000</v>
      </c>
      <c r="CZ11" s="53">
        <f t="shared" ref="CZ11:CZ14" si="38">+CY11/12*10</f>
        <v>5000</v>
      </c>
      <c r="DA11" s="53">
        <v>8651.4519999999993</v>
      </c>
      <c r="DB11" s="51">
        <v>666.1</v>
      </c>
      <c r="DC11" s="53">
        <f t="shared" ref="DC11:DC14" si="39">+DB11/12*10</f>
        <v>555.08333333333337</v>
      </c>
      <c r="DD11" s="53">
        <v>1107.6790000000001</v>
      </c>
      <c r="DE11" s="51">
        <v>0</v>
      </c>
      <c r="DF11" s="53">
        <f t="shared" ref="DF11:DF14" si="40">+DE11/12*10</f>
        <v>0</v>
      </c>
      <c r="DG11" s="53">
        <v>0</v>
      </c>
      <c r="DH11" s="51">
        <v>108045.442</v>
      </c>
      <c r="DI11" s="53">
        <f t="shared" ref="DI11:DI14" si="41">+DH11/12*10</f>
        <v>90037.868333333332</v>
      </c>
      <c r="DJ11" s="53">
        <v>107777.163</v>
      </c>
      <c r="DK11" s="53">
        <v>0</v>
      </c>
      <c r="DL11" s="51">
        <f t="shared" si="6"/>
        <v>2332182.0419999999</v>
      </c>
      <c r="DM11" s="53">
        <f t="shared" si="6"/>
        <v>1943485.0350000011</v>
      </c>
      <c r="DN11" s="53">
        <f t="shared" si="6"/>
        <v>1726869.9397</v>
      </c>
      <c r="DO11" s="19">
        <v>0</v>
      </c>
      <c r="DP11" s="42">
        <f t="shared" ref="DP11:DP14" si="42">+DO11/12*10</f>
        <v>0</v>
      </c>
      <c r="DQ11" s="42">
        <v>0</v>
      </c>
      <c r="DR11" s="19">
        <v>449807.42700000003</v>
      </c>
      <c r="DS11" s="42">
        <f t="shared" ref="DS11:DS14" si="43">+DR11/12*10</f>
        <v>374839.52250000002</v>
      </c>
      <c r="DT11" s="42">
        <v>424901.16399999999</v>
      </c>
      <c r="DU11" s="19">
        <v>0</v>
      </c>
      <c r="DV11" s="42">
        <f t="shared" ref="DV11:DV14" si="44">+DU11/12*10</f>
        <v>0</v>
      </c>
      <c r="DW11" s="42">
        <v>0</v>
      </c>
      <c r="DX11" s="19">
        <v>5000</v>
      </c>
      <c r="DY11" s="42">
        <f t="shared" ref="DY11:DY14" si="45">+DX11/12*10</f>
        <v>4166.666666666667</v>
      </c>
      <c r="DZ11" s="42">
        <v>0</v>
      </c>
      <c r="EA11" s="19">
        <v>0</v>
      </c>
      <c r="EB11" s="42">
        <f t="shared" ref="EB11:EB14" si="46">+EA11/12*10</f>
        <v>0</v>
      </c>
      <c r="EC11" s="42">
        <v>0</v>
      </c>
      <c r="ED11" s="19">
        <v>441000</v>
      </c>
      <c r="EE11" s="42">
        <f t="shared" ref="EE11:EE14" si="47">+ED11/12*10</f>
        <v>367500</v>
      </c>
      <c r="EF11" s="42">
        <v>440747.766</v>
      </c>
      <c r="EG11" s="42">
        <v>0</v>
      </c>
      <c r="EH11" s="19">
        <f t="shared" si="7"/>
        <v>895807.42700000003</v>
      </c>
      <c r="EI11" s="42">
        <f t="shared" si="7"/>
        <v>746506.18916666671</v>
      </c>
      <c r="EJ11" s="42">
        <f>DQ11+DT11+DW11+DZ11+EC11+EF11+EG11</f>
        <v>865648.92999999993</v>
      </c>
      <c r="EK11" s="24"/>
      <c r="EL11" s="71"/>
      <c r="EM11" s="71"/>
      <c r="EN11" s="71"/>
      <c r="EP11" s="71">
        <f>+EO11/DL11*100</f>
        <v>0</v>
      </c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ht="40.5" customHeight="1" x14ac:dyDescent="0.3">
      <c r="A12" s="17">
        <v>3</v>
      </c>
      <c r="B12" s="78" t="s">
        <v>57</v>
      </c>
      <c r="C12" s="41">
        <v>33917.214599999999</v>
      </c>
      <c r="D12" s="41">
        <v>1057.2941000000001</v>
      </c>
      <c r="E12" s="19">
        <f t="shared" si="0"/>
        <v>951507.35139999993</v>
      </c>
      <c r="F12" s="20">
        <f t="shared" si="0"/>
        <v>792922.79283333337</v>
      </c>
      <c r="G12" s="20">
        <f t="shared" si="0"/>
        <v>701034.31660000002</v>
      </c>
      <c r="H12" s="20">
        <f t="shared" si="8"/>
        <v>88.411422011846781</v>
      </c>
      <c r="I12" s="20">
        <f>G12/E12*100</f>
        <v>73.676185009872327</v>
      </c>
      <c r="J12" s="51">
        <f t="shared" si="1"/>
        <v>307439.40399999998</v>
      </c>
      <c r="K12" s="43">
        <f t="shared" si="1"/>
        <v>256199.5033333333</v>
      </c>
      <c r="L12" s="43">
        <f t="shared" si="1"/>
        <v>242947.37060000002</v>
      </c>
      <c r="M12" s="43">
        <f t="shared" si="9"/>
        <v>-13252.132733333274</v>
      </c>
      <c r="N12" s="43">
        <f t="shared" si="10"/>
        <v>94.827416696397208</v>
      </c>
      <c r="O12" s="43">
        <f>L12/J12*100</f>
        <v>79.022847246997657</v>
      </c>
      <c r="P12" s="51">
        <f t="shared" si="2"/>
        <v>35437.699999999953</v>
      </c>
      <c r="Q12" s="43">
        <f t="shared" si="2"/>
        <v>29531.416666666628</v>
      </c>
      <c r="R12" s="43">
        <f>W12+AB12+AG12</f>
        <v>26155.621999999988</v>
      </c>
      <c r="S12" s="43">
        <f t="shared" si="11"/>
        <v>88.568802151381234</v>
      </c>
      <c r="T12" s="52">
        <f>R12/P12*100</f>
        <v>73.807335126151031</v>
      </c>
      <c r="U12" s="51">
        <v>0</v>
      </c>
      <c r="V12" s="53">
        <f t="shared" si="12"/>
        <v>0</v>
      </c>
      <c r="W12" s="53">
        <v>92.5</v>
      </c>
      <c r="X12" s="53" t="e">
        <f t="shared" si="13"/>
        <v>#DIV/0!</v>
      </c>
      <c r="Y12" s="53" t="e">
        <f t="shared" si="3"/>
        <v>#DIV/0!</v>
      </c>
      <c r="Z12" s="51">
        <v>5220</v>
      </c>
      <c r="AA12" s="53">
        <f t="shared" si="14"/>
        <v>4350</v>
      </c>
      <c r="AB12" s="53">
        <v>5948.6319999999996</v>
      </c>
      <c r="AC12" s="53">
        <f t="shared" si="4"/>
        <v>136.75016091954021</v>
      </c>
      <c r="AD12" s="53">
        <f t="shared" si="15"/>
        <v>113.9584674329502</v>
      </c>
      <c r="AE12" s="51">
        <v>30217.699999999953</v>
      </c>
      <c r="AF12" s="53">
        <f t="shared" si="16"/>
        <v>25181.416666666628</v>
      </c>
      <c r="AG12" s="53">
        <v>20114.489999999991</v>
      </c>
      <c r="AH12" s="53">
        <f>+AG12/AF12*100</f>
        <v>79.878309732375484</v>
      </c>
      <c r="AI12" s="53">
        <f>AG12/AE12*100</f>
        <v>66.565258110312897</v>
      </c>
      <c r="AJ12" s="51">
        <v>55961.599999999999</v>
      </c>
      <c r="AK12" s="53">
        <f t="shared" si="17"/>
        <v>46634.666666666664</v>
      </c>
      <c r="AL12" s="53">
        <v>48241.187700000002</v>
      </c>
      <c r="AM12" s="53">
        <f>+AL12/AK12*100</f>
        <v>103.44490729357274</v>
      </c>
      <c r="AN12" s="53">
        <f>AL12/AJ12*100</f>
        <v>86.204089411310619</v>
      </c>
      <c r="AO12" s="51">
        <v>4713.7</v>
      </c>
      <c r="AP12" s="53">
        <f t="shared" si="18"/>
        <v>3928.0833333333335</v>
      </c>
      <c r="AQ12" s="53">
        <v>4733.3880000000354</v>
      </c>
      <c r="AR12" s="53">
        <f>+AQ12/AP12*100</f>
        <v>120.50121136262473</v>
      </c>
      <c r="AS12" s="53">
        <f>AQ12/AO12*100</f>
        <v>100.41767613552062</v>
      </c>
      <c r="AT12" s="51">
        <v>400</v>
      </c>
      <c r="AU12" s="53">
        <f t="shared" si="19"/>
        <v>333.33333333333337</v>
      </c>
      <c r="AV12" s="53">
        <v>692.8</v>
      </c>
      <c r="AW12" s="53">
        <f>+AV12/AU12*100</f>
        <v>207.83999999999997</v>
      </c>
      <c r="AX12" s="53">
        <f>AV12/AT12*100</f>
        <v>173.2</v>
      </c>
      <c r="AY12" s="51">
        <v>0</v>
      </c>
      <c r="AZ12" s="53">
        <f t="shared" si="20"/>
        <v>0</v>
      </c>
      <c r="BA12" s="53">
        <v>0</v>
      </c>
      <c r="BB12" s="51">
        <v>0</v>
      </c>
      <c r="BC12" s="53">
        <f t="shared" si="21"/>
        <v>0</v>
      </c>
      <c r="BD12" s="53">
        <v>0</v>
      </c>
      <c r="BE12" s="51">
        <v>490624.6</v>
      </c>
      <c r="BF12" s="53">
        <f t="shared" si="22"/>
        <v>408853.83333333331</v>
      </c>
      <c r="BG12" s="53">
        <v>367968.5</v>
      </c>
      <c r="BH12" s="51">
        <v>1089.4000000000001</v>
      </c>
      <c r="BI12" s="53">
        <f t="shared" si="23"/>
        <v>907.83333333333348</v>
      </c>
      <c r="BJ12" s="53">
        <v>962.2</v>
      </c>
      <c r="BK12" s="51">
        <v>0</v>
      </c>
      <c r="BL12" s="53">
        <f t="shared" si="24"/>
        <v>0</v>
      </c>
      <c r="BM12" s="53">
        <v>0</v>
      </c>
      <c r="BN12" s="51">
        <v>0</v>
      </c>
      <c r="BO12" s="53">
        <f t="shared" si="25"/>
        <v>0</v>
      </c>
      <c r="BP12" s="53">
        <v>0</v>
      </c>
      <c r="BQ12" s="51">
        <f t="shared" si="5"/>
        <v>72828</v>
      </c>
      <c r="BR12" s="53">
        <f t="shared" si="5"/>
        <v>60690</v>
      </c>
      <c r="BS12" s="53">
        <f t="shared" si="5"/>
        <v>25262.578000000001</v>
      </c>
      <c r="BT12" s="53">
        <f t="shared" si="26"/>
        <v>41.625602240896356</v>
      </c>
      <c r="BU12" s="53">
        <f>BS12/BQ12*100</f>
        <v>34.688001867413632</v>
      </c>
      <c r="BV12" s="51">
        <v>69528</v>
      </c>
      <c r="BW12" s="53">
        <f t="shared" si="27"/>
        <v>57940</v>
      </c>
      <c r="BX12" s="53">
        <v>21440.317999999999</v>
      </c>
      <c r="BY12" s="51">
        <v>0</v>
      </c>
      <c r="BZ12" s="53">
        <f t="shared" si="28"/>
        <v>0</v>
      </c>
      <c r="CA12" s="53">
        <v>0</v>
      </c>
      <c r="CB12" s="51">
        <v>0</v>
      </c>
      <c r="CC12" s="53">
        <f t="shared" si="29"/>
        <v>0</v>
      </c>
      <c r="CD12" s="53">
        <v>0</v>
      </c>
      <c r="CE12" s="51">
        <v>3300</v>
      </c>
      <c r="CF12" s="53">
        <f t="shared" si="30"/>
        <v>2750</v>
      </c>
      <c r="CG12" s="53">
        <v>3822.26</v>
      </c>
      <c r="CH12" s="51">
        <v>0</v>
      </c>
      <c r="CI12" s="53">
        <f t="shared" si="31"/>
        <v>0</v>
      </c>
      <c r="CJ12" s="53">
        <v>0</v>
      </c>
      <c r="CK12" s="51">
        <v>1999</v>
      </c>
      <c r="CL12" s="53">
        <f t="shared" si="32"/>
        <v>1665.8333333333335</v>
      </c>
      <c r="CM12" s="53">
        <v>399.8</v>
      </c>
      <c r="CN12" s="51">
        <v>0</v>
      </c>
      <c r="CO12" s="53">
        <f t="shared" si="33"/>
        <v>0</v>
      </c>
      <c r="CP12" s="53">
        <v>44</v>
      </c>
      <c r="CQ12" s="51">
        <v>39362.1</v>
      </c>
      <c r="CR12" s="53">
        <f t="shared" si="34"/>
        <v>32801.75</v>
      </c>
      <c r="CS12" s="53">
        <v>43199.122000000003</v>
      </c>
      <c r="CT12" s="53">
        <f t="shared" si="35"/>
        <v>131.69761369439132</v>
      </c>
      <c r="CU12" s="51">
        <v>19112.099999999999</v>
      </c>
      <c r="CV12" s="53">
        <f t="shared" si="36"/>
        <v>15926.75</v>
      </c>
      <c r="CW12" s="53">
        <v>11527.266</v>
      </c>
      <c r="CX12" s="53">
        <f t="shared" si="37"/>
        <v>72.376762365203192</v>
      </c>
      <c r="CY12" s="51">
        <v>900</v>
      </c>
      <c r="CZ12" s="53">
        <f t="shared" si="38"/>
        <v>750</v>
      </c>
      <c r="DA12" s="53">
        <v>1666.6</v>
      </c>
      <c r="DB12" s="51">
        <v>2000</v>
      </c>
      <c r="DC12" s="53">
        <f t="shared" si="39"/>
        <v>1666.6666666666665</v>
      </c>
      <c r="DD12" s="53">
        <v>3699.9998000000001</v>
      </c>
      <c r="DE12" s="51">
        <v>20000</v>
      </c>
      <c r="DF12" s="53">
        <f t="shared" si="40"/>
        <v>16666.666666666668</v>
      </c>
      <c r="DG12" s="53">
        <v>6490.09</v>
      </c>
      <c r="DH12" s="51">
        <v>95836.304000000004</v>
      </c>
      <c r="DI12" s="53">
        <f t="shared" si="41"/>
        <v>79863.58666666667</v>
      </c>
      <c r="DJ12" s="53">
        <v>89252.073099999994</v>
      </c>
      <c r="DK12" s="53">
        <v>0</v>
      </c>
      <c r="DL12" s="51">
        <f t="shared" si="6"/>
        <v>821152.40399999998</v>
      </c>
      <c r="DM12" s="53">
        <f t="shared" si="6"/>
        <v>684293.66999999993</v>
      </c>
      <c r="DN12" s="53">
        <f t="shared" si="6"/>
        <v>618767.96059999999</v>
      </c>
      <c r="DO12" s="19">
        <v>0</v>
      </c>
      <c r="DP12" s="42">
        <f t="shared" si="42"/>
        <v>0</v>
      </c>
      <c r="DQ12" s="42">
        <v>0</v>
      </c>
      <c r="DR12" s="19">
        <v>130354.9474</v>
      </c>
      <c r="DS12" s="42">
        <f t="shared" si="43"/>
        <v>108629.12283333333</v>
      </c>
      <c r="DT12" s="42">
        <v>82266.356</v>
      </c>
      <c r="DU12" s="19">
        <v>0</v>
      </c>
      <c r="DV12" s="42">
        <f t="shared" si="44"/>
        <v>0</v>
      </c>
      <c r="DW12" s="42">
        <v>0</v>
      </c>
      <c r="DX12" s="19">
        <v>0</v>
      </c>
      <c r="DY12" s="42">
        <f t="shared" si="45"/>
        <v>0</v>
      </c>
      <c r="DZ12" s="42">
        <v>0</v>
      </c>
      <c r="EA12" s="19">
        <v>0</v>
      </c>
      <c r="EB12" s="42">
        <f t="shared" si="46"/>
        <v>0</v>
      </c>
      <c r="EC12" s="42">
        <v>0</v>
      </c>
      <c r="ED12" s="19">
        <v>95931.948999999993</v>
      </c>
      <c r="EE12" s="42">
        <f t="shared" si="47"/>
        <v>79943.290833333333</v>
      </c>
      <c r="EF12" s="42">
        <v>87970</v>
      </c>
      <c r="EG12" s="42">
        <v>0</v>
      </c>
      <c r="EH12" s="19">
        <f t="shared" si="7"/>
        <v>226286.8964</v>
      </c>
      <c r="EI12" s="42">
        <f t="shared" si="7"/>
        <v>188572.41366666666</v>
      </c>
      <c r="EJ12" s="42">
        <f>DQ12+DT12+DW12+DZ12+EC12+EF12+EG12</f>
        <v>170236.356</v>
      </c>
      <c r="EK12" s="24"/>
      <c r="EL12" s="71"/>
      <c r="EM12" s="71"/>
      <c r="EN12" s="71"/>
      <c r="EO12" s="71"/>
      <c r="EP12" s="71">
        <f>+EO12/DL12*100</f>
        <v>0</v>
      </c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ht="40.5" customHeight="1" x14ac:dyDescent="0.3">
      <c r="A13" s="17">
        <v>4</v>
      </c>
      <c r="B13" s="78" t="s">
        <v>58</v>
      </c>
      <c r="C13" s="41">
        <v>237025.62719999999</v>
      </c>
      <c r="D13" s="41">
        <v>1088997.5411</v>
      </c>
      <c r="E13" s="19">
        <f t="shared" si="0"/>
        <v>4708631.3021999998</v>
      </c>
      <c r="F13" s="20">
        <f t="shared" si="0"/>
        <v>3923859.4184999992</v>
      </c>
      <c r="G13" s="20">
        <f t="shared" si="0"/>
        <v>3120407.7650000001</v>
      </c>
      <c r="H13" s="20">
        <f t="shared" si="8"/>
        <v>79.523943959053966</v>
      </c>
      <c r="I13" s="20">
        <f>G13/E13*100</f>
        <v>66.269953299211622</v>
      </c>
      <c r="J13" s="51">
        <f t="shared" si="1"/>
        <v>904623.31900000002</v>
      </c>
      <c r="K13" s="43">
        <f t="shared" si="1"/>
        <v>753852.76583333337</v>
      </c>
      <c r="L13" s="43">
        <f t="shared" si="1"/>
        <v>620071.69899999932</v>
      </c>
      <c r="M13" s="43">
        <f t="shared" si="9"/>
        <v>-133781.06683333404</v>
      </c>
      <c r="N13" s="43">
        <f t="shared" si="10"/>
        <v>82.253687603646569</v>
      </c>
      <c r="O13" s="43">
        <f>L13/J13*100</f>
        <v>68.544739669705478</v>
      </c>
      <c r="P13" s="51">
        <f t="shared" si="2"/>
        <v>159100</v>
      </c>
      <c r="Q13" s="43">
        <f t="shared" si="2"/>
        <v>132583.33333333334</v>
      </c>
      <c r="R13" s="43">
        <f>W13+AB13+AG13</f>
        <v>53427.460999999283</v>
      </c>
      <c r="S13" s="43">
        <f t="shared" si="11"/>
        <v>40.297267881834777</v>
      </c>
      <c r="T13" s="52">
        <f>R13/P13*100</f>
        <v>33.581056568195649</v>
      </c>
      <c r="U13" s="51">
        <v>0</v>
      </c>
      <c r="V13" s="53">
        <f t="shared" si="12"/>
        <v>0</v>
      </c>
      <c r="W13" s="53">
        <v>171.191</v>
      </c>
      <c r="X13" s="53" t="e">
        <f t="shared" si="13"/>
        <v>#DIV/0!</v>
      </c>
      <c r="Y13" s="53" t="e">
        <f t="shared" si="3"/>
        <v>#DIV/0!</v>
      </c>
      <c r="Z13" s="51">
        <v>16650</v>
      </c>
      <c r="AA13" s="53">
        <f t="shared" si="14"/>
        <v>13875</v>
      </c>
      <c r="AB13" s="53">
        <v>11640.757</v>
      </c>
      <c r="AC13" s="53">
        <f t="shared" si="4"/>
        <v>83.897347747747745</v>
      </c>
      <c r="AD13" s="53">
        <f t="shared" si="15"/>
        <v>69.914456456456449</v>
      </c>
      <c r="AE13" s="51">
        <v>142450</v>
      </c>
      <c r="AF13" s="53">
        <f t="shared" si="16"/>
        <v>118708.33333333334</v>
      </c>
      <c r="AG13" s="53">
        <v>41615.512999999279</v>
      </c>
      <c r="AH13" s="53">
        <f>+AG13/AF13*100</f>
        <v>35.056943208142599</v>
      </c>
      <c r="AI13" s="53">
        <f>AG13/AE13*100</f>
        <v>29.214119340118831</v>
      </c>
      <c r="AJ13" s="51">
        <v>442300</v>
      </c>
      <c r="AK13" s="53">
        <f t="shared" si="17"/>
        <v>368583.33333333337</v>
      </c>
      <c r="AL13" s="53">
        <v>306897.20299999998</v>
      </c>
      <c r="AM13" s="53">
        <f>+AL13/AK13*100</f>
        <v>83.263993579018745</v>
      </c>
      <c r="AN13" s="53">
        <f>AL13/AJ13*100</f>
        <v>69.386661315848968</v>
      </c>
      <c r="AO13" s="51">
        <v>17110</v>
      </c>
      <c r="AP13" s="53">
        <f t="shared" si="18"/>
        <v>14258.333333333332</v>
      </c>
      <c r="AQ13" s="53">
        <v>19984.155000000148</v>
      </c>
      <c r="AR13" s="53">
        <f>+AQ13/AP13*100</f>
        <v>140.15772063121085</v>
      </c>
      <c r="AS13" s="53">
        <f>AQ13/AO13*100</f>
        <v>116.79810052600905</v>
      </c>
      <c r="AT13" s="51">
        <v>13000</v>
      </c>
      <c r="AU13" s="53">
        <f t="shared" si="19"/>
        <v>10833.333333333332</v>
      </c>
      <c r="AV13" s="53">
        <v>14400.2</v>
      </c>
      <c r="AW13" s="53">
        <f>+AV13/AU13*100</f>
        <v>132.92492307692311</v>
      </c>
      <c r="AX13" s="53">
        <f>AV13/AT13*100</f>
        <v>110.77076923076923</v>
      </c>
      <c r="AY13" s="51">
        <v>0</v>
      </c>
      <c r="AZ13" s="53">
        <f t="shared" si="20"/>
        <v>0</v>
      </c>
      <c r="BA13" s="53">
        <v>0</v>
      </c>
      <c r="BB13" s="51">
        <v>0</v>
      </c>
      <c r="BC13" s="53">
        <f t="shared" si="21"/>
        <v>0</v>
      </c>
      <c r="BD13" s="53">
        <v>0</v>
      </c>
      <c r="BE13" s="51">
        <v>2680869.1</v>
      </c>
      <c r="BF13" s="53">
        <f t="shared" si="22"/>
        <v>2234057.5833333335</v>
      </c>
      <c r="BG13" s="53">
        <v>2010651.8</v>
      </c>
      <c r="BH13" s="51">
        <v>3486.1</v>
      </c>
      <c r="BI13" s="53">
        <f t="shared" si="23"/>
        <v>2905.083333333333</v>
      </c>
      <c r="BJ13" s="53">
        <v>3079.2</v>
      </c>
      <c r="BK13" s="51">
        <v>0</v>
      </c>
      <c r="BL13" s="53">
        <f t="shared" si="24"/>
        <v>0</v>
      </c>
      <c r="BM13" s="53">
        <v>0</v>
      </c>
      <c r="BN13" s="51">
        <v>0</v>
      </c>
      <c r="BO13" s="53">
        <f t="shared" si="25"/>
        <v>0</v>
      </c>
      <c r="BP13" s="53">
        <v>0</v>
      </c>
      <c r="BQ13" s="51">
        <f t="shared" si="5"/>
        <v>44174.400000000001</v>
      </c>
      <c r="BR13" s="53">
        <f t="shared" si="5"/>
        <v>36812</v>
      </c>
      <c r="BS13" s="53">
        <f t="shared" si="5"/>
        <v>44710.923999999999</v>
      </c>
      <c r="BT13" s="53">
        <f t="shared" si="26"/>
        <v>121.45747039009018</v>
      </c>
      <c r="BU13" s="53">
        <f>BS13/BQ13*100</f>
        <v>101.21455865840849</v>
      </c>
      <c r="BV13" s="51">
        <v>33005</v>
      </c>
      <c r="BW13" s="53">
        <f t="shared" si="27"/>
        <v>27504.166666666664</v>
      </c>
      <c r="BX13" s="53">
        <v>37275.527999999998</v>
      </c>
      <c r="BY13" s="51">
        <v>3330</v>
      </c>
      <c r="BZ13" s="53">
        <f t="shared" si="28"/>
        <v>2775</v>
      </c>
      <c r="CA13" s="53">
        <v>1049.4369999999999</v>
      </c>
      <c r="CB13" s="51">
        <v>0</v>
      </c>
      <c r="CC13" s="53">
        <f t="shared" si="29"/>
        <v>0</v>
      </c>
      <c r="CD13" s="53">
        <v>0</v>
      </c>
      <c r="CE13" s="51">
        <v>7839.4</v>
      </c>
      <c r="CF13" s="53">
        <f t="shared" si="30"/>
        <v>6532.833333333333</v>
      </c>
      <c r="CG13" s="53">
        <v>6385.9589999999998</v>
      </c>
      <c r="CH13" s="51">
        <v>0</v>
      </c>
      <c r="CI13" s="53">
        <f t="shared" si="31"/>
        <v>0</v>
      </c>
      <c r="CJ13" s="53">
        <v>0</v>
      </c>
      <c r="CK13" s="51">
        <v>4454</v>
      </c>
      <c r="CL13" s="53">
        <f t="shared" si="32"/>
        <v>3711.666666666667</v>
      </c>
      <c r="CM13" s="53">
        <v>3118.08</v>
      </c>
      <c r="CN13" s="51">
        <v>0</v>
      </c>
      <c r="CO13" s="53">
        <f t="shared" si="33"/>
        <v>0</v>
      </c>
      <c r="CP13" s="53">
        <v>1193.326</v>
      </c>
      <c r="CQ13" s="51">
        <v>159916.4</v>
      </c>
      <c r="CR13" s="53">
        <f t="shared" si="34"/>
        <v>133263.66666666666</v>
      </c>
      <c r="CS13" s="53">
        <v>91267.991999999998</v>
      </c>
      <c r="CT13" s="53">
        <f t="shared" si="35"/>
        <v>68.486778341683532</v>
      </c>
      <c r="CU13" s="51">
        <v>98469.6</v>
      </c>
      <c r="CV13" s="53">
        <f t="shared" si="36"/>
        <v>82058.000000000015</v>
      </c>
      <c r="CW13" s="53">
        <v>41646.46</v>
      </c>
      <c r="CX13" s="53">
        <f t="shared" si="37"/>
        <v>50.752467766701592</v>
      </c>
      <c r="CY13" s="51">
        <v>5000</v>
      </c>
      <c r="CZ13" s="53">
        <f t="shared" si="38"/>
        <v>4166.666666666667</v>
      </c>
      <c r="DA13" s="53">
        <v>18192.038</v>
      </c>
      <c r="DB13" s="51">
        <v>1000</v>
      </c>
      <c r="DC13" s="53">
        <f t="shared" si="39"/>
        <v>833.33333333333326</v>
      </c>
      <c r="DD13" s="53">
        <v>2095.2849999999999</v>
      </c>
      <c r="DE13" s="51">
        <v>0</v>
      </c>
      <c r="DF13" s="53">
        <f t="shared" si="40"/>
        <v>0</v>
      </c>
      <c r="DG13" s="53">
        <v>0</v>
      </c>
      <c r="DH13" s="51">
        <v>63022.519</v>
      </c>
      <c r="DI13" s="53">
        <f t="shared" si="41"/>
        <v>52518.765833333338</v>
      </c>
      <c r="DJ13" s="53">
        <v>67903.115000000005</v>
      </c>
      <c r="DK13" s="53">
        <v>0</v>
      </c>
      <c r="DL13" s="51">
        <f t="shared" si="6"/>
        <v>3593432.5189999999</v>
      </c>
      <c r="DM13" s="53">
        <f t="shared" si="6"/>
        <v>2994527.0991666666</v>
      </c>
      <c r="DN13" s="53">
        <f t="shared" si="6"/>
        <v>2636920.7790000001</v>
      </c>
      <c r="DO13" s="19">
        <v>0</v>
      </c>
      <c r="DP13" s="42">
        <f t="shared" si="42"/>
        <v>0</v>
      </c>
      <c r="DQ13" s="42">
        <v>0</v>
      </c>
      <c r="DR13" s="19">
        <v>1115198.7831999999</v>
      </c>
      <c r="DS13" s="42">
        <f t="shared" si="43"/>
        <v>929332.31933333329</v>
      </c>
      <c r="DT13" s="42">
        <v>482381.98599999998</v>
      </c>
      <c r="DU13" s="19">
        <v>0</v>
      </c>
      <c r="DV13" s="42">
        <f t="shared" si="44"/>
        <v>0</v>
      </c>
      <c r="DW13" s="42">
        <v>0</v>
      </c>
      <c r="DX13" s="19">
        <v>0</v>
      </c>
      <c r="DY13" s="42">
        <f t="shared" si="45"/>
        <v>0</v>
      </c>
      <c r="DZ13" s="42">
        <v>1105</v>
      </c>
      <c r="EA13" s="19">
        <v>0</v>
      </c>
      <c r="EB13" s="42">
        <f t="shared" si="46"/>
        <v>0</v>
      </c>
      <c r="EC13" s="42">
        <v>0</v>
      </c>
      <c r="ED13" s="19">
        <v>581038</v>
      </c>
      <c r="EE13" s="42">
        <f t="shared" si="47"/>
        <v>484198.33333333337</v>
      </c>
      <c r="EF13" s="42">
        <v>181811.61929999999</v>
      </c>
      <c r="EG13" s="42">
        <v>0</v>
      </c>
      <c r="EH13" s="19">
        <f t="shared" si="7"/>
        <v>1696236.7831999999</v>
      </c>
      <c r="EI13" s="42">
        <f t="shared" si="7"/>
        <v>1413530.6526666665</v>
      </c>
      <c r="EJ13" s="42">
        <f>DQ13+DT13+DW13+DZ13+EC13+EF13+EG13</f>
        <v>665298.60529999994</v>
      </c>
      <c r="EK13" s="24"/>
      <c r="EL13" s="71"/>
      <c r="EM13" s="71"/>
      <c r="EN13" s="71"/>
      <c r="EO13" s="71"/>
      <c r="EP13" s="71">
        <f>+EO13/DL13*100</f>
        <v>0</v>
      </c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ht="40.5" customHeight="1" x14ac:dyDescent="0.3">
      <c r="A14" s="17">
        <v>5</v>
      </c>
      <c r="B14" s="78" t="s">
        <v>59</v>
      </c>
      <c r="C14" s="41">
        <v>14213.669599999999</v>
      </c>
      <c r="D14" s="41">
        <v>52003.305200000003</v>
      </c>
      <c r="E14" s="19">
        <f t="shared" si="0"/>
        <v>1940934.1000000003</v>
      </c>
      <c r="F14" s="20">
        <f t="shared" si="0"/>
        <v>1617445.0833333335</v>
      </c>
      <c r="G14" s="20">
        <f t="shared" si="0"/>
        <v>1431410.0404999999</v>
      </c>
      <c r="H14" s="20">
        <f t="shared" si="8"/>
        <v>88.498215812685231</v>
      </c>
      <c r="I14" s="20">
        <f>G14/E14*100</f>
        <v>73.748513177237683</v>
      </c>
      <c r="J14" s="51">
        <f t="shared" si="1"/>
        <v>510053.5</v>
      </c>
      <c r="K14" s="43">
        <f t="shared" si="1"/>
        <v>425044.58333333337</v>
      </c>
      <c r="L14" s="43">
        <f t="shared" si="1"/>
        <v>469000.78050000011</v>
      </c>
      <c r="M14" s="43">
        <f t="shared" si="9"/>
        <v>43956.197166666738</v>
      </c>
      <c r="N14" s="43">
        <f t="shared" si="10"/>
        <v>110.34154977860166</v>
      </c>
      <c r="O14" s="43">
        <f>L14/J14*100</f>
        <v>91.951291482168074</v>
      </c>
      <c r="P14" s="51">
        <f t="shared" si="2"/>
        <v>108343.4</v>
      </c>
      <c r="Q14" s="43">
        <f t="shared" si="2"/>
        <v>90286.166666666672</v>
      </c>
      <c r="R14" s="43">
        <f>W14+AB14+AG14</f>
        <v>73952.656000000075</v>
      </c>
      <c r="S14" s="43">
        <f t="shared" si="11"/>
        <v>81.909176931866725</v>
      </c>
      <c r="T14" s="52">
        <f>R14/P14*100</f>
        <v>68.257647443222268</v>
      </c>
      <c r="U14" s="51">
        <v>8100</v>
      </c>
      <c r="V14" s="53">
        <f t="shared" si="12"/>
        <v>6750</v>
      </c>
      <c r="W14" s="53">
        <v>29892.44</v>
      </c>
      <c r="X14" s="53">
        <f t="shared" si="13"/>
        <v>442.85096296296291</v>
      </c>
      <c r="Y14" s="53">
        <f t="shared" si="3"/>
        <v>369.04246913580243</v>
      </c>
      <c r="Z14" s="51">
        <v>23543.4</v>
      </c>
      <c r="AA14" s="53">
        <f t="shared" si="14"/>
        <v>19619.5</v>
      </c>
      <c r="AB14" s="53">
        <v>8917.9969999999994</v>
      </c>
      <c r="AC14" s="53">
        <f t="shared" si="4"/>
        <v>45.454761844083691</v>
      </c>
      <c r="AD14" s="53">
        <f t="shared" si="15"/>
        <v>37.878968203403076</v>
      </c>
      <c r="AE14" s="51">
        <v>76700</v>
      </c>
      <c r="AF14" s="53">
        <f t="shared" si="16"/>
        <v>63916.666666666672</v>
      </c>
      <c r="AG14" s="53">
        <v>35142.219000000085</v>
      </c>
      <c r="AH14" s="53">
        <f>+AG14/AF14*100</f>
        <v>54.981307431551627</v>
      </c>
      <c r="AI14" s="53">
        <f>AG14/AE14*100</f>
        <v>45.817756192959692</v>
      </c>
      <c r="AJ14" s="51">
        <v>270000</v>
      </c>
      <c r="AK14" s="53">
        <f t="shared" si="17"/>
        <v>225000</v>
      </c>
      <c r="AL14" s="53">
        <v>243737.959</v>
      </c>
      <c r="AM14" s="53">
        <f>+AL14/AK14*100</f>
        <v>108.32798177777778</v>
      </c>
      <c r="AN14" s="53">
        <f>AL14/AJ14*100</f>
        <v>90.273318148148149</v>
      </c>
      <c r="AO14" s="51">
        <v>9700</v>
      </c>
      <c r="AP14" s="53">
        <f t="shared" si="18"/>
        <v>8083.3333333333339</v>
      </c>
      <c r="AQ14" s="53">
        <v>10270.43599999994</v>
      </c>
      <c r="AR14" s="53">
        <f>+AQ14/AP14*100</f>
        <v>127.05694020618481</v>
      </c>
      <c r="AS14" s="53">
        <f>AQ14/AO14*100</f>
        <v>105.88078350515401</v>
      </c>
      <c r="AT14" s="51">
        <v>13000</v>
      </c>
      <c r="AU14" s="53">
        <f t="shared" si="19"/>
        <v>10833.333333333332</v>
      </c>
      <c r="AV14" s="53">
        <v>11085.4</v>
      </c>
      <c r="AW14" s="53">
        <f>+AV14/AU14*100</f>
        <v>102.32676923076924</v>
      </c>
      <c r="AX14" s="53">
        <f>AV14/AT14*100</f>
        <v>85.272307692307692</v>
      </c>
      <c r="AY14" s="51">
        <v>0</v>
      </c>
      <c r="AZ14" s="53">
        <f t="shared" si="20"/>
        <v>0</v>
      </c>
      <c r="BA14" s="53">
        <v>0</v>
      </c>
      <c r="BB14" s="51">
        <v>0</v>
      </c>
      <c r="BC14" s="53">
        <f t="shared" si="21"/>
        <v>0</v>
      </c>
      <c r="BD14" s="53">
        <v>0</v>
      </c>
      <c r="BE14" s="51">
        <v>914256.6</v>
      </c>
      <c r="BF14" s="53">
        <f t="shared" si="22"/>
        <v>761880.5</v>
      </c>
      <c r="BG14" s="53">
        <v>685692.5</v>
      </c>
      <c r="BH14" s="51">
        <v>2396.8000000000002</v>
      </c>
      <c r="BI14" s="53">
        <f t="shared" si="23"/>
        <v>1997.3333333333335</v>
      </c>
      <c r="BJ14" s="53">
        <v>2116.9</v>
      </c>
      <c r="BK14" s="51">
        <v>0</v>
      </c>
      <c r="BL14" s="53">
        <f t="shared" si="24"/>
        <v>0</v>
      </c>
      <c r="BM14" s="53">
        <v>0</v>
      </c>
      <c r="BN14" s="51">
        <v>0</v>
      </c>
      <c r="BO14" s="53">
        <f t="shared" si="25"/>
        <v>0</v>
      </c>
      <c r="BP14" s="53">
        <v>0</v>
      </c>
      <c r="BQ14" s="51">
        <f t="shared" si="5"/>
        <v>23400</v>
      </c>
      <c r="BR14" s="53">
        <f t="shared" si="5"/>
        <v>19500</v>
      </c>
      <c r="BS14" s="53">
        <f t="shared" si="5"/>
        <v>26170.276000000002</v>
      </c>
      <c r="BT14" s="53">
        <f t="shared" si="26"/>
        <v>134.2065435897436</v>
      </c>
      <c r="BU14" s="53">
        <f>BS14/BQ14*100</f>
        <v>111.83878632478633</v>
      </c>
      <c r="BV14" s="51">
        <v>11200</v>
      </c>
      <c r="BW14" s="53">
        <f t="shared" si="27"/>
        <v>9333.3333333333339</v>
      </c>
      <c r="BX14" s="53">
        <v>10954.9854</v>
      </c>
      <c r="BY14" s="51">
        <v>5540</v>
      </c>
      <c r="BZ14" s="53">
        <f t="shared" si="28"/>
        <v>4616.666666666667</v>
      </c>
      <c r="CA14" s="53">
        <v>10766.99</v>
      </c>
      <c r="CB14" s="51">
        <v>3100</v>
      </c>
      <c r="CC14" s="53">
        <f t="shared" si="29"/>
        <v>2583.333333333333</v>
      </c>
      <c r="CD14" s="53">
        <v>1300.7370000000001</v>
      </c>
      <c r="CE14" s="51">
        <v>3560</v>
      </c>
      <c r="CF14" s="53">
        <f t="shared" si="30"/>
        <v>2966.666666666667</v>
      </c>
      <c r="CG14" s="53">
        <v>3147.5636</v>
      </c>
      <c r="CH14" s="51">
        <v>0</v>
      </c>
      <c r="CI14" s="53">
        <f t="shared" si="31"/>
        <v>0</v>
      </c>
      <c r="CJ14" s="53">
        <v>0</v>
      </c>
      <c r="CK14" s="51">
        <v>2227.1999999999998</v>
      </c>
      <c r="CL14" s="53">
        <f t="shared" si="32"/>
        <v>1856</v>
      </c>
      <c r="CM14" s="53">
        <v>890.86</v>
      </c>
      <c r="CN14" s="51">
        <v>0</v>
      </c>
      <c r="CO14" s="53">
        <f t="shared" si="33"/>
        <v>0</v>
      </c>
      <c r="CP14" s="53">
        <v>0</v>
      </c>
      <c r="CQ14" s="51">
        <v>37800</v>
      </c>
      <c r="CR14" s="53">
        <f t="shared" si="34"/>
        <v>31500</v>
      </c>
      <c r="CS14" s="53">
        <v>29591.766199999998</v>
      </c>
      <c r="CT14" s="53">
        <f t="shared" si="35"/>
        <v>93.942114920634907</v>
      </c>
      <c r="CU14" s="51">
        <v>30000</v>
      </c>
      <c r="CV14" s="53">
        <f t="shared" si="36"/>
        <v>25000</v>
      </c>
      <c r="CW14" s="53">
        <v>24181.766199999998</v>
      </c>
      <c r="CX14" s="53">
        <f t="shared" si="37"/>
        <v>96.727064799999994</v>
      </c>
      <c r="CY14" s="51">
        <v>2000</v>
      </c>
      <c r="CZ14" s="53">
        <f t="shared" si="38"/>
        <v>1666.6666666666665</v>
      </c>
      <c r="DA14" s="53">
        <v>22839.3033</v>
      </c>
      <c r="DB14" s="51">
        <v>0</v>
      </c>
      <c r="DC14" s="53">
        <f t="shared" si="39"/>
        <v>0</v>
      </c>
      <c r="DD14" s="53">
        <v>737</v>
      </c>
      <c r="DE14" s="51">
        <v>0</v>
      </c>
      <c r="DF14" s="53">
        <f t="shared" si="40"/>
        <v>0</v>
      </c>
      <c r="DG14" s="53">
        <v>0</v>
      </c>
      <c r="DH14" s="51">
        <v>45810.1</v>
      </c>
      <c r="DI14" s="53">
        <f t="shared" si="41"/>
        <v>38175.083333333328</v>
      </c>
      <c r="DJ14" s="53">
        <v>50615.983999999997</v>
      </c>
      <c r="DK14" s="53">
        <v>0</v>
      </c>
      <c r="DL14" s="51">
        <f t="shared" si="6"/>
        <v>1428934.1</v>
      </c>
      <c r="DM14" s="53">
        <f t="shared" si="6"/>
        <v>1190778.416666667</v>
      </c>
      <c r="DN14" s="53">
        <f t="shared" si="6"/>
        <v>1157701.0404999999</v>
      </c>
      <c r="DO14" s="19">
        <v>12000</v>
      </c>
      <c r="DP14" s="42">
        <f t="shared" si="42"/>
        <v>10000</v>
      </c>
      <c r="DQ14" s="42">
        <v>0</v>
      </c>
      <c r="DR14" s="19">
        <v>500000</v>
      </c>
      <c r="DS14" s="42">
        <f t="shared" si="43"/>
        <v>416666.66666666663</v>
      </c>
      <c r="DT14" s="42">
        <v>273709</v>
      </c>
      <c r="DU14" s="19">
        <v>0</v>
      </c>
      <c r="DV14" s="42">
        <f t="shared" si="44"/>
        <v>0</v>
      </c>
      <c r="DW14" s="42">
        <v>0</v>
      </c>
      <c r="DX14" s="19">
        <v>0</v>
      </c>
      <c r="DY14" s="42">
        <f t="shared" si="45"/>
        <v>0</v>
      </c>
      <c r="DZ14" s="42">
        <v>0</v>
      </c>
      <c r="EA14" s="19">
        <v>0</v>
      </c>
      <c r="EB14" s="42">
        <f t="shared" si="46"/>
        <v>0</v>
      </c>
      <c r="EC14" s="42">
        <v>0</v>
      </c>
      <c r="ED14" s="19">
        <v>254196.8</v>
      </c>
      <c r="EE14" s="42">
        <f t="shared" si="47"/>
        <v>211830.66666666666</v>
      </c>
      <c r="EF14" s="42">
        <v>141941.52340000001</v>
      </c>
      <c r="EG14" s="42">
        <v>0</v>
      </c>
      <c r="EH14" s="19">
        <f t="shared" si="7"/>
        <v>766196.8</v>
      </c>
      <c r="EI14" s="42">
        <f t="shared" si="7"/>
        <v>638497.33333333326</v>
      </c>
      <c r="EJ14" s="42">
        <f>DQ14+DT14+DW14+DZ14+EC14+EF14+EG14</f>
        <v>415650.52340000001</v>
      </c>
      <c r="EK14" s="24"/>
      <c r="EL14" s="71"/>
      <c r="EM14" s="71"/>
      <c r="EN14" s="71"/>
      <c r="EO14" s="71"/>
      <c r="EP14" s="71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ht="40.5" customHeight="1" x14ac:dyDescent="0.35">
      <c r="A15" s="17"/>
      <c r="B15" s="50"/>
      <c r="C15" s="35"/>
      <c r="D15" s="26"/>
      <c r="E15" s="42"/>
      <c r="F15" s="42"/>
      <c r="G15" s="20"/>
      <c r="H15" s="20"/>
      <c r="I15" s="20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52"/>
      <c r="U15" s="54"/>
      <c r="V15" s="54"/>
      <c r="W15" s="58"/>
      <c r="X15" s="53"/>
      <c r="Y15" s="53"/>
      <c r="Z15" s="55"/>
      <c r="AA15" s="43"/>
      <c r="AB15" s="58"/>
      <c r="AC15" s="53"/>
      <c r="AD15" s="53"/>
      <c r="AE15" s="52"/>
      <c r="AF15" s="43"/>
      <c r="AG15" s="58"/>
      <c r="AH15" s="53"/>
      <c r="AI15" s="52"/>
      <c r="AJ15" s="54"/>
      <c r="AK15" s="43"/>
      <c r="AL15" s="58"/>
      <c r="AM15" s="53"/>
      <c r="AN15" s="52"/>
      <c r="AO15" s="54"/>
      <c r="AP15" s="43"/>
      <c r="AQ15" s="58"/>
      <c r="AR15" s="53"/>
      <c r="AS15" s="52"/>
      <c r="AT15" s="56"/>
      <c r="AU15" s="43"/>
      <c r="AV15" s="43"/>
      <c r="AW15" s="53"/>
      <c r="AX15" s="52"/>
      <c r="AY15" s="57"/>
      <c r="AZ15" s="43"/>
      <c r="BA15" s="52"/>
      <c r="BB15" s="52"/>
      <c r="BC15" s="43"/>
      <c r="BD15" s="52"/>
      <c r="BE15" s="52"/>
      <c r="BF15" s="43"/>
      <c r="BG15" s="58"/>
      <c r="BH15" s="54"/>
      <c r="BI15" s="43"/>
      <c r="BJ15" s="52"/>
      <c r="BK15" s="52"/>
      <c r="BL15" s="43"/>
      <c r="BM15" s="52"/>
      <c r="BN15" s="52"/>
      <c r="BO15" s="43"/>
      <c r="BP15" s="52"/>
      <c r="BQ15" s="43"/>
      <c r="BR15" s="43"/>
      <c r="BS15" s="43"/>
      <c r="BT15" s="53"/>
      <c r="BU15" s="52"/>
      <c r="BV15" s="54"/>
      <c r="BW15" s="43"/>
      <c r="BX15" s="58"/>
      <c r="BY15" s="52"/>
      <c r="BZ15" s="43"/>
      <c r="CA15" s="43"/>
      <c r="CB15" s="52"/>
      <c r="CC15" s="43"/>
      <c r="CD15" s="52"/>
      <c r="CE15" s="54"/>
      <c r="CF15" s="43"/>
      <c r="CG15" s="58"/>
      <c r="CH15" s="52"/>
      <c r="CI15" s="43"/>
      <c r="CJ15" s="52"/>
      <c r="CK15" s="52"/>
      <c r="CL15" s="43"/>
      <c r="CM15" s="52"/>
      <c r="CN15" s="54"/>
      <c r="CO15" s="43"/>
      <c r="CP15" s="58"/>
      <c r="CQ15" s="54"/>
      <c r="CR15" s="43"/>
      <c r="CS15" s="58"/>
      <c r="CT15" s="53"/>
      <c r="CU15" s="74"/>
      <c r="CV15" s="43"/>
      <c r="CW15" s="58"/>
      <c r="CX15" s="58"/>
      <c r="CY15" s="54"/>
      <c r="CZ15" s="43"/>
      <c r="DA15" s="58"/>
      <c r="DB15" s="52"/>
      <c r="DC15" s="43"/>
      <c r="DD15" s="52"/>
      <c r="DE15" s="52"/>
      <c r="DF15" s="43"/>
      <c r="DG15" s="52"/>
      <c r="DH15" s="52"/>
      <c r="DI15" s="43"/>
      <c r="DJ15" s="74"/>
      <c r="DK15" s="43"/>
      <c r="DL15" s="43"/>
      <c r="DM15" s="43"/>
      <c r="DN15" s="43"/>
      <c r="DO15" s="18"/>
      <c r="DP15" s="20"/>
      <c r="DQ15" s="18"/>
      <c r="DR15" s="18"/>
      <c r="DS15" s="20"/>
      <c r="DT15" s="18"/>
      <c r="DU15" s="18"/>
      <c r="DV15" s="20"/>
      <c r="DW15" s="18"/>
      <c r="DX15" s="18"/>
      <c r="DY15" s="20"/>
      <c r="DZ15" s="18"/>
      <c r="EA15" s="18"/>
      <c r="EB15" s="20"/>
      <c r="EC15" s="18"/>
      <c r="ED15" s="39"/>
      <c r="EE15" s="20"/>
      <c r="EF15" s="20"/>
      <c r="EG15" s="20"/>
      <c r="EH15" s="20"/>
      <c r="EI15" s="20"/>
      <c r="EJ15" s="20"/>
      <c r="EK15" s="24"/>
      <c r="EL15" s="71"/>
      <c r="EM15" s="71"/>
      <c r="EN15" s="71"/>
      <c r="EO15" s="71"/>
      <c r="EP15" s="71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ht="40.5" customHeight="1" x14ac:dyDescent="0.35">
      <c r="A16" s="17"/>
      <c r="B16" s="50"/>
      <c r="C16" s="35"/>
      <c r="D16" s="26"/>
      <c r="E16" s="42"/>
      <c r="F16" s="42"/>
      <c r="G16" s="20"/>
      <c r="H16" s="20"/>
      <c r="I16" s="20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52"/>
      <c r="U16" s="54"/>
      <c r="V16" s="54"/>
      <c r="W16" s="43"/>
      <c r="X16" s="53"/>
      <c r="Y16" s="53"/>
      <c r="Z16" s="55"/>
      <c r="AA16" s="43"/>
      <c r="AB16" s="43"/>
      <c r="AC16" s="53"/>
      <c r="AD16" s="53"/>
      <c r="AE16" s="52"/>
      <c r="AF16" s="43"/>
      <c r="AG16" s="52"/>
      <c r="AH16" s="53"/>
      <c r="AI16" s="52"/>
      <c r="AJ16" s="54"/>
      <c r="AK16" s="43"/>
      <c r="AL16" s="43"/>
      <c r="AM16" s="53"/>
      <c r="AN16" s="52"/>
      <c r="AO16" s="54"/>
      <c r="AP16" s="43"/>
      <c r="AQ16" s="43"/>
      <c r="AR16" s="53"/>
      <c r="AS16" s="52"/>
      <c r="AT16" s="56"/>
      <c r="AU16" s="43"/>
      <c r="AV16" s="43"/>
      <c r="AW16" s="53"/>
      <c r="AX16" s="52"/>
      <c r="AY16" s="57"/>
      <c r="AZ16" s="43"/>
      <c r="BA16" s="52"/>
      <c r="BB16" s="52"/>
      <c r="BC16" s="43"/>
      <c r="BD16" s="52"/>
      <c r="BE16" s="52"/>
      <c r="BF16" s="43"/>
      <c r="BG16" s="52"/>
      <c r="BH16" s="54"/>
      <c r="BI16" s="43"/>
      <c r="BJ16" s="52"/>
      <c r="BK16" s="52"/>
      <c r="BL16" s="43"/>
      <c r="BM16" s="52"/>
      <c r="BN16" s="52"/>
      <c r="BO16" s="43"/>
      <c r="BP16" s="52"/>
      <c r="BQ16" s="43"/>
      <c r="BR16" s="43"/>
      <c r="BS16" s="43"/>
      <c r="BT16" s="53"/>
      <c r="BU16" s="52"/>
      <c r="BV16" s="54"/>
      <c r="BW16" s="43"/>
      <c r="BX16" s="43"/>
      <c r="BY16" s="52"/>
      <c r="BZ16" s="43"/>
      <c r="CA16" s="43"/>
      <c r="CB16" s="52"/>
      <c r="CC16" s="43"/>
      <c r="CD16" s="52"/>
      <c r="CE16" s="54"/>
      <c r="CF16" s="43"/>
      <c r="CG16" s="52"/>
      <c r="CH16" s="52"/>
      <c r="CI16" s="43"/>
      <c r="CJ16" s="52"/>
      <c r="CK16" s="52"/>
      <c r="CL16" s="43"/>
      <c r="CM16" s="52"/>
      <c r="CN16" s="54"/>
      <c r="CO16" s="43"/>
      <c r="CP16" s="52"/>
      <c r="CQ16" s="54"/>
      <c r="CR16" s="43"/>
      <c r="CS16" s="52"/>
      <c r="CT16" s="53"/>
      <c r="CU16" s="75"/>
      <c r="CV16" s="43"/>
      <c r="CW16" s="52"/>
      <c r="CX16" s="52"/>
      <c r="CY16" s="54"/>
      <c r="CZ16" s="43"/>
      <c r="DA16" s="52"/>
      <c r="DB16" s="52"/>
      <c r="DC16" s="43"/>
      <c r="DD16" s="52"/>
      <c r="DE16" s="52"/>
      <c r="DF16" s="43"/>
      <c r="DG16" s="52"/>
      <c r="DH16" s="52"/>
      <c r="DI16" s="43"/>
      <c r="DJ16" s="43"/>
      <c r="DK16" s="43"/>
      <c r="DL16" s="43"/>
      <c r="DM16" s="43"/>
      <c r="DN16" s="43"/>
      <c r="DO16" s="18"/>
      <c r="DP16" s="20"/>
      <c r="DQ16" s="18"/>
      <c r="DR16" s="18"/>
      <c r="DS16" s="20"/>
      <c r="DT16" s="18"/>
      <c r="DU16" s="18"/>
      <c r="DV16" s="20"/>
      <c r="DW16" s="18"/>
      <c r="DX16" s="18"/>
      <c r="DY16" s="20"/>
      <c r="DZ16" s="18"/>
      <c r="EA16" s="18"/>
      <c r="EB16" s="20"/>
      <c r="EC16" s="18"/>
      <c r="ED16" s="39"/>
      <c r="EE16" s="20"/>
      <c r="EF16" s="20"/>
      <c r="EG16" s="20"/>
      <c r="EH16" s="20"/>
      <c r="EI16" s="20"/>
      <c r="EJ16" s="20"/>
      <c r="EK16" s="24"/>
      <c r="EL16" s="71"/>
      <c r="EM16" s="71"/>
      <c r="EN16" s="71"/>
      <c r="EO16" s="71"/>
      <c r="EP16" s="71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  <row r="17" spans="1:256" ht="40.5" customHeight="1" x14ac:dyDescent="0.3">
      <c r="A17" s="17"/>
      <c r="B17" s="36" t="s">
        <v>50</v>
      </c>
      <c r="C17" s="28">
        <f>SUM(C10:C16)</f>
        <v>328271.64809999999</v>
      </c>
      <c r="D17" s="28">
        <f>SUM(D10:D16)</f>
        <v>1505913.2455</v>
      </c>
      <c r="E17" s="28">
        <f>SUM(E10:E16)</f>
        <v>14892688.366599999</v>
      </c>
      <c r="F17" s="28">
        <f>SUM(F10:F16)</f>
        <v>12410573.638833335</v>
      </c>
      <c r="G17" s="28">
        <f>SUM(G10:G16)</f>
        <v>9439777.0035999995</v>
      </c>
      <c r="H17" s="28">
        <f t="shared" si="8"/>
        <v>76.06237453893705</v>
      </c>
      <c r="I17" s="28">
        <f>G17/E17*100</f>
        <v>63.385312115780877</v>
      </c>
      <c r="J17" s="43">
        <f>SUM(J10:J16)</f>
        <v>3590158.4090000009</v>
      </c>
      <c r="K17" s="43">
        <f>SUM(K10:K16)</f>
        <v>2991798.6741666677</v>
      </c>
      <c r="L17" s="43">
        <f>SUM(L10:L16)</f>
        <v>2820310.5105999997</v>
      </c>
      <c r="M17" s="43">
        <f t="shared" si="9"/>
        <v>-171488.16356666805</v>
      </c>
      <c r="N17" s="43">
        <f t="shared" si="10"/>
        <v>94.268058039886853</v>
      </c>
      <c r="O17" s="43">
        <f>L17/J17*100</f>
        <v>78.556715033239058</v>
      </c>
      <c r="P17" s="43">
        <f>SUM(P10:P16)</f>
        <v>523510.03000000038</v>
      </c>
      <c r="Q17" s="43">
        <f>SUM(Q10:Q16)</f>
        <v>436258.35833333369</v>
      </c>
      <c r="R17" s="43">
        <f>SUM(R10:R16)</f>
        <v>268134.72329999926</v>
      </c>
      <c r="S17" s="43">
        <f t="shared" si="11"/>
        <v>61.462369299781869</v>
      </c>
      <c r="T17" s="43">
        <f>R17/P17*100</f>
        <v>51.21864108315156</v>
      </c>
      <c r="U17" s="43">
        <f>SUM(U10:U16)</f>
        <v>23164.400000000001</v>
      </c>
      <c r="V17" s="43">
        <f>SUM(V10:V16)</f>
        <v>19303.666666666668</v>
      </c>
      <c r="W17" s="43">
        <f>SUM(W10:W16)</f>
        <v>39307.008799999996</v>
      </c>
      <c r="X17" s="43">
        <f t="shared" si="13"/>
        <v>203.62457287907301</v>
      </c>
      <c r="Y17" s="43">
        <f t="shared" si="3"/>
        <v>169.68714406589419</v>
      </c>
      <c r="Z17" s="43">
        <f>SUM(Z10:Z16)</f>
        <v>150615.70000000001</v>
      </c>
      <c r="AA17" s="43">
        <f>SUM(AA10:AA16)</f>
        <v>125513.08333333334</v>
      </c>
      <c r="AB17" s="43">
        <f>SUM(AB10:AB16)</f>
        <v>69107.214099999997</v>
      </c>
      <c r="AC17" s="43">
        <f t="shared" si="4"/>
        <v>55.059769280360541</v>
      </c>
      <c r="AD17" s="53">
        <f t="shared" si="15"/>
        <v>45.883141066967113</v>
      </c>
      <c r="AE17" s="43">
        <f>SUM(AE10:AE16)</f>
        <v>349729.9300000004</v>
      </c>
      <c r="AF17" s="43">
        <f>SUM(AF10:AF16)</f>
        <v>291441.60833333369</v>
      </c>
      <c r="AG17" s="43">
        <f>SUM(AG10:AG16)</f>
        <v>159720.50039999926</v>
      </c>
      <c r="AH17" s="43">
        <f>+AG17/AF17*100</f>
        <v>54.803602448323161</v>
      </c>
      <c r="AI17" s="43">
        <f>AG17/AE17*100</f>
        <v>45.669668706935973</v>
      </c>
      <c r="AJ17" s="43">
        <f>SUM(AJ10:AJ16)</f>
        <v>1263678.2000000002</v>
      </c>
      <c r="AK17" s="43">
        <f>SUM(AK10:AK16)</f>
        <v>1053065.1666666667</v>
      </c>
      <c r="AL17" s="43">
        <f>SUM(AL10:AL16)</f>
        <v>997682.04560000007</v>
      </c>
      <c r="AM17" s="43">
        <f>+AL17/AK17*100</f>
        <v>94.740769819404974</v>
      </c>
      <c r="AN17" s="43">
        <f>AL17/AJ17*100</f>
        <v>78.950641516170805</v>
      </c>
      <c r="AO17" s="43">
        <f>SUM(AO10:AO16)</f>
        <v>45792.5</v>
      </c>
      <c r="AP17" s="43">
        <f>SUM(AP10:AP16)</f>
        <v>38160.416666666664</v>
      </c>
      <c r="AQ17" s="43">
        <f>SUM(AQ10:AQ16)</f>
        <v>49191.834900000016</v>
      </c>
      <c r="AR17" s="43">
        <f>+AQ17/AP17*100</f>
        <v>128.90801305890707</v>
      </c>
      <c r="AS17" s="43">
        <f>AQ17/AO17*100</f>
        <v>107.4233442157559</v>
      </c>
      <c r="AT17" s="43">
        <f>SUM(AT10:AT16)</f>
        <v>45600</v>
      </c>
      <c r="AU17" s="43">
        <f>SUM(AU10:AU16)</f>
        <v>38000</v>
      </c>
      <c r="AV17" s="43">
        <f>SUM(AV10:AV16)</f>
        <v>43311.5</v>
      </c>
      <c r="AW17" s="43">
        <f>+AV17/AU17*100</f>
        <v>113.97763157894735</v>
      </c>
      <c r="AX17" s="43">
        <f>AV17/AT17*100</f>
        <v>94.981359649122808</v>
      </c>
      <c r="AY17" s="43">
        <f t="shared" ref="AY17:BS17" si="48">SUM(AY10:AY16)</f>
        <v>0</v>
      </c>
      <c r="AZ17" s="43">
        <f t="shared" si="48"/>
        <v>0</v>
      </c>
      <c r="BA17" s="43">
        <f t="shared" si="48"/>
        <v>0</v>
      </c>
      <c r="BB17" s="43">
        <f t="shared" si="48"/>
        <v>0</v>
      </c>
      <c r="BC17" s="43">
        <f t="shared" si="48"/>
        <v>0</v>
      </c>
      <c r="BD17" s="43">
        <f t="shared" si="48"/>
        <v>0</v>
      </c>
      <c r="BE17" s="43">
        <f t="shared" si="48"/>
        <v>7050325.9000000004</v>
      </c>
      <c r="BF17" s="43">
        <f t="shared" si="48"/>
        <v>5875271.583333334</v>
      </c>
      <c r="BG17" s="43">
        <f t="shared" si="48"/>
        <v>5287744.5</v>
      </c>
      <c r="BH17" s="43">
        <f t="shared" si="48"/>
        <v>20481.099999999999</v>
      </c>
      <c r="BI17" s="43">
        <f t="shared" si="48"/>
        <v>17067.583333333332</v>
      </c>
      <c r="BJ17" s="43">
        <f t="shared" si="48"/>
        <v>18390.400000000001</v>
      </c>
      <c r="BK17" s="43">
        <f t="shared" si="48"/>
        <v>0</v>
      </c>
      <c r="BL17" s="43">
        <f t="shared" si="48"/>
        <v>0</v>
      </c>
      <c r="BM17" s="43">
        <f t="shared" si="48"/>
        <v>0</v>
      </c>
      <c r="BN17" s="43">
        <f t="shared" si="48"/>
        <v>0</v>
      </c>
      <c r="BO17" s="43">
        <f t="shared" si="48"/>
        <v>0</v>
      </c>
      <c r="BP17" s="43">
        <f t="shared" si="48"/>
        <v>0</v>
      </c>
      <c r="BQ17" s="43">
        <f t="shared" si="48"/>
        <v>344888.30000000005</v>
      </c>
      <c r="BR17" s="43">
        <f t="shared" si="48"/>
        <v>287406.91666666663</v>
      </c>
      <c r="BS17" s="43">
        <f t="shared" si="48"/>
        <v>229226.14500000002</v>
      </c>
      <c r="BT17" s="43">
        <f t="shared" si="26"/>
        <v>79.756655705629925</v>
      </c>
      <c r="BU17" s="43">
        <f>BS17/BQ17*100</f>
        <v>66.46387975469159</v>
      </c>
      <c r="BV17" s="43">
        <f t="shared" ref="BV17:DC17" si="49">SUM(BV10:BV16)</f>
        <v>254687</v>
      </c>
      <c r="BW17" s="43">
        <f t="shared" si="49"/>
        <v>212239.16666666666</v>
      </c>
      <c r="BX17" s="43">
        <f t="shared" si="49"/>
        <v>170551.9215</v>
      </c>
      <c r="BY17" s="43">
        <f t="shared" si="49"/>
        <v>52046.400000000001</v>
      </c>
      <c r="BZ17" s="43">
        <f t="shared" si="49"/>
        <v>43371.999999999993</v>
      </c>
      <c r="CA17" s="43">
        <f t="shared" si="49"/>
        <v>20172.525000000001</v>
      </c>
      <c r="CB17" s="43">
        <f t="shared" si="49"/>
        <v>5200</v>
      </c>
      <c r="CC17" s="43">
        <f t="shared" si="49"/>
        <v>4333.333333333333</v>
      </c>
      <c r="CD17" s="43">
        <f t="shared" si="49"/>
        <v>1911.3420000000001</v>
      </c>
      <c r="CE17" s="43">
        <f t="shared" si="49"/>
        <v>32954.9</v>
      </c>
      <c r="CF17" s="43">
        <f t="shared" si="49"/>
        <v>27462.416666666668</v>
      </c>
      <c r="CG17" s="43">
        <f t="shared" si="49"/>
        <v>36590.356500000002</v>
      </c>
      <c r="CH17" s="43">
        <f t="shared" si="49"/>
        <v>0</v>
      </c>
      <c r="CI17" s="43">
        <f t="shared" si="49"/>
        <v>0</v>
      </c>
      <c r="CJ17" s="43">
        <f t="shared" si="49"/>
        <v>0</v>
      </c>
      <c r="CK17" s="43">
        <f t="shared" si="49"/>
        <v>15361.8</v>
      </c>
      <c r="CL17" s="43">
        <f t="shared" si="49"/>
        <v>12801.5</v>
      </c>
      <c r="CM17" s="43">
        <f t="shared" si="49"/>
        <v>9085.86</v>
      </c>
      <c r="CN17" s="43">
        <f t="shared" si="49"/>
        <v>0</v>
      </c>
      <c r="CO17" s="43">
        <f t="shared" si="49"/>
        <v>0</v>
      </c>
      <c r="CP17" s="43">
        <f t="shared" si="49"/>
        <v>1237.326</v>
      </c>
      <c r="CQ17" s="43">
        <f t="shared" si="49"/>
        <v>479319.47</v>
      </c>
      <c r="CR17" s="43">
        <f t="shared" si="49"/>
        <v>399432.89166666666</v>
      </c>
      <c r="CS17" s="43">
        <f t="shared" si="49"/>
        <v>304874.20270000002</v>
      </c>
      <c r="CT17" s="43">
        <f t="shared" si="35"/>
        <v>76.326764535561225</v>
      </c>
      <c r="CU17" s="43">
        <f t="shared" si="49"/>
        <v>232420.17</v>
      </c>
      <c r="CV17" s="43">
        <f t="shared" si="49"/>
        <v>193683.47500000003</v>
      </c>
      <c r="CW17" s="43">
        <f t="shared" si="49"/>
        <v>125880.20469999999</v>
      </c>
      <c r="CX17" s="43">
        <f t="shared" ref="CX17" si="50">+CW17/CV17*100</f>
        <v>64.992743805324622</v>
      </c>
      <c r="CY17" s="43">
        <f t="shared" si="49"/>
        <v>13900</v>
      </c>
      <c r="CZ17" s="43">
        <f t="shared" si="49"/>
        <v>11583.333333333334</v>
      </c>
      <c r="DA17" s="43">
        <f t="shared" si="49"/>
        <v>55921.1083</v>
      </c>
      <c r="DB17" s="43">
        <f t="shared" si="49"/>
        <v>3666.1</v>
      </c>
      <c r="DC17" s="43">
        <f t="shared" si="49"/>
        <v>3055.083333333333</v>
      </c>
      <c r="DD17" s="43">
        <f t="shared" ref="DD17:EH17" si="51">SUM(DD10:DD16)</f>
        <v>7939.9637999999995</v>
      </c>
      <c r="DE17" s="43">
        <f t="shared" si="51"/>
        <v>20000</v>
      </c>
      <c r="DF17" s="43">
        <f>SUM(DF10:DF16)</f>
        <v>16666.666666666668</v>
      </c>
      <c r="DG17" s="43">
        <f t="shared" si="51"/>
        <v>6490.09</v>
      </c>
      <c r="DH17" s="43">
        <f t="shared" si="51"/>
        <v>869803.80900000001</v>
      </c>
      <c r="DI17" s="43">
        <f>SUM(DI10:DI16)</f>
        <v>724836.50750000007</v>
      </c>
      <c r="DJ17" s="43">
        <f t="shared" si="51"/>
        <v>862791.66100000008</v>
      </c>
      <c r="DK17" s="43">
        <f t="shared" si="51"/>
        <v>0</v>
      </c>
      <c r="DL17" s="43">
        <f t="shared" si="51"/>
        <v>10696327.208999999</v>
      </c>
      <c r="DM17" s="43">
        <f>SUM(DM10:DM16)</f>
        <v>8913606.0075000003</v>
      </c>
      <c r="DN17" s="43">
        <f t="shared" si="51"/>
        <v>8142021.3606000002</v>
      </c>
      <c r="DO17" s="28">
        <f t="shared" si="51"/>
        <v>112000</v>
      </c>
      <c r="DP17" s="28">
        <f>SUM(DP10:DP16)</f>
        <v>93333.333333333343</v>
      </c>
      <c r="DQ17" s="28">
        <f t="shared" si="51"/>
        <v>450</v>
      </c>
      <c r="DR17" s="28">
        <f t="shared" si="51"/>
        <v>4079361.1576</v>
      </c>
      <c r="DS17" s="28">
        <f>SUM(DS10:DS16)</f>
        <v>3399467.631333333</v>
      </c>
      <c r="DT17" s="28">
        <f t="shared" si="51"/>
        <v>1296200.6429999999</v>
      </c>
      <c r="DU17" s="28">
        <f t="shared" si="51"/>
        <v>0</v>
      </c>
      <c r="DV17" s="28">
        <f>SUM(DV10:DV16)</f>
        <v>0</v>
      </c>
      <c r="DW17" s="28">
        <f t="shared" si="51"/>
        <v>0</v>
      </c>
      <c r="DX17" s="28">
        <f t="shared" si="51"/>
        <v>5000</v>
      </c>
      <c r="DY17" s="28">
        <f>SUM(DY10:DY16)</f>
        <v>4166.666666666667</v>
      </c>
      <c r="DZ17" s="28">
        <f t="shared" si="51"/>
        <v>1105</v>
      </c>
      <c r="EA17" s="28">
        <f t="shared" si="51"/>
        <v>0</v>
      </c>
      <c r="EB17" s="28">
        <f>SUM(EB10:EB16)</f>
        <v>0</v>
      </c>
      <c r="EC17" s="28">
        <f t="shared" si="51"/>
        <v>0</v>
      </c>
      <c r="ED17" s="28">
        <f t="shared" si="51"/>
        <v>1736874.0490000001</v>
      </c>
      <c r="EE17" s="28">
        <f>SUM(EE10:EE16)</f>
        <v>1447395.0408333333</v>
      </c>
      <c r="EF17" s="28">
        <f t="shared" si="51"/>
        <v>952470.90870000003</v>
      </c>
      <c r="EG17" s="28">
        <f t="shared" si="51"/>
        <v>0</v>
      </c>
      <c r="EH17" s="28">
        <f t="shared" si="51"/>
        <v>5933235.2066000002</v>
      </c>
      <c r="EI17" s="28">
        <f>SUM(EI10:EI16)</f>
        <v>4944362.672166666</v>
      </c>
      <c r="EJ17" s="28">
        <f>SUM(EJ10:EJ16)</f>
        <v>2250226.5516999997</v>
      </c>
      <c r="EK17" s="29"/>
      <c r="EL17" s="71"/>
      <c r="EM17" s="71"/>
      <c r="EN17" s="71"/>
      <c r="EO17" s="71"/>
      <c r="EP17" s="71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pans="1:256" s="45" customFormat="1" x14ac:dyDescent="0.3">
      <c r="A18" s="46"/>
      <c r="B18" s="47"/>
      <c r="C18" s="29"/>
      <c r="D18" s="29"/>
      <c r="E18" s="29"/>
      <c r="F18" s="29"/>
      <c r="G18" s="29"/>
      <c r="H18" s="29"/>
      <c r="I18" s="48"/>
      <c r="J18" s="29"/>
      <c r="K18" s="29"/>
      <c r="L18" s="29"/>
      <c r="M18" s="29"/>
      <c r="N18" s="29"/>
      <c r="O18" s="48"/>
      <c r="P18" s="29"/>
      <c r="Q18" s="29"/>
      <c r="R18" s="29"/>
      <c r="S18" s="29"/>
      <c r="T18" s="49"/>
      <c r="U18" s="29"/>
      <c r="V18" s="29"/>
      <c r="W18" s="29"/>
      <c r="X18" s="29"/>
      <c r="Y18" s="49"/>
      <c r="Z18" s="29"/>
      <c r="AA18" s="29"/>
      <c r="AB18" s="29"/>
      <c r="AC18" s="29"/>
      <c r="AD18" s="49"/>
      <c r="AE18" s="29"/>
      <c r="AF18" s="29"/>
      <c r="AG18" s="29"/>
      <c r="AH18" s="48"/>
      <c r="AI18" s="49"/>
      <c r="AJ18" s="29"/>
      <c r="AK18" s="29"/>
      <c r="AL18" s="29"/>
      <c r="AM18" s="29"/>
      <c r="AN18" s="49"/>
      <c r="AO18" s="29"/>
      <c r="AP18" s="29"/>
      <c r="AQ18" s="29"/>
      <c r="AR18" s="29"/>
      <c r="AS18" s="49"/>
      <c r="AT18" s="29"/>
      <c r="AU18" s="29"/>
      <c r="AV18" s="29"/>
      <c r="AW18" s="29"/>
      <c r="AX18" s="4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4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72"/>
      <c r="EM18" s="72"/>
      <c r="EN18" s="72"/>
      <c r="EO18" s="72"/>
      <c r="EP18" s="72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</row>
    <row r="19" spans="1:256" s="45" customFormat="1" x14ac:dyDescent="0.3">
      <c r="EL19" s="73"/>
      <c r="EM19" s="73"/>
      <c r="EN19" s="73"/>
      <c r="EO19" s="73"/>
      <c r="EP19" s="73"/>
    </row>
    <row r="20" spans="1:256" s="45" customFormat="1" x14ac:dyDescent="0.3">
      <c r="EL20" s="73"/>
      <c r="EM20" s="73"/>
      <c r="EN20" s="73"/>
      <c r="EO20" s="73"/>
      <c r="EP20" s="73"/>
    </row>
    <row r="21" spans="1:256" s="45" customFormat="1" ht="54.75" customHeight="1" x14ac:dyDescent="0.3">
      <c r="A21" s="91" t="s">
        <v>1</v>
      </c>
      <c r="B21" s="92" t="s">
        <v>2</v>
      </c>
      <c r="C21" s="91"/>
      <c r="D21" s="91"/>
      <c r="E21" s="91"/>
      <c r="F21" s="91"/>
      <c r="G21" s="91"/>
      <c r="H21" s="91"/>
      <c r="I21" s="91"/>
      <c r="J21" s="231" t="s">
        <v>72</v>
      </c>
      <c r="K21" s="231"/>
      <c r="L21" s="232" t="s">
        <v>74</v>
      </c>
      <c r="M21" s="234"/>
      <c r="N21" s="232" t="s">
        <v>75</v>
      </c>
      <c r="O21" s="233"/>
      <c r="P21" s="234"/>
      <c r="Q21" s="226" t="s">
        <v>76</v>
      </c>
      <c r="R21" s="226"/>
      <c r="S21" s="92" t="s">
        <v>77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231" t="s">
        <v>78</v>
      </c>
      <c r="AK21" s="231"/>
      <c r="AL21" s="95"/>
      <c r="EL21" s="73"/>
      <c r="EM21" s="73"/>
      <c r="EN21" s="73"/>
      <c r="EO21" s="73"/>
      <c r="EP21" s="73"/>
    </row>
    <row r="22" spans="1:256" s="45" customFormat="1" ht="60" customHeight="1" x14ac:dyDescent="0.3">
      <c r="A22" s="89">
        <v>1</v>
      </c>
      <c r="B22" s="93" t="s">
        <v>55</v>
      </c>
      <c r="J22" s="217">
        <v>547089.4</v>
      </c>
      <c r="K22" s="217"/>
      <c r="L22" s="217">
        <v>490041.3</v>
      </c>
      <c r="M22" s="217"/>
      <c r="N22" s="218">
        <v>408367.7</v>
      </c>
      <c r="O22" s="219"/>
      <c r="P22" s="220"/>
      <c r="Q22" s="218">
        <v>341668.3</v>
      </c>
      <c r="R22" s="220"/>
      <c r="S22" s="90">
        <f t="shared" ref="S22:S27" si="52">+Q22/N22*100</f>
        <v>83.666827714336861</v>
      </c>
      <c r="AJ22" s="217">
        <v>15571.4</v>
      </c>
      <c r="AK22" s="217"/>
      <c r="AL22" s="96"/>
      <c r="EL22" s="73"/>
      <c r="EM22" s="73"/>
      <c r="EN22" s="73"/>
      <c r="EO22" s="73"/>
      <c r="EP22" s="73"/>
    </row>
    <row r="23" spans="1:256" s="45" customFormat="1" ht="60" customHeight="1" x14ac:dyDescent="0.3">
      <c r="A23" s="17">
        <v>2</v>
      </c>
      <c r="B23" s="94" t="s">
        <v>56</v>
      </c>
      <c r="J23" s="217">
        <v>106445</v>
      </c>
      <c r="K23" s="217"/>
      <c r="L23" s="217">
        <v>724466</v>
      </c>
      <c r="M23" s="217"/>
      <c r="N23" s="218">
        <v>603721.69999999995</v>
      </c>
      <c r="O23" s="219"/>
      <c r="P23" s="220"/>
      <c r="Q23" s="218">
        <v>493088</v>
      </c>
      <c r="R23" s="220"/>
      <c r="S23" s="88">
        <f t="shared" si="52"/>
        <v>81.674718665901864</v>
      </c>
      <c r="AJ23" s="217">
        <v>25280.6</v>
      </c>
      <c r="AK23" s="217"/>
      <c r="AL23" s="96"/>
      <c r="EL23" s="73"/>
      <c r="EM23" s="73"/>
      <c r="EN23" s="73"/>
      <c r="EO23" s="73"/>
      <c r="EP23" s="73"/>
    </row>
    <row r="24" spans="1:256" s="45" customFormat="1" ht="60" customHeight="1" x14ac:dyDescent="0.3">
      <c r="A24" s="17">
        <v>3</v>
      </c>
      <c r="B24" s="94" t="s">
        <v>57</v>
      </c>
      <c r="J24" s="217">
        <v>76304.399999999994</v>
      </c>
      <c r="K24" s="217"/>
      <c r="L24" s="217">
        <v>231134.8</v>
      </c>
      <c r="M24" s="217"/>
      <c r="N24" s="218">
        <v>192612.3</v>
      </c>
      <c r="O24" s="219"/>
      <c r="P24" s="220"/>
      <c r="Q24" s="218">
        <v>166642.79999999999</v>
      </c>
      <c r="R24" s="220"/>
      <c r="S24" s="88">
        <f t="shared" si="52"/>
        <v>86.517216190243303</v>
      </c>
      <c r="AJ24" s="217">
        <v>15305.4</v>
      </c>
      <c r="AK24" s="217"/>
      <c r="AL24" s="96"/>
      <c r="EL24" s="73"/>
      <c r="EM24" s="73"/>
      <c r="EN24" s="73"/>
      <c r="EO24" s="73"/>
      <c r="EP24" s="73"/>
    </row>
    <row r="25" spans="1:256" s="45" customFormat="1" ht="60" customHeight="1" x14ac:dyDescent="0.3">
      <c r="A25" s="17">
        <v>4</v>
      </c>
      <c r="B25" s="94" t="s">
        <v>58</v>
      </c>
      <c r="J25" s="217">
        <v>63022.5</v>
      </c>
      <c r="K25" s="217"/>
      <c r="L25" s="217">
        <v>841600.8</v>
      </c>
      <c r="M25" s="217"/>
      <c r="N25" s="218">
        <v>701334</v>
      </c>
      <c r="O25" s="219"/>
      <c r="P25" s="220"/>
      <c r="Q25" s="218">
        <v>557049.19999999995</v>
      </c>
      <c r="R25" s="220"/>
      <c r="S25" s="88">
        <f t="shared" si="52"/>
        <v>79.427091799342392</v>
      </c>
      <c r="AJ25" s="217">
        <v>29410.3</v>
      </c>
      <c r="AK25" s="217"/>
      <c r="AL25" s="96"/>
      <c r="EL25" s="73"/>
      <c r="EM25" s="73"/>
      <c r="EN25" s="73"/>
      <c r="EO25" s="73"/>
      <c r="EP25" s="73"/>
    </row>
    <row r="26" spans="1:256" s="45" customFormat="1" ht="60" customHeight="1" x14ac:dyDescent="0.3">
      <c r="A26" s="17">
        <v>5</v>
      </c>
      <c r="B26" s="94" t="s">
        <v>59</v>
      </c>
      <c r="J26" s="217">
        <v>44310.1</v>
      </c>
      <c r="K26" s="217"/>
      <c r="L26" s="217">
        <v>465743.4</v>
      </c>
      <c r="M26" s="217"/>
      <c r="N26" s="218">
        <v>388119.5</v>
      </c>
      <c r="O26" s="219"/>
      <c r="P26" s="220"/>
      <c r="Q26" s="218">
        <v>424690.7</v>
      </c>
      <c r="R26" s="220"/>
      <c r="S26" s="88">
        <f t="shared" si="52"/>
        <v>109.42266492665276</v>
      </c>
      <c r="AJ26" s="217">
        <v>28040</v>
      </c>
      <c r="AK26" s="217"/>
      <c r="AL26" s="96"/>
      <c r="EL26" s="73"/>
      <c r="EM26" s="73"/>
      <c r="EN26" s="73"/>
      <c r="EO26" s="73"/>
      <c r="EP26" s="73"/>
    </row>
    <row r="27" spans="1:256" s="45" customFormat="1" ht="39.75" customHeight="1" x14ac:dyDescent="0.3">
      <c r="A27" s="226" t="s">
        <v>73</v>
      </c>
      <c r="B27" s="226"/>
      <c r="J27" s="217">
        <f>SUM(J22:J26)</f>
        <v>837171.4</v>
      </c>
      <c r="K27" s="217"/>
      <c r="L27" s="217">
        <f>SUM(L22:L26)</f>
        <v>2752986.3000000003</v>
      </c>
      <c r="M27" s="217"/>
      <c r="N27" s="218">
        <f>SUM(N22:N26)</f>
        <v>2294155.2000000002</v>
      </c>
      <c r="O27" s="219"/>
      <c r="P27" s="220"/>
      <c r="Q27" s="218">
        <f>SUM(Q22:Q26)</f>
        <v>1983139</v>
      </c>
      <c r="R27" s="220"/>
      <c r="S27" s="88">
        <f t="shared" si="52"/>
        <v>86.443105505678076</v>
      </c>
      <c r="AJ27" s="217">
        <f>SUM(AJ22:AJ26)</f>
        <v>113607.7</v>
      </c>
      <c r="AK27" s="217"/>
      <c r="AL27" s="96"/>
      <c r="EL27" s="73"/>
      <c r="EM27" s="73"/>
      <c r="EN27" s="73"/>
      <c r="EO27" s="73"/>
      <c r="EP27" s="73"/>
    </row>
    <row r="28" spans="1:256" s="45" customFormat="1" x14ac:dyDescent="0.3">
      <c r="EL28" s="73"/>
      <c r="EM28" s="73"/>
      <c r="EN28" s="73"/>
      <c r="EO28" s="73"/>
      <c r="EP28" s="73"/>
    </row>
    <row r="29" spans="1:256" s="45" customFormat="1" x14ac:dyDescent="0.3">
      <c r="EL29" s="73"/>
      <c r="EM29" s="73"/>
      <c r="EN29" s="73"/>
      <c r="EO29" s="73"/>
      <c r="EP29" s="73"/>
    </row>
    <row r="30" spans="1:256" s="45" customFormat="1" x14ac:dyDescent="0.3">
      <c r="N30" s="97"/>
      <c r="Q30" s="97"/>
      <c r="EL30" s="73"/>
      <c r="EM30" s="73"/>
      <c r="EN30" s="73"/>
      <c r="EO30" s="73"/>
      <c r="EP30" s="73"/>
    </row>
    <row r="31" spans="1:256" s="45" customFormat="1" x14ac:dyDescent="0.3">
      <c r="EL31" s="73"/>
      <c r="EM31" s="73"/>
      <c r="EN31" s="73"/>
      <c r="EO31" s="73"/>
      <c r="EP31" s="73"/>
    </row>
    <row r="32" spans="1:256" s="45" customFormat="1" x14ac:dyDescent="0.3">
      <c r="EL32" s="73"/>
      <c r="EM32" s="73"/>
      <c r="EN32" s="73"/>
      <c r="EO32" s="73"/>
      <c r="EP32" s="73"/>
    </row>
    <row r="33" spans="142:146" s="45" customFormat="1" x14ac:dyDescent="0.3">
      <c r="EL33" s="73"/>
      <c r="EM33" s="73"/>
      <c r="EN33" s="73"/>
      <c r="EO33" s="73"/>
      <c r="EP33" s="73"/>
    </row>
    <row r="34" spans="142:146" s="45" customFormat="1" x14ac:dyDescent="0.3">
      <c r="EL34" s="73"/>
      <c r="EM34" s="73"/>
      <c r="EN34" s="73"/>
      <c r="EO34" s="73"/>
      <c r="EP34" s="73"/>
    </row>
    <row r="35" spans="142:146" s="45" customFormat="1" x14ac:dyDescent="0.3">
      <c r="EL35" s="73"/>
      <c r="EM35" s="73"/>
      <c r="EN35" s="73"/>
      <c r="EO35" s="73"/>
      <c r="EP35" s="73"/>
    </row>
    <row r="36" spans="142:146" s="45" customFormat="1" x14ac:dyDescent="0.3">
      <c r="EL36" s="73"/>
      <c r="EM36" s="73"/>
      <c r="EN36" s="73"/>
      <c r="EO36" s="73"/>
      <c r="EP36" s="73"/>
    </row>
    <row r="37" spans="142:146" s="45" customFormat="1" x14ac:dyDescent="0.3">
      <c r="EL37" s="73"/>
      <c r="EM37" s="73"/>
      <c r="EN37" s="73"/>
      <c r="EO37" s="73"/>
      <c r="EP37" s="73"/>
    </row>
    <row r="38" spans="142:146" s="45" customFormat="1" x14ac:dyDescent="0.3">
      <c r="EL38" s="73"/>
      <c r="EM38" s="73"/>
      <c r="EN38" s="73"/>
      <c r="EO38" s="73"/>
      <c r="EP38" s="73"/>
    </row>
    <row r="39" spans="142:146" s="45" customFormat="1" x14ac:dyDescent="0.3">
      <c r="EL39" s="73"/>
      <c r="EM39" s="73"/>
      <c r="EN39" s="73"/>
      <c r="EO39" s="73"/>
      <c r="EP39" s="73"/>
    </row>
    <row r="40" spans="142:146" s="45" customFormat="1" x14ac:dyDescent="0.3">
      <c r="EL40" s="73"/>
      <c r="EM40" s="73"/>
      <c r="EN40" s="73"/>
      <c r="EO40" s="73"/>
      <c r="EP40" s="73"/>
    </row>
    <row r="41" spans="142:146" s="45" customFormat="1" x14ac:dyDescent="0.3">
      <c r="EL41" s="73"/>
      <c r="EM41" s="73"/>
      <c r="EN41" s="73"/>
      <c r="EO41" s="73"/>
      <c r="EP41" s="73"/>
    </row>
    <row r="42" spans="142:146" s="45" customFormat="1" x14ac:dyDescent="0.3">
      <c r="EL42" s="73"/>
      <c r="EM42" s="73"/>
      <c r="EN42" s="73"/>
      <c r="EO42" s="73"/>
      <c r="EP42" s="73"/>
    </row>
    <row r="43" spans="142:146" s="45" customFormat="1" x14ac:dyDescent="0.3">
      <c r="EL43" s="73"/>
      <c r="EM43" s="73"/>
      <c r="EN43" s="73"/>
      <c r="EO43" s="73"/>
      <c r="EP43" s="73"/>
    </row>
    <row r="44" spans="142:146" s="45" customFormat="1" x14ac:dyDescent="0.3">
      <c r="EL44" s="73"/>
      <c r="EM44" s="73"/>
      <c r="EN44" s="73"/>
      <c r="EO44" s="73"/>
      <c r="EP44" s="73"/>
    </row>
    <row r="45" spans="142:146" s="45" customFormat="1" x14ac:dyDescent="0.3">
      <c r="EL45" s="73"/>
      <c r="EM45" s="73"/>
      <c r="EN45" s="73"/>
      <c r="EO45" s="73"/>
      <c r="EP45" s="73"/>
    </row>
    <row r="46" spans="142:146" s="45" customFormat="1" x14ac:dyDescent="0.3">
      <c r="EL46" s="73"/>
      <c r="EM46" s="73"/>
      <c r="EN46" s="73"/>
      <c r="EO46" s="73"/>
      <c r="EP46" s="73"/>
    </row>
    <row r="47" spans="142:146" s="45" customFormat="1" x14ac:dyDescent="0.3">
      <c r="EL47" s="73"/>
      <c r="EM47" s="73"/>
      <c r="EN47" s="73"/>
      <c r="EO47" s="73"/>
      <c r="EP47" s="73"/>
    </row>
    <row r="48" spans="142:146" s="45" customFormat="1" x14ac:dyDescent="0.3">
      <c r="EL48" s="73"/>
      <c r="EM48" s="73"/>
      <c r="EN48" s="73"/>
      <c r="EO48" s="73"/>
      <c r="EP48" s="73"/>
    </row>
    <row r="49" spans="142:146" s="45" customFormat="1" x14ac:dyDescent="0.3">
      <c r="EL49" s="73"/>
      <c r="EM49" s="73"/>
      <c r="EN49" s="73"/>
      <c r="EO49" s="73"/>
      <c r="EP49" s="73"/>
    </row>
    <row r="50" spans="142:146" s="45" customFormat="1" x14ac:dyDescent="0.3">
      <c r="EL50" s="73"/>
      <c r="EM50" s="73"/>
      <c r="EN50" s="73"/>
      <c r="EO50" s="73"/>
      <c r="EP50" s="73"/>
    </row>
    <row r="51" spans="142:146" s="45" customFormat="1" x14ac:dyDescent="0.3">
      <c r="EL51" s="73"/>
      <c r="EM51" s="73"/>
      <c r="EN51" s="73"/>
      <c r="EO51" s="73"/>
      <c r="EP51" s="73"/>
    </row>
    <row r="52" spans="142:146" s="45" customFormat="1" x14ac:dyDescent="0.3">
      <c r="EL52" s="73"/>
      <c r="EM52" s="73"/>
      <c r="EN52" s="73"/>
      <c r="EO52" s="73"/>
      <c r="EP52" s="73"/>
    </row>
    <row r="53" spans="142:146" s="45" customFormat="1" x14ac:dyDescent="0.3">
      <c r="EL53" s="73"/>
      <c r="EM53" s="73"/>
      <c r="EN53" s="73"/>
      <c r="EO53" s="73"/>
      <c r="EP53" s="73"/>
    </row>
    <row r="54" spans="142:146" s="45" customFormat="1" x14ac:dyDescent="0.3">
      <c r="EL54" s="73"/>
      <c r="EM54" s="73"/>
      <c r="EN54" s="73"/>
      <c r="EO54" s="73"/>
      <c r="EP54" s="73"/>
    </row>
    <row r="55" spans="142:146" s="45" customFormat="1" x14ac:dyDescent="0.3">
      <c r="EL55" s="73"/>
      <c r="EM55" s="73"/>
      <c r="EN55" s="73"/>
      <c r="EO55" s="73"/>
      <c r="EP55" s="73"/>
    </row>
    <row r="56" spans="142:146" s="45" customFormat="1" x14ac:dyDescent="0.3">
      <c r="EL56" s="73"/>
      <c r="EM56" s="73"/>
      <c r="EN56" s="73"/>
      <c r="EO56" s="73"/>
      <c r="EP56" s="73"/>
    </row>
    <row r="57" spans="142:146" s="45" customFormat="1" x14ac:dyDescent="0.3">
      <c r="EL57" s="73"/>
      <c r="EM57" s="73"/>
      <c r="EN57" s="73"/>
      <c r="EO57" s="73"/>
      <c r="EP57" s="73"/>
    </row>
    <row r="58" spans="142:146" s="45" customFormat="1" x14ac:dyDescent="0.3">
      <c r="EL58" s="73"/>
      <c r="EM58" s="73"/>
      <c r="EN58" s="73"/>
      <c r="EO58" s="73"/>
      <c r="EP58" s="73"/>
    </row>
    <row r="59" spans="142:146" s="45" customFormat="1" x14ac:dyDescent="0.3">
      <c r="EL59" s="73"/>
      <c r="EM59" s="73"/>
      <c r="EN59" s="73"/>
      <c r="EO59" s="73"/>
      <c r="EP59" s="73"/>
    </row>
    <row r="60" spans="142:146" s="45" customFormat="1" x14ac:dyDescent="0.3">
      <c r="EL60" s="73"/>
      <c r="EM60" s="73"/>
      <c r="EN60" s="73"/>
      <c r="EO60" s="73"/>
      <c r="EP60" s="73"/>
    </row>
    <row r="61" spans="142:146" s="45" customFormat="1" x14ac:dyDescent="0.3">
      <c r="EL61" s="73"/>
      <c r="EM61" s="73"/>
      <c r="EN61" s="73"/>
      <c r="EO61" s="73"/>
      <c r="EP61" s="73"/>
    </row>
    <row r="62" spans="142:146" s="45" customFormat="1" x14ac:dyDescent="0.3">
      <c r="EL62" s="73"/>
      <c r="EM62" s="73"/>
      <c r="EN62" s="73"/>
      <c r="EO62" s="73"/>
      <c r="EP62" s="73"/>
    </row>
    <row r="63" spans="142:146" s="45" customFormat="1" x14ac:dyDescent="0.3">
      <c r="EL63" s="73"/>
      <c r="EM63" s="73"/>
      <c r="EN63" s="73"/>
      <c r="EO63" s="73"/>
      <c r="EP63" s="73"/>
    </row>
    <row r="64" spans="142:146" s="45" customFormat="1" x14ac:dyDescent="0.3">
      <c r="EL64" s="73"/>
      <c r="EM64" s="73"/>
      <c r="EN64" s="73"/>
      <c r="EO64" s="73"/>
      <c r="EP64" s="73"/>
    </row>
    <row r="65" spans="142:146" s="45" customFormat="1" x14ac:dyDescent="0.3">
      <c r="EL65" s="73"/>
      <c r="EM65" s="73"/>
      <c r="EN65" s="73"/>
      <c r="EO65" s="73"/>
      <c r="EP65" s="73"/>
    </row>
    <row r="66" spans="142:146" s="45" customFormat="1" x14ac:dyDescent="0.3">
      <c r="EL66" s="73"/>
      <c r="EM66" s="73"/>
      <c r="EN66" s="73"/>
      <c r="EO66" s="73"/>
      <c r="EP66" s="73"/>
    </row>
    <row r="67" spans="142:146" s="45" customFormat="1" x14ac:dyDescent="0.3">
      <c r="EL67" s="73"/>
      <c r="EM67" s="73"/>
      <c r="EN67" s="73"/>
      <c r="EO67" s="73"/>
      <c r="EP67" s="73"/>
    </row>
    <row r="68" spans="142:146" s="45" customFormat="1" x14ac:dyDescent="0.3">
      <c r="EL68" s="73"/>
      <c r="EM68" s="73"/>
      <c r="EN68" s="73"/>
      <c r="EO68" s="73"/>
      <c r="EP68" s="73"/>
    </row>
    <row r="69" spans="142:146" s="45" customFormat="1" x14ac:dyDescent="0.3">
      <c r="EL69" s="73"/>
      <c r="EM69" s="73"/>
      <c r="EN69" s="73"/>
      <c r="EO69" s="73"/>
      <c r="EP69" s="73"/>
    </row>
    <row r="70" spans="142:146" s="45" customFormat="1" x14ac:dyDescent="0.3">
      <c r="EL70" s="73"/>
      <c r="EM70" s="73"/>
      <c r="EN70" s="73"/>
      <c r="EO70" s="73"/>
      <c r="EP70" s="73"/>
    </row>
    <row r="71" spans="142:146" s="45" customFormat="1" x14ac:dyDescent="0.3">
      <c r="EL71" s="73"/>
      <c r="EM71" s="73"/>
      <c r="EN71" s="73"/>
      <c r="EO71" s="73"/>
      <c r="EP71" s="73"/>
    </row>
    <row r="72" spans="142:146" s="45" customFormat="1" x14ac:dyDescent="0.3">
      <c r="EL72" s="73"/>
      <c r="EM72" s="73"/>
      <c r="EN72" s="73"/>
      <c r="EO72" s="73"/>
      <c r="EP72" s="73"/>
    </row>
    <row r="73" spans="142:146" s="45" customFormat="1" x14ac:dyDescent="0.3">
      <c r="EL73" s="73"/>
      <c r="EM73" s="73"/>
      <c r="EN73" s="73"/>
      <c r="EO73" s="73"/>
      <c r="EP73" s="73"/>
    </row>
    <row r="74" spans="142:146" s="45" customFormat="1" x14ac:dyDescent="0.3">
      <c r="EL74" s="73"/>
      <c r="EM74" s="73"/>
      <c r="EN74" s="73"/>
      <c r="EO74" s="73"/>
      <c r="EP74" s="73"/>
    </row>
    <row r="75" spans="142:146" s="45" customFormat="1" x14ac:dyDescent="0.3">
      <c r="EL75" s="73"/>
      <c r="EM75" s="73"/>
      <c r="EN75" s="73"/>
      <c r="EO75" s="73"/>
      <c r="EP75" s="73"/>
    </row>
    <row r="76" spans="142:146" s="45" customFormat="1" x14ac:dyDescent="0.3">
      <c r="EL76" s="73"/>
      <c r="EM76" s="73"/>
      <c r="EN76" s="73"/>
      <c r="EO76" s="73"/>
      <c r="EP76" s="73"/>
    </row>
    <row r="77" spans="142:146" s="45" customFormat="1" x14ac:dyDescent="0.3">
      <c r="EL77" s="73"/>
      <c r="EM77" s="73"/>
      <c r="EN77" s="73"/>
      <c r="EO77" s="73"/>
      <c r="EP77" s="73"/>
    </row>
    <row r="78" spans="142:146" s="45" customFormat="1" x14ac:dyDescent="0.3">
      <c r="EL78" s="73"/>
      <c r="EM78" s="73"/>
      <c r="EN78" s="73"/>
      <c r="EO78" s="73"/>
      <c r="EP78" s="73"/>
    </row>
    <row r="79" spans="142:146" s="45" customFormat="1" x14ac:dyDescent="0.3">
      <c r="EL79" s="73"/>
      <c r="EM79" s="73"/>
      <c r="EN79" s="73"/>
      <c r="EO79" s="73"/>
      <c r="EP79" s="73"/>
    </row>
    <row r="80" spans="142:146" s="45" customFormat="1" x14ac:dyDescent="0.3">
      <c r="EL80" s="73"/>
      <c r="EM80" s="73"/>
      <c r="EN80" s="73"/>
      <c r="EO80" s="73"/>
      <c r="EP80" s="73"/>
    </row>
    <row r="81" spans="142:146" s="45" customFormat="1" x14ac:dyDescent="0.3">
      <c r="EL81" s="73"/>
      <c r="EM81" s="73"/>
      <c r="EN81" s="73"/>
      <c r="EO81" s="73"/>
      <c r="EP81" s="73"/>
    </row>
    <row r="82" spans="142:146" s="45" customFormat="1" x14ac:dyDescent="0.3">
      <c r="EL82" s="73"/>
      <c r="EM82" s="73"/>
      <c r="EN82" s="73"/>
      <c r="EO82" s="73"/>
      <c r="EP82" s="73"/>
    </row>
    <row r="83" spans="142:146" s="45" customFormat="1" x14ac:dyDescent="0.3">
      <c r="EL83" s="73"/>
      <c r="EM83" s="73"/>
      <c r="EN83" s="73"/>
      <c r="EO83" s="73"/>
      <c r="EP83" s="73"/>
    </row>
    <row r="84" spans="142:146" s="45" customFormat="1" x14ac:dyDescent="0.3">
      <c r="EL84" s="73"/>
      <c r="EM84" s="73"/>
      <c r="EN84" s="73"/>
      <c r="EO84" s="73"/>
      <c r="EP84" s="73"/>
    </row>
    <row r="85" spans="142:146" s="45" customFormat="1" x14ac:dyDescent="0.3">
      <c r="EL85" s="73"/>
      <c r="EM85" s="73"/>
      <c r="EN85" s="73"/>
      <c r="EO85" s="73"/>
      <c r="EP85" s="73"/>
    </row>
    <row r="86" spans="142:146" s="45" customFormat="1" x14ac:dyDescent="0.3">
      <c r="EL86" s="73"/>
      <c r="EM86" s="73"/>
      <c r="EN86" s="73"/>
      <c r="EO86" s="73"/>
      <c r="EP86" s="73"/>
    </row>
    <row r="87" spans="142:146" s="45" customFormat="1" x14ac:dyDescent="0.3">
      <c r="EL87" s="73"/>
      <c r="EM87" s="73"/>
      <c r="EN87" s="73"/>
      <c r="EO87" s="73"/>
      <c r="EP87" s="73"/>
    </row>
    <row r="88" spans="142:146" s="45" customFormat="1" x14ac:dyDescent="0.3">
      <c r="EL88" s="73"/>
      <c r="EM88" s="73"/>
      <c r="EN88" s="73"/>
      <c r="EO88" s="73"/>
      <c r="EP88" s="73"/>
    </row>
    <row r="89" spans="142:146" s="45" customFormat="1" x14ac:dyDescent="0.3">
      <c r="EL89" s="73"/>
      <c r="EM89" s="73"/>
      <c r="EN89" s="73"/>
      <c r="EO89" s="73"/>
      <c r="EP89" s="73"/>
    </row>
    <row r="90" spans="142:146" s="45" customFormat="1" x14ac:dyDescent="0.3">
      <c r="EL90" s="73"/>
      <c r="EM90" s="73"/>
      <c r="EN90" s="73"/>
      <c r="EO90" s="73"/>
      <c r="EP90" s="73"/>
    </row>
    <row r="91" spans="142:146" s="45" customFormat="1" x14ac:dyDescent="0.3">
      <c r="EL91" s="73"/>
      <c r="EM91" s="73"/>
      <c r="EN91" s="73"/>
      <c r="EO91" s="73"/>
      <c r="EP91" s="73"/>
    </row>
    <row r="92" spans="142:146" s="45" customFormat="1" x14ac:dyDescent="0.3">
      <c r="EL92" s="73"/>
      <c r="EM92" s="73"/>
      <c r="EN92" s="73"/>
      <c r="EO92" s="73"/>
      <c r="EP92" s="73"/>
    </row>
    <row r="93" spans="142:146" s="45" customFormat="1" x14ac:dyDescent="0.3">
      <c r="EL93" s="73"/>
      <c r="EM93" s="73"/>
      <c r="EN93" s="73"/>
      <c r="EO93" s="73"/>
      <c r="EP93" s="73"/>
    </row>
    <row r="94" spans="142:146" s="45" customFormat="1" x14ac:dyDescent="0.3">
      <c r="EL94" s="73"/>
      <c r="EM94" s="73"/>
      <c r="EN94" s="73"/>
      <c r="EO94" s="73"/>
      <c r="EP94" s="73"/>
    </row>
    <row r="95" spans="142:146" s="45" customFormat="1" x14ac:dyDescent="0.3">
      <c r="EL95" s="73"/>
      <c r="EM95" s="73"/>
      <c r="EN95" s="73"/>
      <c r="EO95" s="73"/>
      <c r="EP95" s="73"/>
    </row>
    <row r="96" spans="142:146" s="45" customFormat="1" x14ac:dyDescent="0.3">
      <c r="EL96" s="73"/>
      <c r="EM96" s="73"/>
      <c r="EN96" s="73"/>
      <c r="EO96" s="73"/>
      <c r="EP96" s="73"/>
    </row>
    <row r="97" spans="142:146" s="45" customFormat="1" x14ac:dyDescent="0.3">
      <c r="EL97" s="73"/>
      <c r="EM97" s="73"/>
      <c r="EN97" s="73"/>
      <c r="EO97" s="73"/>
      <c r="EP97" s="73"/>
    </row>
    <row r="98" spans="142:146" s="45" customFormat="1" x14ac:dyDescent="0.3">
      <c r="EL98" s="73"/>
      <c r="EM98" s="73"/>
      <c r="EN98" s="73"/>
      <c r="EO98" s="73"/>
      <c r="EP98" s="73"/>
    </row>
    <row r="99" spans="142:146" s="45" customFormat="1" x14ac:dyDescent="0.3">
      <c r="EL99" s="73"/>
      <c r="EM99" s="73"/>
      <c r="EN99" s="73"/>
      <c r="EO99" s="73"/>
      <c r="EP99" s="73"/>
    </row>
    <row r="100" spans="142:146" s="45" customFormat="1" x14ac:dyDescent="0.3">
      <c r="EL100" s="73"/>
      <c r="EM100" s="73"/>
      <c r="EN100" s="73"/>
      <c r="EO100" s="73"/>
      <c r="EP100" s="73"/>
    </row>
    <row r="101" spans="142:146" s="45" customFormat="1" x14ac:dyDescent="0.3">
      <c r="EL101" s="73"/>
      <c r="EM101" s="73"/>
      <c r="EN101" s="73"/>
      <c r="EO101" s="73"/>
      <c r="EP101" s="73"/>
    </row>
    <row r="102" spans="142:146" s="45" customFormat="1" x14ac:dyDescent="0.3">
      <c r="EL102" s="73"/>
      <c r="EM102" s="73"/>
      <c r="EN102" s="73"/>
      <c r="EO102" s="73"/>
      <c r="EP102" s="73"/>
    </row>
    <row r="103" spans="142:146" s="45" customFormat="1" x14ac:dyDescent="0.3">
      <c r="EL103" s="73"/>
      <c r="EM103" s="73"/>
      <c r="EN103" s="73"/>
      <c r="EO103" s="73"/>
      <c r="EP103" s="73"/>
    </row>
    <row r="104" spans="142:146" s="45" customFormat="1" x14ac:dyDescent="0.3">
      <c r="EL104" s="73"/>
      <c r="EM104" s="73"/>
      <c r="EN104" s="73"/>
      <c r="EO104" s="73"/>
      <c r="EP104" s="73"/>
    </row>
    <row r="105" spans="142:146" s="45" customFormat="1" x14ac:dyDescent="0.3">
      <c r="EL105" s="73"/>
      <c r="EM105" s="73"/>
      <c r="EN105" s="73"/>
      <c r="EO105" s="73"/>
      <c r="EP105" s="73"/>
    </row>
    <row r="106" spans="142:146" s="45" customFormat="1" x14ac:dyDescent="0.3">
      <c r="EL106" s="73"/>
      <c r="EM106" s="73"/>
      <c r="EN106" s="73"/>
      <c r="EO106" s="73"/>
      <c r="EP106" s="73"/>
    </row>
    <row r="107" spans="142:146" s="45" customFormat="1" x14ac:dyDescent="0.3">
      <c r="EL107" s="73"/>
      <c r="EM107" s="73"/>
      <c r="EN107" s="73"/>
      <c r="EO107" s="73"/>
      <c r="EP107" s="73"/>
    </row>
    <row r="108" spans="142:146" s="45" customFormat="1" x14ac:dyDescent="0.3">
      <c r="EL108" s="73"/>
      <c r="EM108" s="73"/>
      <c r="EN108" s="73"/>
      <c r="EO108" s="73"/>
      <c r="EP108" s="73"/>
    </row>
    <row r="109" spans="142:146" s="45" customFormat="1" x14ac:dyDescent="0.3">
      <c r="EL109" s="73"/>
      <c r="EM109" s="73"/>
      <c r="EN109" s="73"/>
      <c r="EO109" s="73"/>
      <c r="EP109" s="73"/>
    </row>
    <row r="110" spans="142:146" s="45" customFormat="1" x14ac:dyDescent="0.3">
      <c r="EL110" s="73"/>
      <c r="EM110" s="73"/>
      <c r="EN110" s="73"/>
      <c r="EO110" s="73"/>
      <c r="EP110" s="73"/>
    </row>
    <row r="111" spans="142:146" s="45" customFormat="1" x14ac:dyDescent="0.3">
      <c r="EL111" s="73"/>
      <c r="EM111" s="73"/>
      <c r="EN111" s="73"/>
      <c r="EO111" s="73"/>
      <c r="EP111" s="73"/>
    </row>
    <row r="112" spans="142:146" s="45" customFormat="1" x14ac:dyDescent="0.3">
      <c r="EL112" s="73"/>
      <c r="EM112" s="73"/>
      <c r="EN112" s="73"/>
      <c r="EO112" s="73"/>
      <c r="EP112" s="73"/>
    </row>
    <row r="113" spans="142:146" s="45" customFormat="1" x14ac:dyDescent="0.3">
      <c r="EL113" s="73"/>
      <c r="EM113" s="73"/>
      <c r="EN113" s="73"/>
      <c r="EO113" s="73"/>
      <c r="EP113" s="73"/>
    </row>
    <row r="114" spans="142:146" s="45" customFormat="1" x14ac:dyDescent="0.3">
      <c r="EL114" s="73"/>
      <c r="EM114" s="73"/>
      <c r="EN114" s="73"/>
      <c r="EO114" s="73"/>
      <c r="EP114" s="73"/>
    </row>
    <row r="115" spans="142:146" s="45" customFormat="1" x14ac:dyDescent="0.3">
      <c r="EL115" s="73"/>
      <c r="EM115" s="73"/>
      <c r="EN115" s="73"/>
      <c r="EO115" s="73"/>
      <c r="EP115" s="73"/>
    </row>
    <row r="116" spans="142:146" s="45" customFormat="1" x14ac:dyDescent="0.3">
      <c r="EL116" s="73"/>
      <c r="EM116" s="73"/>
      <c r="EN116" s="73"/>
      <c r="EO116" s="73"/>
      <c r="EP116" s="73"/>
    </row>
    <row r="117" spans="142:146" s="45" customFormat="1" x14ac:dyDescent="0.3">
      <c r="EL117" s="73"/>
      <c r="EM117" s="73"/>
      <c r="EN117" s="73"/>
      <c r="EO117" s="73"/>
      <c r="EP117" s="73"/>
    </row>
    <row r="118" spans="142:146" s="45" customFormat="1" x14ac:dyDescent="0.3">
      <c r="EL118" s="73"/>
      <c r="EM118" s="73"/>
      <c r="EN118" s="73"/>
      <c r="EO118" s="73"/>
      <c r="EP118" s="73"/>
    </row>
    <row r="119" spans="142:146" s="45" customFormat="1" x14ac:dyDescent="0.3">
      <c r="EL119" s="73"/>
      <c r="EM119" s="73"/>
      <c r="EN119" s="73"/>
      <c r="EO119" s="73"/>
      <c r="EP119" s="73"/>
    </row>
    <row r="120" spans="142:146" s="45" customFormat="1" x14ac:dyDescent="0.3">
      <c r="EL120" s="73"/>
      <c r="EM120" s="73"/>
      <c r="EN120" s="73"/>
      <c r="EO120" s="73"/>
      <c r="EP120" s="73"/>
    </row>
    <row r="121" spans="142:146" s="45" customFormat="1" x14ac:dyDescent="0.3">
      <c r="EL121" s="73"/>
      <c r="EM121" s="73"/>
      <c r="EN121" s="73"/>
      <c r="EO121" s="73"/>
      <c r="EP121" s="73"/>
    </row>
    <row r="122" spans="142:146" s="45" customFormat="1" x14ac:dyDescent="0.3">
      <c r="EL122" s="73"/>
      <c r="EM122" s="73"/>
      <c r="EN122" s="73"/>
      <c r="EO122" s="73"/>
      <c r="EP122" s="73"/>
    </row>
    <row r="123" spans="142:146" s="45" customFormat="1" x14ac:dyDescent="0.3">
      <c r="EL123" s="73"/>
      <c r="EM123" s="73"/>
      <c r="EN123" s="73"/>
      <c r="EO123" s="73"/>
      <c r="EP123" s="73"/>
    </row>
    <row r="124" spans="142:146" s="45" customFormat="1" x14ac:dyDescent="0.3">
      <c r="EL124" s="73"/>
      <c r="EM124" s="73"/>
      <c r="EN124" s="73"/>
      <c r="EO124" s="73"/>
      <c r="EP124" s="73"/>
    </row>
    <row r="125" spans="142:146" s="45" customFormat="1" x14ac:dyDescent="0.3">
      <c r="EL125" s="73"/>
      <c r="EM125" s="73"/>
      <c r="EN125" s="73"/>
      <c r="EO125" s="73"/>
      <c r="EP125" s="73"/>
    </row>
    <row r="126" spans="142:146" s="45" customFormat="1" x14ac:dyDescent="0.3">
      <c r="EL126" s="73"/>
      <c r="EM126" s="73"/>
      <c r="EN126" s="73"/>
      <c r="EO126" s="73"/>
      <c r="EP126" s="73"/>
    </row>
    <row r="127" spans="142:146" s="45" customFormat="1" x14ac:dyDescent="0.3">
      <c r="EL127" s="73"/>
      <c r="EM127" s="73"/>
      <c r="EN127" s="73"/>
      <c r="EO127" s="73"/>
      <c r="EP127" s="73"/>
    </row>
    <row r="128" spans="142:146" s="45" customFormat="1" x14ac:dyDescent="0.3">
      <c r="EL128" s="73"/>
      <c r="EM128" s="73"/>
      <c r="EN128" s="73"/>
      <c r="EO128" s="73"/>
      <c r="EP128" s="73"/>
    </row>
    <row r="129" spans="142:146" s="45" customFormat="1" x14ac:dyDescent="0.3">
      <c r="EL129" s="73"/>
      <c r="EM129" s="73"/>
      <c r="EN129" s="73"/>
      <c r="EO129" s="73"/>
      <c r="EP129" s="73"/>
    </row>
    <row r="130" spans="142:146" s="45" customFormat="1" x14ac:dyDescent="0.3">
      <c r="EL130" s="73"/>
      <c r="EM130" s="73"/>
      <c r="EN130" s="73"/>
      <c r="EO130" s="73"/>
      <c r="EP130" s="73"/>
    </row>
    <row r="131" spans="142:146" s="45" customFormat="1" x14ac:dyDescent="0.3">
      <c r="EL131" s="73"/>
      <c r="EM131" s="73"/>
      <c r="EN131" s="73"/>
      <c r="EO131" s="73"/>
      <c r="EP131" s="73"/>
    </row>
    <row r="132" spans="142:146" s="45" customFormat="1" x14ac:dyDescent="0.3">
      <c r="EL132" s="73"/>
      <c r="EM132" s="73"/>
      <c r="EN132" s="73"/>
      <c r="EO132" s="73"/>
      <c r="EP132" s="73"/>
    </row>
    <row r="133" spans="142:146" s="45" customFormat="1" x14ac:dyDescent="0.3">
      <c r="EL133" s="73"/>
      <c r="EM133" s="73"/>
      <c r="EN133" s="73"/>
      <c r="EO133" s="73"/>
      <c r="EP133" s="73"/>
    </row>
    <row r="134" spans="142:146" s="45" customFormat="1" x14ac:dyDescent="0.3">
      <c r="EL134" s="73"/>
      <c r="EM134" s="73"/>
      <c r="EN134" s="73"/>
      <c r="EO134" s="73"/>
      <c r="EP134" s="73"/>
    </row>
    <row r="135" spans="142:146" s="45" customFormat="1" x14ac:dyDescent="0.3">
      <c r="EL135" s="73"/>
      <c r="EM135" s="73"/>
      <c r="EN135" s="73"/>
      <c r="EO135" s="73"/>
      <c r="EP135" s="73"/>
    </row>
    <row r="136" spans="142:146" s="45" customFormat="1" x14ac:dyDescent="0.3">
      <c r="EL136" s="73"/>
      <c r="EM136" s="73"/>
      <c r="EN136" s="73"/>
      <c r="EO136" s="73"/>
      <c r="EP136" s="73"/>
    </row>
    <row r="137" spans="142:146" s="45" customFormat="1" x14ac:dyDescent="0.3">
      <c r="EL137" s="73"/>
      <c r="EM137" s="73"/>
      <c r="EN137" s="73"/>
      <c r="EO137" s="73"/>
      <c r="EP137" s="73"/>
    </row>
    <row r="138" spans="142:146" s="45" customFormat="1" x14ac:dyDescent="0.3">
      <c r="EL138" s="73"/>
      <c r="EM138" s="73"/>
      <c r="EN138" s="73"/>
      <c r="EO138" s="73"/>
      <c r="EP138" s="73"/>
    </row>
    <row r="139" spans="142:146" s="45" customFormat="1" x14ac:dyDescent="0.3">
      <c r="EL139" s="73"/>
      <c r="EM139" s="73"/>
      <c r="EN139" s="73"/>
      <c r="EO139" s="73"/>
      <c r="EP139" s="73"/>
    </row>
    <row r="140" spans="142:146" s="45" customFormat="1" x14ac:dyDescent="0.3">
      <c r="EL140" s="73"/>
      <c r="EM140" s="73"/>
      <c r="EN140" s="73"/>
      <c r="EO140" s="73"/>
      <c r="EP140" s="73"/>
    </row>
    <row r="141" spans="142:146" s="45" customFormat="1" x14ac:dyDescent="0.3">
      <c r="EL141" s="73"/>
      <c r="EM141" s="73"/>
      <c r="EN141" s="73"/>
      <c r="EO141" s="73"/>
      <c r="EP141" s="73"/>
    </row>
    <row r="142" spans="142:146" s="45" customFormat="1" x14ac:dyDescent="0.3">
      <c r="EL142" s="73"/>
      <c r="EM142" s="73"/>
      <c r="EN142" s="73"/>
      <c r="EO142" s="73"/>
      <c r="EP142" s="73"/>
    </row>
    <row r="143" spans="142:146" s="45" customFormat="1" x14ac:dyDescent="0.3">
      <c r="EL143" s="73"/>
      <c r="EM143" s="73"/>
      <c r="EN143" s="73"/>
      <c r="EO143" s="73"/>
      <c r="EP143" s="73"/>
    </row>
    <row r="144" spans="142:146" s="45" customFormat="1" x14ac:dyDescent="0.3">
      <c r="EL144" s="73"/>
      <c r="EM144" s="73"/>
      <c r="EN144" s="73"/>
      <c r="EO144" s="73"/>
      <c r="EP144" s="73"/>
    </row>
    <row r="145" spans="142:146" s="45" customFormat="1" x14ac:dyDescent="0.3">
      <c r="EL145" s="73"/>
      <c r="EM145" s="73"/>
      <c r="EN145" s="73"/>
      <c r="EO145" s="73"/>
      <c r="EP145" s="73"/>
    </row>
    <row r="146" spans="142:146" s="45" customFormat="1" x14ac:dyDescent="0.3">
      <c r="EL146" s="73"/>
      <c r="EM146" s="73"/>
      <c r="EN146" s="73"/>
      <c r="EO146" s="73"/>
      <c r="EP146" s="73"/>
    </row>
    <row r="147" spans="142:146" s="45" customFormat="1" x14ac:dyDescent="0.3">
      <c r="EL147" s="73"/>
      <c r="EM147" s="73"/>
      <c r="EN147" s="73"/>
      <c r="EO147" s="73"/>
      <c r="EP147" s="73"/>
    </row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K10" name="Range5_3_1_1_1_1_1_1_1_1_1_1"/>
    <protectedRange sqref="DK12" name="Range5_8_1_1_1_1_1_1_1_1_1_1_1"/>
    <protectedRange sqref="DK13" name="Range5_11_1_1_1_1_1_1_1_1_1_1"/>
    <protectedRange sqref="DK14" name="Range5_12_1_1_1_1_1_1_1_1_1_1_1"/>
    <protectedRange sqref="DK15" name="Range5_14_1_1_1_1_1_1_1_1_1_1"/>
    <protectedRange sqref="AL10" name="Range4_2_1_1_2_1_1_1_1_1_1_1_1_1_1"/>
    <protectedRange sqref="C10:D14" name="Range1_1"/>
    <protectedRange sqref="B10:B14 B22:B26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U10:CU14" name="Range5_1_11"/>
    <protectedRange sqref="CW10:CW14" name="Range5_1_12"/>
    <protectedRange sqref="DA10:DA14" name="Range5_1_13"/>
    <protectedRange sqref="DB10:DB14" name="Range5_1_14"/>
    <protectedRange sqref="DD10:DD14" name="Range5_1_15"/>
    <protectedRange sqref="DE10:DE14" name="Range5_1_16"/>
    <protectedRange sqref="DG10:DG14" name="Range5_1_17"/>
    <protectedRange sqref="DH10:DH14" name="Range5_1_18"/>
    <protectedRange sqref="DJ10:DJ14" name="Range5_1_19"/>
    <protectedRange sqref="DO11:DO14" name="Range5_1_20"/>
    <protectedRange sqref="DQ10:DQ14 DT10:DT14" name="Range6_1"/>
    <protectedRange sqref="DR10:DR14" name="Range6_1_1"/>
    <protectedRange sqref="DX10:DX14" name="Range5_1_23"/>
    <protectedRange sqref="DZ10:DZ14" name="Range5_1_24"/>
    <protectedRange sqref="ED10:ED14" name="Range6_1_3"/>
    <protectedRange sqref="EF10:EF14" name="Range6_1_4"/>
  </protectedRanges>
  <mergeCells count="199">
    <mergeCell ref="A1:EJ1"/>
    <mergeCell ref="A2:EJ2"/>
    <mergeCell ref="L3:P3"/>
    <mergeCell ref="CV3:CW3"/>
    <mergeCell ref="A4:A8"/>
    <mergeCell ref="B4:B8"/>
    <mergeCell ref="C4:C8"/>
    <mergeCell ref="D4:D8"/>
    <mergeCell ref="E4:I6"/>
    <mergeCell ref="J4:O6"/>
    <mergeCell ref="P4:DJ4"/>
    <mergeCell ref="DK4:DK6"/>
    <mergeCell ref="DL4:DN6"/>
    <mergeCell ref="DO4:EF4"/>
    <mergeCell ref="EG4:EG6"/>
    <mergeCell ref="EH4:EJ6"/>
    <mergeCell ref="P5:BA5"/>
    <mergeCell ref="BB5:BM5"/>
    <mergeCell ref="BN5:BP6"/>
    <mergeCell ref="BQ5:CG5"/>
    <mergeCell ref="CH5:CP5"/>
    <mergeCell ref="CQ5:DA5"/>
    <mergeCell ref="DB5:DD6"/>
    <mergeCell ref="DE5:DG6"/>
    <mergeCell ref="DH5:DJ6"/>
    <mergeCell ref="DO5:DT5"/>
    <mergeCell ref="CQ6:CT6"/>
    <mergeCell ref="CU6:CW6"/>
    <mergeCell ref="CY6:DA6"/>
    <mergeCell ref="DO6:DQ6"/>
    <mergeCell ref="ED6:EF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U5:DW6"/>
    <mergeCell ref="DX5:EF5"/>
    <mergeCell ref="P6:T6"/>
    <mergeCell ref="U6:Y6"/>
    <mergeCell ref="Z6:AD6"/>
    <mergeCell ref="K7:K8"/>
    <mergeCell ref="L7:L8"/>
    <mergeCell ref="M7:M8"/>
    <mergeCell ref="N7:N8"/>
    <mergeCell ref="O7:O8"/>
    <mergeCell ref="P7:P8"/>
    <mergeCell ref="DR6:DT6"/>
    <mergeCell ref="DX6:DZ6"/>
    <mergeCell ref="EA6:EC6"/>
    <mergeCell ref="AE6:AI6"/>
    <mergeCell ref="AJ6:AN6"/>
    <mergeCell ref="AO6:AS6"/>
    <mergeCell ref="AT6:AX6"/>
    <mergeCell ref="AY6:BA6"/>
    <mergeCell ref="W7:W8"/>
    <mergeCell ref="X7:X8"/>
    <mergeCell ref="Y7:Y8"/>
    <mergeCell ref="Z7:Z8"/>
    <mergeCell ref="AA7:AA8"/>
    <mergeCell ref="AB7:AB8"/>
    <mergeCell ref="Q7:Q8"/>
    <mergeCell ref="R7:R8"/>
    <mergeCell ref="S7:S8"/>
    <mergeCell ref="T7:T8"/>
    <mergeCell ref="U7:U8"/>
    <mergeCell ref="V7:V8"/>
    <mergeCell ref="AI7:AI8"/>
    <mergeCell ref="AJ7:AJ8"/>
    <mergeCell ref="AK7:AK8"/>
    <mergeCell ref="AL7:AL8"/>
    <mergeCell ref="AM7:AM8"/>
    <mergeCell ref="AO7:AO8"/>
    <mergeCell ref="AC7:AC8"/>
    <mergeCell ref="AD7:AD8"/>
    <mergeCell ref="AE7:AE8"/>
    <mergeCell ref="AF7:AF8"/>
    <mergeCell ref="AG7:AG8"/>
    <mergeCell ref="AH7:AH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V7:AX7"/>
    <mergeCell ref="BQ7:BQ8"/>
    <mergeCell ref="BR7:BR8"/>
    <mergeCell ref="BS7:BS8"/>
    <mergeCell ref="BT7:BT8"/>
    <mergeCell ref="BU7:BU8"/>
    <mergeCell ref="BV7:BV8"/>
    <mergeCell ref="BH7:BH8"/>
    <mergeCell ref="BI7:BI8"/>
    <mergeCell ref="BK7:BK8"/>
    <mergeCell ref="BL7:BL8"/>
    <mergeCell ref="BN7:BN8"/>
    <mergeCell ref="BO7:BO8"/>
    <mergeCell ref="CF7:CF8"/>
    <mergeCell ref="CH7:CH8"/>
    <mergeCell ref="CI7:CI8"/>
    <mergeCell ref="CK7:CK8"/>
    <mergeCell ref="CL7:CL8"/>
    <mergeCell ref="CN7:CN8"/>
    <mergeCell ref="BW7:BW8"/>
    <mergeCell ref="BY7:BY8"/>
    <mergeCell ref="BZ7:BZ8"/>
    <mergeCell ref="CB7:CB8"/>
    <mergeCell ref="CC7:CC8"/>
    <mergeCell ref="CE7:CE8"/>
    <mergeCell ref="CV7:CV8"/>
    <mergeCell ref="CW7:CW8"/>
    <mergeCell ref="CY7:CY8"/>
    <mergeCell ref="CZ7:CZ8"/>
    <mergeCell ref="DB7:DB8"/>
    <mergeCell ref="DC7:DC8"/>
    <mergeCell ref="CO7:CO8"/>
    <mergeCell ref="CQ7:CQ8"/>
    <mergeCell ref="CR7:CR8"/>
    <mergeCell ref="CS7:CS8"/>
    <mergeCell ref="CT7:CT8"/>
    <mergeCell ref="CU7:CU8"/>
    <mergeCell ref="CX7:CX8"/>
    <mergeCell ref="A27:B27"/>
    <mergeCell ref="L21:M21"/>
    <mergeCell ref="EE7:EE8"/>
    <mergeCell ref="EG7:EG8"/>
    <mergeCell ref="EH7:EH8"/>
    <mergeCell ref="EI7:EI8"/>
    <mergeCell ref="DV7:DV8"/>
    <mergeCell ref="DX7:DX8"/>
    <mergeCell ref="DY7:DY8"/>
    <mergeCell ref="EA7:EA8"/>
    <mergeCell ref="EB7:EB8"/>
    <mergeCell ref="ED7:ED8"/>
    <mergeCell ref="DM7:DM8"/>
    <mergeCell ref="DO7:DO8"/>
    <mergeCell ref="DP7:DP8"/>
    <mergeCell ref="DR7:DR8"/>
    <mergeCell ref="DS7:DS8"/>
    <mergeCell ref="DU7:DU8"/>
    <mergeCell ref="DE7:DE8"/>
    <mergeCell ref="DF7:DF8"/>
    <mergeCell ref="DH7:DH8"/>
    <mergeCell ref="DI7:DI8"/>
    <mergeCell ref="DK7:DK8"/>
    <mergeCell ref="DL7:DL8"/>
    <mergeCell ref="N25:P25"/>
    <mergeCell ref="N26:P26"/>
    <mergeCell ref="N27:P27"/>
    <mergeCell ref="Q21:R21"/>
    <mergeCell ref="Q22:R22"/>
    <mergeCell ref="Q23:R23"/>
    <mergeCell ref="Q24:R24"/>
    <mergeCell ref="Q25:R25"/>
    <mergeCell ref="Q26:R26"/>
    <mergeCell ref="Q27:R27"/>
    <mergeCell ref="AJ21:AK21"/>
    <mergeCell ref="AJ22:AK22"/>
    <mergeCell ref="AJ23:AK23"/>
    <mergeCell ref="AJ24:AK24"/>
    <mergeCell ref="AJ25:AK25"/>
    <mergeCell ref="AJ26:AK26"/>
    <mergeCell ref="AJ27:AK27"/>
    <mergeCell ref="J21:K21"/>
    <mergeCell ref="J22:K22"/>
    <mergeCell ref="J23:K23"/>
    <mergeCell ref="J24:K24"/>
    <mergeCell ref="J25:K25"/>
    <mergeCell ref="J26:K26"/>
    <mergeCell ref="J27:K27"/>
    <mergeCell ref="L22:M22"/>
    <mergeCell ref="L23:M23"/>
    <mergeCell ref="L24:M24"/>
    <mergeCell ref="L25:M25"/>
    <mergeCell ref="L26:M26"/>
    <mergeCell ref="L27:M27"/>
    <mergeCell ref="N21:P21"/>
    <mergeCell ref="N22:P22"/>
    <mergeCell ref="N23:P23"/>
    <mergeCell ref="N24:P24"/>
  </mergeCells>
  <pageMargins left="0" right="0" top="0" bottom="0" header="0.31496062992125984" footer="0.31496062992125984"/>
  <pageSetup paperSize="9" scale="3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ԳԵՂԱՐՔՈՒՆԻՔԻ (10 ամիս) </vt:lpstr>
      <vt:lpstr>ԳԵՂԱՐՔՈՒՆԻՔԻ (10 ամիս)  (3)</vt:lpstr>
      <vt:lpstr>ԳԵՂԱՐՔՈՒՆԻՔԻ (10 ամիս)  (4)</vt:lpstr>
      <vt:lpstr>ԳԵՂԱՐՔՈՒՆԻՔԻ (9 ամիս) 2 (2)</vt:lpstr>
      <vt:lpstr>'ԳԵՂԱՐՔՈՒՆԻՔԻ (10 ամիս)  (4)'!Область_печати</vt:lpstr>
      <vt:lpstr>'ԳԵՂԱՐՔՈՒՆԻՔԻ (9 ամիս) 2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https:/mul2-mta.gov.am/tasks/1169690/oneclick/Ekamut.xlsx?token=44544693d5e87c5bb71ee7c17b8c7857</cp:keywords>
  <cp:lastModifiedBy/>
  <dcterms:created xsi:type="dcterms:W3CDTF">2006-09-28T05:33:49Z</dcterms:created>
  <dcterms:modified xsi:type="dcterms:W3CDTF">2023-11-03T06:29:55Z</dcterms:modified>
</cp:coreProperties>
</file>