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(7 ամիս) " sheetId="20" r:id="rId1"/>
    <sheet name="ԳԵՂԱՐՔՈՒՆԻՔԻ (9 ամիս)  " sheetId="31" r:id="rId2"/>
    <sheet name="ԳԵՂԱՐՔՈՒՆԻՔԻ (7 ամիս)  (2)" sheetId="30" state="hidden" r:id="rId3"/>
    <sheet name="ԳԵՂԱՐՔՈՒՆԻՔԻ (հինգ ամիս) (2)" sheetId="18" state="hidden" r:id="rId4"/>
    <sheet name="ԳԵՂԱՐՔՈՒՆԻՔԻ (հինգ ամիս) (3)" sheetId="19" state="hidden" r:id="rId5"/>
    <sheet name="ԳԵՂԱՐՔՈՒՆԻՔԻ (չորս ամիս) (2)" sheetId="14" state="hidden" r:id="rId6"/>
  </sheets>
  <definedNames>
    <definedName name="_xlnm.Print_Area" localSheetId="2">'ԳԵՂԱՐՔՈՒՆԻՔԻ (7 ամիս)  (2)'!$A$1:$EC$17</definedName>
    <definedName name="_xlnm.Print_Area" localSheetId="4">'ԳԵՂԱՐՔՈՒՆԻՔԻ (հինգ ամիս) (3)'!$A$1:$CW$24</definedName>
    <definedName name="_xlnm.Print_Area" localSheetId="5">'ԳԵՂԱՐՔՈՒՆԻՔԻ (չորս ամիս) (2)'!$A$1:$EH$17</definedName>
  </definedNames>
  <calcPr calcId="162913"/>
</workbook>
</file>

<file path=xl/calcChain.xml><?xml version="1.0" encoding="utf-8"?>
<calcChain xmlns="http://schemas.openxmlformats.org/spreadsheetml/2006/main">
  <c r="EC11" i="31" l="1"/>
  <c r="EC12" i="31"/>
  <c r="EC13" i="31"/>
  <c r="EC17" i="31" s="1"/>
  <c r="EC14" i="31"/>
  <c r="EC10" i="31"/>
  <c r="DZ11" i="31"/>
  <c r="DZ12" i="31"/>
  <c r="DZ13" i="31"/>
  <c r="DZ17" i="31" s="1"/>
  <c r="DZ14" i="31"/>
  <c r="DZ10" i="31"/>
  <c r="DW11" i="31"/>
  <c r="DW12" i="31"/>
  <c r="DW13" i="31"/>
  <c r="DW14" i="31"/>
  <c r="DW10" i="31"/>
  <c r="DT11" i="31"/>
  <c r="DT12" i="31"/>
  <c r="DT13" i="31"/>
  <c r="DT14" i="31"/>
  <c r="DT10" i="31"/>
  <c r="DQ11" i="31"/>
  <c r="DQ12" i="31"/>
  <c r="DQ13" i="31"/>
  <c r="DQ14" i="31"/>
  <c r="DQ10" i="31"/>
  <c r="DN11" i="31"/>
  <c r="DN17" i="31" s="1"/>
  <c r="DN12" i="31"/>
  <c r="DN13" i="31"/>
  <c r="DN14" i="31"/>
  <c r="DN10" i="31"/>
  <c r="DK10" i="31"/>
  <c r="DG11" i="31"/>
  <c r="DG12" i="31"/>
  <c r="DG17" i="31" s="1"/>
  <c r="DG13" i="31"/>
  <c r="DG14" i="31"/>
  <c r="DG10" i="31"/>
  <c r="DD11" i="31"/>
  <c r="DD12" i="31"/>
  <c r="DD13" i="31"/>
  <c r="DD17" i="31" s="1"/>
  <c r="DD14" i="31"/>
  <c r="DD10" i="31"/>
  <c r="DA11" i="31"/>
  <c r="DA12" i="31"/>
  <c r="DA13" i="31"/>
  <c r="DA17" i="31" s="1"/>
  <c r="DA14" i="31"/>
  <c r="DA10" i="31"/>
  <c r="CX11" i="31"/>
  <c r="CX12" i="31"/>
  <c r="CX13" i="31"/>
  <c r="CX14" i="31"/>
  <c r="CX10" i="31"/>
  <c r="CU11" i="31"/>
  <c r="CU12" i="31"/>
  <c r="CU13" i="31"/>
  <c r="CU14" i="31"/>
  <c r="CU17" i="31" s="1"/>
  <c r="CU10" i="31"/>
  <c r="CR11" i="31"/>
  <c r="CR17" i="31" s="1"/>
  <c r="CR12" i="31"/>
  <c r="CR13" i="31"/>
  <c r="CR14" i="31"/>
  <c r="CR10" i="31"/>
  <c r="CO11" i="31"/>
  <c r="CO12" i="31"/>
  <c r="CO13" i="31"/>
  <c r="CO14" i="31"/>
  <c r="CO10" i="31"/>
  <c r="CL11" i="31"/>
  <c r="CL12" i="31"/>
  <c r="CL13" i="31"/>
  <c r="CL14" i="31"/>
  <c r="CL17" i="31" s="1"/>
  <c r="CL10" i="31"/>
  <c r="CI11" i="31"/>
  <c r="CI12" i="31"/>
  <c r="CI13" i="31"/>
  <c r="CI14" i="31"/>
  <c r="CI10" i="31"/>
  <c r="CF11" i="31"/>
  <c r="CF12" i="31"/>
  <c r="BR12" i="31" s="1"/>
  <c r="CF13" i="31"/>
  <c r="CF14" i="31"/>
  <c r="CF10" i="31"/>
  <c r="CC11" i="31"/>
  <c r="CC12" i="31"/>
  <c r="CC13" i="31"/>
  <c r="BR13" i="31" s="1"/>
  <c r="CC14" i="31"/>
  <c r="CC10" i="31"/>
  <c r="BZ11" i="31"/>
  <c r="BZ12" i="31"/>
  <c r="BZ13" i="31"/>
  <c r="BZ14" i="31"/>
  <c r="BZ10" i="31"/>
  <c r="BW11" i="31"/>
  <c r="BW12" i="31"/>
  <c r="BW13" i="31"/>
  <c r="BW14" i="31"/>
  <c r="BW10" i="31"/>
  <c r="BO11" i="31"/>
  <c r="BO12" i="31"/>
  <c r="BO13" i="31"/>
  <c r="BO14" i="31"/>
  <c r="BO17" i="31" s="1"/>
  <c r="BO10" i="31"/>
  <c r="BL11" i="31"/>
  <c r="BL17" i="31" s="1"/>
  <c r="BL12" i="31"/>
  <c r="BL13" i="31"/>
  <c r="BL14" i="31"/>
  <c r="BL10" i="31"/>
  <c r="BI11" i="31"/>
  <c r="BI12" i="31"/>
  <c r="BI13" i="31"/>
  <c r="BI14" i="31"/>
  <c r="BI10" i="31"/>
  <c r="BF11" i="31"/>
  <c r="BF17" i="31" s="1"/>
  <c r="BF12" i="31"/>
  <c r="BF13" i="31"/>
  <c r="BF14" i="31"/>
  <c r="BF10" i="31"/>
  <c r="BC11" i="31"/>
  <c r="BC17" i="31" s="1"/>
  <c r="BC12" i="31"/>
  <c r="BC13" i="31"/>
  <c r="BC14" i="31"/>
  <c r="BC10" i="31"/>
  <c r="AZ11" i="31"/>
  <c r="AZ17" i="31" s="1"/>
  <c r="AZ12" i="31"/>
  <c r="AZ13" i="31"/>
  <c r="AZ14" i="31"/>
  <c r="AZ10" i="31"/>
  <c r="AU11" i="31"/>
  <c r="AU17" i="31" s="1"/>
  <c r="AW17" i="31" s="1"/>
  <c r="AU12" i="31"/>
  <c r="AU13" i="31"/>
  <c r="AU14" i="31"/>
  <c r="AU10" i="31"/>
  <c r="AP11" i="31"/>
  <c r="AP12" i="31"/>
  <c r="AP13" i="31"/>
  <c r="AP14" i="31"/>
  <c r="AP10" i="31"/>
  <c r="AK11" i="31"/>
  <c r="AK12" i="31"/>
  <c r="AK13" i="31"/>
  <c r="AM13" i="31" s="1"/>
  <c r="AK14" i="31"/>
  <c r="AM14" i="31" s="1"/>
  <c r="AK10" i="31"/>
  <c r="AM10" i="31" s="1"/>
  <c r="AF11" i="31"/>
  <c r="AF12" i="31"/>
  <c r="AF13" i="31"/>
  <c r="AF14" i="31"/>
  <c r="Q14" i="31" s="1"/>
  <c r="S14" i="31" s="1"/>
  <c r="AF10" i="31"/>
  <c r="AA11" i="31"/>
  <c r="AA12" i="31"/>
  <c r="AA13" i="31"/>
  <c r="AA14" i="31"/>
  <c r="AC14" i="31" s="1"/>
  <c r="AA10" i="31"/>
  <c r="AC10" i="31" s="1"/>
  <c r="V11" i="31"/>
  <c r="V12" i="31"/>
  <c r="V13" i="31"/>
  <c r="V14" i="31"/>
  <c r="X14" i="31" s="1"/>
  <c r="V10" i="31"/>
  <c r="EE17" i="31"/>
  <c r="ED17" i="31"/>
  <c r="EB17" i="31"/>
  <c r="EA17" i="31"/>
  <c r="DY17" i="31"/>
  <c r="DX17" i="31"/>
  <c r="DV17" i="31"/>
  <c r="DU17" i="31"/>
  <c r="DS17" i="31"/>
  <c r="DR17" i="31"/>
  <c r="DP17" i="31"/>
  <c r="DO17" i="31"/>
  <c r="DM17" i="31"/>
  <c r="DI17" i="31"/>
  <c r="DH17" i="31"/>
  <c r="DF17" i="31"/>
  <c r="DE17" i="31"/>
  <c r="DC17" i="31"/>
  <c r="DB17" i="31"/>
  <c r="CZ17" i="31"/>
  <c r="CY17" i="31"/>
  <c r="CW17" i="31"/>
  <c r="CV17" i="31"/>
  <c r="CT17" i="31"/>
  <c r="CS17" i="31"/>
  <c r="CQ17" i="31"/>
  <c r="CP17" i="31"/>
  <c r="CN17" i="31"/>
  <c r="CM17" i="31"/>
  <c r="CK17" i="31"/>
  <c r="CJ17" i="31"/>
  <c r="CH17" i="31"/>
  <c r="CG17" i="31"/>
  <c r="CE17" i="31"/>
  <c r="CD17" i="31"/>
  <c r="CB17" i="31"/>
  <c r="CA17" i="31"/>
  <c r="BY17" i="31"/>
  <c r="BX17" i="31"/>
  <c r="BW17" i="31"/>
  <c r="BV17" i="31"/>
  <c r="BP17" i="31"/>
  <c r="BN17" i="31"/>
  <c r="BM17" i="31"/>
  <c r="BK17" i="31"/>
  <c r="BJ17" i="31"/>
  <c r="BH17" i="31"/>
  <c r="BG17" i="31"/>
  <c r="BE17" i="31"/>
  <c r="BD17" i="31"/>
  <c r="BB17" i="31"/>
  <c r="BA17" i="31"/>
  <c r="AY17" i="31"/>
  <c r="AV17" i="31"/>
  <c r="AT17" i="31"/>
  <c r="AX17" i="31" s="1"/>
  <c r="AQ17" i="31"/>
  <c r="AS17" i="31" s="1"/>
  <c r="AO17" i="31"/>
  <c r="AL17" i="31"/>
  <c r="AN17" i="31" s="1"/>
  <c r="AJ17" i="31"/>
  <c r="AG17" i="31"/>
  <c r="AE17" i="31"/>
  <c r="AI17" i="31" s="1"/>
  <c r="AB17" i="31"/>
  <c r="Z17" i="31"/>
  <c r="AD17" i="31" s="1"/>
  <c r="W17" i="31"/>
  <c r="Y17" i="31" s="1"/>
  <c r="U17" i="31"/>
  <c r="D17" i="31"/>
  <c r="C17" i="31"/>
  <c r="EH14" i="31"/>
  <c r="EF14" i="31"/>
  <c r="DL14" i="31"/>
  <c r="DJ14" i="31"/>
  <c r="E14" i="31" s="1"/>
  <c r="BS14" i="31"/>
  <c r="BU14" i="31" s="1"/>
  <c r="BQ14" i="31"/>
  <c r="AX14" i="31"/>
  <c r="AW14" i="31"/>
  <c r="AS14" i="31"/>
  <c r="AR14" i="31"/>
  <c r="AN14" i="31"/>
  <c r="AI14" i="31"/>
  <c r="AD14" i="31"/>
  <c r="Y14" i="31"/>
  <c r="R14" i="31"/>
  <c r="T14" i="31" s="1"/>
  <c r="P14" i="31"/>
  <c r="O14" i="31"/>
  <c r="L14" i="31"/>
  <c r="J14" i="31"/>
  <c r="G14" i="31"/>
  <c r="EH13" i="31"/>
  <c r="EF13" i="31"/>
  <c r="DL13" i="31"/>
  <c r="G13" i="31" s="1"/>
  <c r="DJ13" i="31"/>
  <c r="BS13" i="31"/>
  <c r="BQ13" i="31"/>
  <c r="BU13" i="31" s="1"/>
  <c r="AX13" i="31"/>
  <c r="AW13" i="31"/>
  <c r="AS13" i="31"/>
  <c r="AR13" i="31"/>
  <c r="AN13" i="31"/>
  <c r="AI13" i="31"/>
  <c r="AH13" i="31"/>
  <c r="AD13" i="31"/>
  <c r="AC13" i="31"/>
  <c r="Y13" i="31"/>
  <c r="R13" i="31"/>
  <c r="T13" i="31" s="1"/>
  <c r="Q13" i="31"/>
  <c r="S13" i="31" s="1"/>
  <c r="P13" i="31"/>
  <c r="O13" i="31"/>
  <c r="L13" i="31"/>
  <c r="J13" i="31"/>
  <c r="E13" i="31"/>
  <c r="EH12" i="31"/>
  <c r="EF12" i="31"/>
  <c r="EG12" i="31"/>
  <c r="DL12" i="31"/>
  <c r="DJ12" i="31"/>
  <c r="BS12" i="31"/>
  <c r="BU12" i="31" s="1"/>
  <c r="BQ12" i="31"/>
  <c r="AX12" i="31"/>
  <c r="AW12" i="31"/>
  <c r="AS12" i="31"/>
  <c r="AR12" i="31"/>
  <c r="AN12" i="31"/>
  <c r="AM12" i="31"/>
  <c r="AI12" i="31"/>
  <c r="Q12" i="31"/>
  <c r="S12" i="31" s="1"/>
  <c r="AD12" i="31"/>
  <c r="AC12" i="31"/>
  <c r="Y12" i="31"/>
  <c r="X12" i="31"/>
  <c r="R12" i="31"/>
  <c r="T12" i="31" s="1"/>
  <c r="P12" i="31"/>
  <c r="O12" i="31"/>
  <c r="L12" i="31"/>
  <c r="J12" i="31"/>
  <c r="G12" i="31"/>
  <c r="I12" i="31" s="1"/>
  <c r="E12" i="31"/>
  <c r="EH11" i="31"/>
  <c r="EF11" i="31"/>
  <c r="DL11" i="31"/>
  <c r="DJ11" i="31"/>
  <c r="BS11" i="31"/>
  <c r="BQ11" i="31"/>
  <c r="BU11" i="31" s="1"/>
  <c r="AX11" i="31"/>
  <c r="AW11" i="31"/>
  <c r="AS11" i="31"/>
  <c r="AR11" i="31"/>
  <c r="AN11" i="31"/>
  <c r="AM11" i="31"/>
  <c r="AI11" i="31"/>
  <c r="AH11" i="31"/>
  <c r="AD11" i="31"/>
  <c r="AC11" i="31"/>
  <c r="Y11" i="31"/>
  <c r="R11" i="31"/>
  <c r="Q11" i="31"/>
  <c r="S11" i="31" s="1"/>
  <c r="P11" i="31"/>
  <c r="T11" i="31" s="1"/>
  <c r="O11" i="31"/>
  <c r="L11" i="31"/>
  <c r="J11" i="31"/>
  <c r="G11" i="31"/>
  <c r="E11" i="31"/>
  <c r="EH10" i="31"/>
  <c r="EH17" i="31" s="1"/>
  <c r="EF10" i="31"/>
  <c r="EF17" i="31" s="1"/>
  <c r="DW17" i="31"/>
  <c r="DL10" i="31"/>
  <c r="DL17" i="31" s="1"/>
  <c r="DJ10" i="31"/>
  <c r="DJ17" i="31" s="1"/>
  <c r="BS10" i="31"/>
  <c r="BU10" i="31" s="1"/>
  <c r="BQ10" i="31"/>
  <c r="BQ17" i="31" s="1"/>
  <c r="AX10" i="31"/>
  <c r="AW10" i="31"/>
  <c r="AS10" i="31"/>
  <c r="AN10" i="31"/>
  <c r="AK17" i="31"/>
  <c r="AM17" i="31" s="1"/>
  <c r="AI10" i="31"/>
  <c r="AD10" i="31"/>
  <c r="Y10" i="31"/>
  <c r="R10" i="31"/>
  <c r="R17" i="31" s="1"/>
  <c r="P10" i="31"/>
  <c r="P17" i="31" s="1"/>
  <c r="O10" i="31"/>
  <c r="L10" i="31"/>
  <c r="L17" i="31" s="1"/>
  <c r="J10" i="31"/>
  <c r="J17" i="31" s="1"/>
  <c r="G10" i="31"/>
  <c r="V10" i="20"/>
  <c r="EG13" i="31" l="1"/>
  <c r="EG14" i="31"/>
  <c r="DT17" i="31"/>
  <c r="DQ17" i="31"/>
  <c r="EG11" i="31"/>
  <c r="DK13" i="31"/>
  <c r="CX17" i="31"/>
  <c r="CO17" i="31"/>
  <c r="K10" i="31"/>
  <c r="N10" i="31" s="1"/>
  <c r="CI17" i="31"/>
  <c r="CF17" i="31"/>
  <c r="BR11" i="31"/>
  <c r="BT13" i="31"/>
  <c r="CC17" i="31"/>
  <c r="BZ17" i="31"/>
  <c r="BT11" i="31"/>
  <c r="BR14" i="31"/>
  <c r="K12" i="31"/>
  <c r="N12" i="31" s="1"/>
  <c r="BI17" i="31"/>
  <c r="AP17" i="31"/>
  <c r="DK11" i="31"/>
  <c r="AA17" i="31"/>
  <c r="AC17" i="31" s="1"/>
  <c r="K14" i="31"/>
  <c r="M14" i="31" s="1"/>
  <c r="V17" i="31"/>
  <c r="Q10" i="31"/>
  <c r="I14" i="31"/>
  <c r="Q17" i="31"/>
  <c r="S17" i="31" s="1"/>
  <c r="S10" i="31"/>
  <c r="T17" i="31"/>
  <c r="I13" i="31"/>
  <c r="O17" i="31"/>
  <c r="F13" i="31"/>
  <c r="H13" i="31" s="1"/>
  <c r="I11" i="31"/>
  <c r="G17" i="31"/>
  <c r="BS17" i="31"/>
  <c r="T10" i="31"/>
  <c r="AH10" i="31"/>
  <c r="X11" i="31"/>
  <c r="AH12" i="31"/>
  <c r="BT12" i="31"/>
  <c r="DK12" i="31"/>
  <c r="F12" i="31" s="1"/>
  <c r="H12" i="31" s="1"/>
  <c r="X13" i="31"/>
  <c r="AH14" i="31"/>
  <c r="BT14" i="31"/>
  <c r="DK14" i="31"/>
  <c r="F14" i="31" s="1"/>
  <c r="H14" i="31" s="1"/>
  <c r="X17" i="31"/>
  <c r="AF17" i="31"/>
  <c r="AH17" i="31" s="1"/>
  <c r="AR17" i="31"/>
  <c r="E10" i="31"/>
  <c r="E17" i="31" s="1"/>
  <c r="EG10" i="31"/>
  <c r="K11" i="31"/>
  <c r="M11" i="31" s="1"/>
  <c r="K13" i="31"/>
  <c r="M13" i="31" s="1"/>
  <c r="X10" i="31"/>
  <c r="AR10" i="31"/>
  <c r="BR10" i="31"/>
  <c r="BR17" i="31" s="1"/>
  <c r="EG16" i="30"/>
  <c r="EF16" i="30"/>
  <c r="ED16" i="30"/>
  <c r="EC16" i="30"/>
  <c r="EA16" i="30"/>
  <c r="DZ16" i="30"/>
  <c r="DX16" i="30"/>
  <c r="DW16" i="30"/>
  <c r="DU16" i="30"/>
  <c r="DT16" i="30"/>
  <c r="DR16" i="30"/>
  <c r="DQ16" i="30"/>
  <c r="DO16" i="30"/>
  <c r="DK16" i="30"/>
  <c r="DJ16" i="30"/>
  <c r="DH16" i="30"/>
  <c r="DG16" i="30"/>
  <c r="DE16" i="30"/>
  <c r="DD16" i="30"/>
  <c r="DB16" i="30"/>
  <c r="DA16" i="30"/>
  <c r="CY16" i="30"/>
  <c r="CW16" i="30"/>
  <c r="CU16" i="30"/>
  <c r="CS16" i="30"/>
  <c r="CQ16" i="30"/>
  <c r="CP16" i="30"/>
  <c r="CN16" i="30"/>
  <c r="CM16" i="30"/>
  <c r="CK16" i="30"/>
  <c r="CJ16" i="30"/>
  <c r="CH16" i="30"/>
  <c r="CG16" i="30"/>
  <c r="CE16" i="30"/>
  <c r="CD16" i="30"/>
  <c r="CB16" i="30"/>
  <c r="CA16" i="30"/>
  <c r="BY16" i="30"/>
  <c r="BX16" i="30"/>
  <c r="BV16" i="30"/>
  <c r="BP16" i="30"/>
  <c r="BN16" i="30"/>
  <c r="BM16" i="30"/>
  <c r="BK16" i="30"/>
  <c r="BJ16" i="30"/>
  <c r="BH16" i="30"/>
  <c r="BG16" i="30"/>
  <c r="BE16" i="30"/>
  <c r="BD16" i="30"/>
  <c r="BB16" i="30"/>
  <c r="BA16" i="30"/>
  <c r="AY16" i="30"/>
  <c r="AV16" i="30"/>
  <c r="AT16" i="30"/>
  <c r="AQ16" i="30"/>
  <c r="AO16" i="30"/>
  <c r="AL16" i="30"/>
  <c r="AN16" i="30" s="1"/>
  <c r="AJ16" i="30"/>
  <c r="AG16" i="30"/>
  <c r="AE16" i="30"/>
  <c r="AB16" i="30"/>
  <c r="Z16" i="30"/>
  <c r="W16" i="30"/>
  <c r="U16" i="30"/>
  <c r="D16" i="30"/>
  <c r="C16" i="30"/>
  <c r="EJ14" i="30"/>
  <c r="EH14" i="30"/>
  <c r="EE14" i="30"/>
  <c r="EB14" i="30"/>
  <c r="DY14" i="30"/>
  <c r="DV14" i="30"/>
  <c r="DS14" i="30"/>
  <c r="DP14" i="30"/>
  <c r="DN14" i="30"/>
  <c r="G14" i="30" s="1"/>
  <c r="DL14" i="30"/>
  <c r="E14" i="30" s="1"/>
  <c r="DI14" i="30"/>
  <c r="DF14" i="30"/>
  <c r="DC14" i="30"/>
  <c r="CZ14" i="30"/>
  <c r="CV14" i="30"/>
  <c r="CX14" i="30" s="1"/>
  <c r="CR14" i="30"/>
  <c r="CO14" i="30"/>
  <c r="CL14" i="30"/>
  <c r="CI14" i="30"/>
  <c r="CF14" i="30"/>
  <c r="CC14" i="30"/>
  <c r="BZ14" i="30"/>
  <c r="BR14" i="30" s="1"/>
  <c r="BW14" i="30"/>
  <c r="BS14" i="30"/>
  <c r="BQ14" i="30"/>
  <c r="BO14" i="30"/>
  <c r="BL14" i="30"/>
  <c r="BI14" i="30"/>
  <c r="BF14" i="30"/>
  <c r="BC14" i="30"/>
  <c r="AZ14" i="30"/>
  <c r="AX14" i="30"/>
  <c r="AU14" i="30"/>
  <c r="AW14" i="30" s="1"/>
  <c r="AS14" i="30"/>
  <c r="AP14" i="30"/>
  <c r="AR14" i="30" s="1"/>
  <c r="AN14" i="30"/>
  <c r="AK14" i="30"/>
  <c r="AM14" i="30" s="1"/>
  <c r="AI14" i="30"/>
  <c r="AF14" i="30"/>
  <c r="Q14" i="30" s="1"/>
  <c r="S14" i="30" s="1"/>
  <c r="AD14" i="30"/>
  <c r="AA14" i="30"/>
  <c r="AC14" i="30" s="1"/>
  <c r="Y14" i="30"/>
  <c r="X14" i="30"/>
  <c r="V14" i="30"/>
  <c r="R14" i="30"/>
  <c r="P14" i="30"/>
  <c r="L14" i="30"/>
  <c r="O14" i="30" s="1"/>
  <c r="J14" i="30"/>
  <c r="EJ13" i="30"/>
  <c r="EH13" i="30"/>
  <c r="EE13" i="30"/>
  <c r="EB13" i="30"/>
  <c r="DY13" i="30"/>
  <c r="DV13" i="30"/>
  <c r="DS13" i="30"/>
  <c r="DP13" i="30"/>
  <c r="DN13" i="30"/>
  <c r="G13" i="30" s="1"/>
  <c r="DL13" i="30"/>
  <c r="E13" i="30" s="1"/>
  <c r="DI13" i="30"/>
  <c r="DF13" i="30"/>
  <c r="DC13" i="30"/>
  <c r="CZ13" i="30"/>
  <c r="CV13" i="30"/>
  <c r="CX13" i="30" s="1"/>
  <c r="CR13" i="30"/>
  <c r="CO13" i="30"/>
  <c r="CL13" i="30"/>
  <c r="CI13" i="30"/>
  <c r="CF13" i="30"/>
  <c r="CC13" i="30"/>
  <c r="BZ13" i="30"/>
  <c r="BW13" i="30"/>
  <c r="BS13" i="30"/>
  <c r="BQ13" i="30"/>
  <c r="BU13" i="30" s="1"/>
  <c r="BO13" i="30"/>
  <c r="BL13" i="30"/>
  <c r="BI13" i="30"/>
  <c r="BF13" i="30"/>
  <c r="BC13" i="30"/>
  <c r="AZ13" i="30"/>
  <c r="AX13" i="30"/>
  <c r="AU13" i="30"/>
  <c r="AW13" i="30" s="1"/>
  <c r="AS13" i="30"/>
  <c r="AP13" i="30"/>
  <c r="AR13" i="30" s="1"/>
  <c r="AN13" i="30"/>
  <c r="AK13" i="30"/>
  <c r="AM13" i="30" s="1"/>
  <c r="AI13" i="30"/>
  <c r="AF13" i="30"/>
  <c r="AH13" i="30" s="1"/>
  <c r="AD13" i="30"/>
  <c r="AA13" i="30"/>
  <c r="AC13" i="30" s="1"/>
  <c r="Y13" i="30"/>
  <c r="V13" i="30"/>
  <c r="DM13" i="30" s="1"/>
  <c r="R13" i="30"/>
  <c r="P13" i="30"/>
  <c r="T13" i="30" s="1"/>
  <c r="L13" i="30"/>
  <c r="O13" i="30" s="1"/>
  <c r="J13" i="30"/>
  <c r="EJ12" i="30"/>
  <c r="EH12" i="30"/>
  <c r="EE12" i="30"/>
  <c r="EB12" i="30"/>
  <c r="DY12" i="30"/>
  <c r="DV12" i="30"/>
  <c r="DS12" i="30"/>
  <c r="DP12" i="30"/>
  <c r="DN12" i="30"/>
  <c r="G12" i="30" s="1"/>
  <c r="DL12" i="30"/>
  <c r="E12" i="30" s="1"/>
  <c r="DI12" i="30"/>
  <c r="DF12" i="30"/>
  <c r="DC12" i="30"/>
  <c r="CZ12" i="30"/>
  <c r="CV12" i="30"/>
  <c r="CX12" i="30" s="1"/>
  <c r="CR12" i="30"/>
  <c r="CO12" i="30"/>
  <c r="CL12" i="30"/>
  <c r="CI12" i="30"/>
  <c r="CF12" i="30"/>
  <c r="CC12" i="30"/>
  <c r="BZ12" i="30"/>
  <c r="BR12" i="30" s="1"/>
  <c r="BW12" i="30"/>
  <c r="BS12" i="30"/>
  <c r="BQ12" i="30"/>
  <c r="BO12" i="30"/>
  <c r="BL12" i="30"/>
  <c r="BI12" i="30"/>
  <c r="BF12" i="30"/>
  <c r="BC12" i="30"/>
  <c r="AZ12" i="30"/>
  <c r="AX12" i="30"/>
  <c r="AU12" i="30"/>
  <c r="AW12" i="30" s="1"/>
  <c r="AS12" i="30"/>
  <c r="AP12" i="30"/>
  <c r="AR12" i="30" s="1"/>
  <c r="AN12" i="30"/>
  <c r="AK12" i="30"/>
  <c r="AM12" i="30" s="1"/>
  <c r="AI12" i="30"/>
  <c r="AF12" i="30"/>
  <c r="Q12" i="30" s="1"/>
  <c r="S12" i="30" s="1"/>
  <c r="AD12" i="30"/>
  <c r="AA12" i="30"/>
  <c r="AC12" i="30" s="1"/>
  <c r="Y12" i="30"/>
  <c r="V12" i="30"/>
  <c r="R12" i="30"/>
  <c r="P12" i="30"/>
  <c r="L12" i="30"/>
  <c r="O12" i="30" s="1"/>
  <c r="J12" i="30"/>
  <c r="EJ11" i="30"/>
  <c r="EH11" i="30"/>
  <c r="EE11" i="30"/>
  <c r="EB11" i="30"/>
  <c r="DY11" i="30"/>
  <c r="DV11" i="30"/>
  <c r="DS11" i="30"/>
  <c r="DP11" i="30"/>
  <c r="DN11" i="30"/>
  <c r="G11" i="30" s="1"/>
  <c r="DL11" i="30"/>
  <c r="E11" i="30" s="1"/>
  <c r="DI11" i="30"/>
  <c r="DF11" i="30"/>
  <c r="DC11" i="30"/>
  <c r="CZ11" i="30"/>
  <c r="CV11" i="30"/>
  <c r="CX11" i="30" s="1"/>
  <c r="CR11" i="30"/>
  <c r="CO11" i="30"/>
  <c r="CL11" i="30"/>
  <c r="CI11" i="30"/>
  <c r="CF11" i="30"/>
  <c r="CC11" i="30"/>
  <c r="BZ11" i="30"/>
  <c r="BW11" i="30"/>
  <c r="BS11" i="30"/>
  <c r="BQ11" i="30"/>
  <c r="BU11" i="30" s="1"/>
  <c r="BO11" i="30"/>
  <c r="BL11" i="30"/>
  <c r="BI11" i="30"/>
  <c r="BF11" i="30"/>
  <c r="BC11" i="30"/>
  <c r="AZ11" i="30"/>
  <c r="AX11" i="30"/>
  <c r="AU11" i="30"/>
  <c r="AW11" i="30" s="1"/>
  <c r="AS11" i="30"/>
  <c r="AP11" i="30"/>
  <c r="AR11" i="30" s="1"/>
  <c r="AN11" i="30"/>
  <c r="AK11" i="30"/>
  <c r="AM11" i="30" s="1"/>
  <c r="AI11" i="30"/>
  <c r="AF11" i="30"/>
  <c r="AH11" i="30" s="1"/>
  <c r="AD11" i="30"/>
  <c r="AA11" i="30"/>
  <c r="AC11" i="30" s="1"/>
  <c r="Y11" i="30"/>
  <c r="V11" i="30"/>
  <c r="DM11" i="30" s="1"/>
  <c r="R11" i="30"/>
  <c r="P11" i="30"/>
  <c r="T11" i="30" s="1"/>
  <c r="L11" i="30"/>
  <c r="O11" i="30" s="1"/>
  <c r="J11" i="30"/>
  <c r="EJ10" i="30"/>
  <c r="EJ16" i="30" s="1"/>
  <c r="EH10" i="30"/>
  <c r="EH16" i="30" s="1"/>
  <c r="EE10" i="30"/>
  <c r="EB10" i="30"/>
  <c r="EB16" i="30" s="1"/>
  <c r="DY10" i="30"/>
  <c r="DV10" i="30"/>
  <c r="DV16" i="30" s="1"/>
  <c r="DS10" i="30"/>
  <c r="DP10" i="30"/>
  <c r="DP16" i="30" s="1"/>
  <c r="DN10" i="30"/>
  <c r="DN16" i="30" s="1"/>
  <c r="DL10" i="30"/>
  <c r="DL16" i="30" s="1"/>
  <c r="DI10" i="30"/>
  <c r="DF10" i="30"/>
  <c r="DF16" i="30" s="1"/>
  <c r="DC10" i="30"/>
  <c r="DC16" i="30" s="1"/>
  <c r="CZ10" i="30"/>
  <c r="CZ16" i="30" s="1"/>
  <c r="CV10" i="30"/>
  <c r="CR10" i="30"/>
  <c r="CR16" i="30" s="1"/>
  <c r="CO10" i="30"/>
  <c r="CO16" i="30" s="1"/>
  <c r="CL10" i="30"/>
  <c r="CL16" i="30" s="1"/>
  <c r="CI10" i="30"/>
  <c r="CF10" i="30"/>
  <c r="CF16" i="30" s="1"/>
  <c r="CC10" i="30"/>
  <c r="CC16" i="30" s="1"/>
  <c r="BZ10" i="30"/>
  <c r="BZ16" i="30" s="1"/>
  <c r="BW10" i="30"/>
  <c r="BS10" i="30"/>
  <c r="BQ10" i="30"/>
  <c r="BQ16" i="30" s="1"/>
  <c r="BO10" i="30"/>
  <c r="BO16" i="30" s="1"/>
  <c r="BL10" i="30"/>
  <c r="BI10" i="30"/>
  <c r="BI16" i="30" s="1"/>
  <c r="BF10" i="30"/>
  <c r="BF16" i="30" s="1"/>
  <c r="BC10" i="30"/>
  <c r="BC16" i="30" s="1"/>
  <c r="AZ10" i="30"/>
  <c r="AX10" i="30"/>
  <c r="AU10" i="30"/>
  <c r="AW10" i="30" s="1"/>
  <c r="AS10" i="30"/>
  <c r="AP10" i="30"/>
  <c r="AP16" i="30" s="1"/>
  <c r="AN10" i="30"/>
  <c r="AK10" i="30"/>
  <c r="AI10" i="30"/>
  <c r="AF10" i="30"/>
  <c r="Q10" i="30" s="1"/>
  <c r="AD10" i="30"/>
  <c r="AA10" i="30"/>
  <c r="AA16" i="30" s="1"/>
  <c r="Y10" i="30"/>
  <c r="X10" i="30"/>
  <c r="V10" i="30"/>
  <c r="R10" i="30"/>
  <c r="R16" i="30" s="1"/>
  <c r="P10" i="30"/>
  <c r="P16" i="30" s="1"/>
  <c r="L10" i="30"/>
  <c r="J10" i="30"/>
  <c r="J16" i="30" s="1"/>
  <c r="F11" i="31" l="1"/>
  <c r="H11" i="31" s="1"/>
  <c r="EG17" i="31"/>
  <c r="M10" i="31"/>
  <c r="M12" i="31"/>
  <c r="N14" i="31"/>
  <c r="N13" i="31"/>
  <c r="N11" i="31"/>
  <c r="F10" i="31"/>
  <c r="DK17" i="31"/>
  <c r="K17" i="31"/>
  <c r="I10" i="31"/>
  <c r="I17" i="31"/>
  <c r="BT10" i="31"/>
  <c r="BU17" i="31"/>
  <c r="BT17" i="31"/>
  <c r="L16" i="30"/>
  <c r="V16" i="30"/>
  <c r="AC10" i="30"/>
  <c r="AK16" i="30"/>
  <c r="AR10" i="30"/>
  <c r="Q11" i="30"/>
  <c r="S11" i="30" s="1"/>
  <c r="DY16" i="30"/>
  <c r="DM12" i="30"/>
  <c r="F12" i="30" s="1"/>
  <c r="EI12" i="30"/>
  <c r="Q13" i="30"/>
  <c r="S13" i="30" s="1"/>
  <c r="EI13" i="30"/>
  <c r="DM14" i="30"/>
  <c r="F14" i="30" s="1"/>
  <c r="EI14" i="30"/>
  <c r="AS16" i="30"/>
  <c r="F13" i="30"/>
  <c r="H13" i="30" s="1"/>
  <c r="AU16" i="30"/>
  <c r="AW16" i="30" s="1"/>
  <c r="K10" i="30"/>
  <c r="N10" i="30" s="1"/>
  <c r="BR11" i="30"/>
  <c r="BT11" i="30" s="1"/>
  <c r="K12" i="30"/>
  <c r="N12" i="30" s="1"/>
  <c r="BR13" i="30"/>
  <c r="BT13" i="30" s="1"/>
  <c r="K14" i="30"/>
  <c r="N14" i="30" s="1"/>
  <c r="G10" i="30"/>
  <c r="O10" i="30"/>
  <c r="AM10" i="30"/>
  <c r="AZ16" i="30"/>
  <c r="BL16" i="30"/>
  <c r="BW16" i="30"/>
  <c r="CI16" i="30"/>
  <c r="CV16" i="30"/>
  <c r="CX10" i="30"/>
  <c r="DI16" i="30"/>
  <c r="DS16" i="30"/>
  <c r="EE16" i="30"/>
  <c r="X12" i="30"/>
  <c r="AX16" i="30"/>
  <c r="Y16" i="30"/>
  <c r="AI16" i="30"/>
  <c r="CX16" i="30"/>
  <c r="AM16" i="30"/>
  <c r="AD16" i="30"/>
  <c r="AC16" i="30"/>
  <c r="T12" i="30"/>
  <c r="T14" i="30"/>
  <c r="BU14" i="30"/>
  <c r="BU10" i="30"/>
  <c r="BU12" i="30"/>
  <c r="T16" i="30"/>
  <c r="O16" i="30"/>
  <c r="Q16" i="30"/>
  <c r="S16" i="30" s="1"/>
  <c r="S10" i="30"/>
  <c r="I11" i="30"/>
  <c r="I13" i="30"/>
  <c r="I12" i="30"/>
  <c r="I14" i="30"/>
  <c r="EI11" i="30"/>
  <c r="F11" i="30" s="1"/>
  <c r="H11" i="30" s="1"/>
  <c r="BS16" i="30"/>
  <c r="T10" i="30"/>
  <c r="AH10" i="30"/>
  <c r="DM10" i="30"/>
  <c r="X11" i="30"/>
  <c r="H12" i="30"/>
  <c r="AH12" i="30"/>
  <c r="BT12" i="30"/>
  <c r="X13" i="30"/>
  <c r="H14" i="30"/>
  <c r="AH14" i="30"/>
  <c r="BT14" i="30"/>
  <c r="X16" i="30"/>
  <c r="AF16" i="30"/>
  <c r="AH16" i="30" s="1"/>
  <c r="AR16" i="30"/>
  <c r="G16" i="30"/>
  <c r="E10" i="30"/>
  <c r="E16" i="30" s="1"/>
  <c r="M10" i="30"/>
  <c r="EI10" i="30"/>
  <c r="K11" i="30"/>
  <c r="M11" i="30" s="1"/>
  <c r="M12" i="30"/>
  <c r="K13" i="30"/>
  <c r="M13" i="30" s="1"/>
  <c r="M14" i="30"/>
  <c r="BR10" i="30"/>
  <c r="BI10" i="20"/>
  <c r="BI11" i="20"/>
  <c r="BI12" i="20"/>
  <c r="BI13" i="20"/>
  <c r="BI14" i="20"/>
  <c r="EC14" i="20"/>
  <c r="EC13" i="20"/>
  <c r="EC12" i="20"/>
  <c r="EC11" i="20"/>
  <c r="EC10" i="20"/>
  <c r="DZ14" i="20"/>
  <c r="DZ13" i="20"/>
  <c r="DZ12" i="20"/>
  <c r="DZ11" i="20"/>
  <c r="DZ10" i="20"/>
  <c r="DW14" i="20"/>
  <c r="DW13" i="20"/>
  <c r="DW12" i="20"/>
  <c r="DW11" i="20"/>
  <c r="DW10" i="20"/>
  <c r="DT14" i="20"/>
  <c r="DT13" i="20"/>
  <c r="DT12" i="20"/>
  <c r="DT11" i="20"/>
  <c r="DT10" i="20"/>
  <c r="DQ14" i="20"/>
  <c r="DQ13" i="20"/>
  <c r="DQ12" i="20"/>
  <c r="DQ11" i="20"/>
  <c r="DQ10" i="20"/>
  <c r="DN14" i="20"/>
  <c r="DN13" i="20"/>
  <c r="DN12" i="20"/>
  <c r="DN11" i="20"/>
  <c r="DN10" i="20"/>
  <c r="DG14" i="20"/>
  <c r="DG13" i="20"/>
  <c r="DG12" i="20"/>
  <c r="DG11" i="20"/>
  <c r="DG10" i="20"/>
  <c r="DD14" i="20"/>
  <c r="DD13" i="20"/>
  <c r="DD12" i="20"/>
  <c r="DD11" i="20"/>
  <c r="DD10" i="20"/>
  <c r="DA14" i="20"/>
  <c r="DA13" i="20"/>
  <c r="DA12" i="20"/>
  <c r="DA11" i="20"/>
  <c r="DA10" i="20"/>
  <c r="CX14" i="20"/>
  <c r="CX13" i="20"/>
  <c r="CX12" i="20"/>
  <c r="CX11" i="20"/>
  <c r="CX10" i="20"/>
  <c r="CU14" i="20"/>
  <c r="CU13" i="20"/>
  <c r="CU12" i="20"/>
  <c r="CU11" i="20"/>
  <c r="CU10" i="20"/>
  <c r="CR14" i="20"/>
  <c r="CR13" i="20"/>
  <c r="CR12" i="20"/>
  <c r="CR11" i="20"/>
  <c r="CR10" i="20"/>
  <c r="CO14" i="20"/>
  <c r="CO13" i="20"/>
  <c r="CO12" i="20"/>
  <c r="CO11" i="20"/>
  <c r="CO10" i="20"/>
  <c r="CL14" i="20"/>
  <c r="CL13" i="20"/>
  <c r="CL12" i="20"/>
  <c r="CL11" i="20"/>
  <c r="CL10" i="20"/>
  <c r="CI14" i="20"/>
  <c r="CI13" i="20"/>
  <c r="CI12" i="20"/>
  <c r="CI11" i="20"/>
  <c r="CI10" i="20"/>
  <c r="CF14" i="20"/>
  <c r="CF13" i="20"/>
  <c r="CF12" i="20"/>
  <c r="CF11" i="20"/>
  <c r="CF10" i="20"/>
  <c r="CC14" i="20"/>
  <c r="CC13" i="20"/>
  <c r="CC12" i="20"/>
  <c r="CC11" i="20"/>
  <c r="CC10" i="20"/>
  <c r="BZ14" i="20"/>
  <c r="BZ13" i="20"/>
  <c r="BZ12" i="20"/>
  <c r="BZ11" i="20"/>
  <c r="BZ10" i="20"/>
  <c r="BW14" i="20"/>
  <c r="BW13" i="20"/>
  <c r="BW12" i="20"/>
  <c r="BW11" i="20"/>
  <c r="BW10" i="20"/>
  <c r="BO14" i="20"/>
  <c r="BO13" i="20"/>
  <c r="BO12" i="20"/>
  <c r="BO11" i="20"/>
  <c r="BO10" i="20"/>
  <c r="BL14" i="20"/>
  <c r="BL13" i="20"/>
  <c r="BL12" i="20"/>
  <c r="BL11" i="20"/>
  <c r="BL10" i="20"/>
  <c r="BF14" i="20"/>
  <c r="BF13" i="20"/>
  <c r="BF12" i="20"/>
  <c r="BF11" i="20"/>
  <c r="BF10" i="20"/>
  <c r="BC14" i="20"/>
  <c r="BC13" i="20"/>
  <c r="BC12" i="20"/>
  <c r="BC11" i="20"/>
  <c r="BC10" i="20"/>
  <c r="AZ14" i="20"/>
  <c r="AZ13" i="20"/>
  <c r="AZ12" i="20"/>
  <c r="AZ11" i="20"/>
  <c r="AZ10" i="20"/>
  <c r="AU14" i="20"/>
  <c r="AU13" i="20"/>
  <c r="AU12" i="20"/>
  <c r="AU11" i="20"/>
  <c r="AU10" i="20"/>
  <c r="AP14" i="20"/>
  <c r="AP13" i="20"/>
  <c r="AP12" i="20"/>
  <c r="AP11" i="20"/>
  <c r="AP10" i="20"/>
  <c r="AK14" i="20"/>
  <c r="AK13" i="20"/>
  <c r="AK12" i="20"/>
  <c r="AK11" i="20"/>
  <c r="AK10" i="20"/>
  <c r="AF14" i="20"/>
  <c r="AF13" i="20"/>
  <c r="AF12" i="20"/>
  <c r="AF11" i="20"/>
  <c r="AF10" i="20"/>
  <c r="AA14" i="20"/>
  <c r="AA13" i="20"/>
  <c r="AA12" i="20"/>
  <c r="AA11" i="20"/>
  <c r="AA10" i="20"/>
  <c r="V11" i="20"/>
  <c r="V12" i="20"/>
  <c r="V13" i="20"/>
  <c r="V14" i="20"/>
  <c r="N17" i="31" l="1"/>
  <c r="M17" i="31"/>
  <c r="F17" i="31"/>
  <c r="H17" i="31" s="1"/>
  <c r="H10" i="31"/>
  <c r="BR16" i="30"/>
  <c r="N11" i="30"/>
  <c r="EI16" i="30"/>
  <c r="F10" i="30"/>
  <c r="DM16" i="30"/>
  <c r="BT10" i="30"/>
  <c r="BU16" i="30"/>
  <c r="BT16" i="30"/>
  <c r="I16" i="30"/>
  <c r="N13" i="30"/>
  <c r="K16" i="30"/>
  <c r="I10" i="30"/>
  <c r="X14" i="20"/>
  <c r="AC13" i="20"/>
  <c r="AC12" i="20"/>
  <c r="AC10" i="20"/>
  <c r="AH13" i="20"/>
  <c r="AM14" i="20"/>
  <c r="AM10" i="20"/>
  <c r="AR13" i="20"/>
  <c r="AR11" i="20"/>
  <c r="AW13" i="20"/>
  <c r="AW12" i="20"/>
  <c r="BC17" i="20"/>
  <c r="BO17" i="20"/>
  <c r="BZ17" i="20"/>
  <c r="BR13" i="20"/>
  <c r="CF17" i="20"/>
  <c r="CL17" i="20"/>
  <c r="CR17" i="20"/>
  <c r="DD17" i="20"/>
  <c r="DN17" i="20"/>
  <c r="EG13" i="20"/>
  <c r="DZ17" i="20"/>
  <c r="EC17" i="20"/>
  <c r="EE17" i="20"/>
  <c r="ED17" i="20"/>
  <c r="EB17" i="20"/>
  <c r="EA17" i="20"/>
  <c r="DY17" i="20"/>
  <c r="DX17" i="20"/>
  <c r="DV17" i="20"/>
  <c r="DU17" i="20"/>
  <c r="DS17" i="20"/>
  <c r="DR17" i="20"/>
  <c r="DP17" i="20"/>
  <c r="DO17" i="20"/>
  <c r="DM17" i="20"/>
  <c r="DI17" i="20"/>
  <c r="DH17" i="20"/>
  <c r="DF17" i="20"/>
  <c r="DE17" i="20"/>
  <c r="DC17" i="20"/>
  <c r="DB17" i="20"/>
  <c r="CZ17" i="20"/>
  <c r="CY17" i="20"/>
  <c r="CW17" i="20"/>
  <c r="CV17" i="20"/>
  <c r="CT17" i="20"/>
  <c r="CS17" i="20"/>
  <c r="CQ17" i="20"/>
  <c r="CP17" i="20"/>
  <c r="CN17" i="20"/>
  <c r="CM17" i="20"/>
  <c r="CK17" i="20"/>
  <c r="CJ17" i="20"/>
  <c r="CH17" i="20"/>
  <c r="CG17" i="20"/>
  <c r="CE17" i="20"/>
  <c r="CD17" i="20"/>
  <c r="CB17" i="20"/>
  <c r="CA17" i="20"/>
  <c r="BY17" i="20"/>
  <c r="BX17" i="20"/>
  <c r="BV17" i="20"/>
  <c r="BP17" i="20"/>
  <c r="BN17" i="20"/>
  <c r="BM17" i="20"/>
  <c r="BK17" i="20"/>
  <c r="BJ17" i="20"/>
  <c r="BH17" i="20"/>
  <c r="BG17" i="20"/>
  <c r="BE17" i="20"/>
  <c r="BD17" i="20"/>
  <c r="BB17" i="20"/>
  <c r="BA17" i="20"/>
  <c r="AY17" i="20"/>
  <c r="AV17" i="20"/>
  <c r="AT17" i="20"/>
  <c r="AQ17" i="20"/>
  <c r="AO17" i="20"/>
  <c r="AL17" i="20"/>
  <c r="AJ17" i="20"/>
  <c r="AG17" i="20"/>
  <c r="AE17" i="20"/>
  <c r="AB17" i="20"/>
  <c r="Z17" i="20"/>
  <c r="W17" i="20"/>
  <c r="U17" i="20"/>
  <c r="D17" i="20"/>
  <c r="C17" i="20"/>
  <c r="EH14" i="20"/>
  <c r="EF14" i="20"/>
  <c r="DL14" i="20"/>
  <c r="DJ14" i="20"/>
  <c r="BS14" i="20"/>
  <c r="BQ14" i="20"/>
  <c r="AX14" i="20"/>
  <c r="AW14" i="20"/>
  <c r="AS14" i="20"/>
  <c r="AR14" i="20"/>
  <c r="AN14" i="20"/>
  <c r="AI14" i="20"/>
  <c r="AD14" i="20"/>
  <c r="AC14" i="20"/>
  <c r="Y14" i="20"/>
  <c r="R14" i="20"/>
  <c r="P14" i="20"/>
  <c r="L14" i="20"/>
  <c r="J14" i="20"/>
  <c r="EH13" i="20"/>
  <c r="EF13" i="20"/>
  <c r="DL13" i="20"/>
  <c r="DJ13" i="20"/>
  <c r="BS13" i="20"/>
  <c r="BQ13" i="20"/>
  <c r="AX13" i="20"/>
  <c r="AS13" i="20"/>
  <c r="AN13" i="20"/>
  <c r="AM13" i="20"/>
  <c r="AI13" i="20"/>
  <c r="AD13" i="20"/>
  <c r="Y13" i="20"/>
  <c r="R13" i="20"/>
  <c r="P13" i="20"/>
  <c r="L13" i="20"/>
  <c r="J13" i="20"/>
  <c r="EH12" i="20"/>
  <c r="EF12" i="20"/>
  <c r="DL12" i="20"/>
  <c r="DJ12" i="20"/>
  <c r="BS12" i="20"/>
  <c r="BQ12" i="20"/>
  <c r="AX12" i="20"/>
  <c r="AS12" i="20"/>
  <c r="AR12" i="20"/>
  <c r="AN12" i="20"/>
  <c r="AM12" i="20"/>
  <c r="AI12" i="20"/>
  <c r="AD12" i="20"/>
  <c r="Y12" i="20"/>
  <c r="X12" i="20"/>
  <c r="R12" i="20"/>
  <c r="P12" i="20"/>
  <c r="L12" i="20"/>
  <c r="J12" i="20"/>
  <c r="EH11" i="20"/>
  <c r="EF11" i="20"/>
  <c r="DL11" i="20"/>
  <c r="DJ11" i="20"/>
  <c r="BS11" i="20"/>
  <c r="BQ11" i="20"/>
  <c r="AX11" i="20"/>
  <c r="AS11" i="20"/>
  <c r="AN11" i="20"/>
  <c r="AM11" i="20"/>
  <c r="AI11" i="20"/>
  <c r="AH11" i="20"/>
  <c r="AD11" i="20"/>
  <c r="AC11" i="20"/>
  <c r="Y11" i="20"/>
  <c r="R11" i="20"/>
  <c r="P11" i="20"/>
  <c r="L11" i="20"/>
  <c r="J11" i="20"/>
  <c r="EH10" i="20"/>
  <c r="EF10" i="20"/>
  <c r="DL10" i="20"/>
  <c r="DJ10" i="20"/>
  <c r="BS10" i="20"/>
  <c r="BQ10" i="20"/>
  <c r="AX10" i="20"/>
  <c r="AW10" i="20"/>
  <c r="AS10" i="20"/>
  <c r="AN10" i="20"/>
  <c r="AI10" i="20"/>
  <c r="AD10" i="20"/>
  <c r="Y10" i="20"/>
  <c r="R10" i="20"/>
  <c r="P10" i="20"/>
  <c r="L10" i="20"/>
  <c r="J10" i="20"/>
  <c r="M16" i="30" l="1"/>
  <c r="N16" i="30"/>
  <c r="F16" i="30"/>
  <c r="H16" i="30" s="1"/>
  <c r="H10" i="30"/>
  <c r="DT17" i="20"/>
  <c r="AP17" i="20"/>
  <c r="CO17" i="20"/>
  <c r="BL17" i="20"/>
  <c r="AZ17" i="20"/>
  <c r="AF17" i="20"/>
  <c r="R17" i="20"/>
  <c r="CC17" i="20"/>
  <c r="BI17" i="20"/>
  <c r="AI17" i="20"/>
  <c r="Q13" i="20"/>
  <c r="S13" i="20" s="1"/>
  <c r="DW17" i="20"/>
  <c r="CX17" i="20"/>
  <c r="CI17" i="20"/>
  <c r="G10" i="20"/>
  <c r="E11" i="20"/>
  <c r="EH17" i="20"/>
  <c r="G12" i="20"/>
  <c r="G11" i="20"/>
  <c r="G13" i="20"/>
  <c r="G14" i="20"/>
  <c r="E10" i="20"/>
  <c r="EG12" i="20"/>
  <c r="EG10" i="20"/>
  <c r="E13" i="20"/>
  <c r="E14" i="20"/>
  <c r="EF17" i="20"/>
  <c r="E12" i="20"/>
  <c r="DG17" i="20"/>
  <c r="DA17" i="20"/>
  <c r="CU17" i="20"/>
  <c r="BU11" i="20"/>
  <c r="BR14" i="20"/>
  <c r="BT14" i="20" s="1"/>
  <c r="BU13" i="20"/>
  <c r="BQ17" i="20"/>
  <c r="BU12" i="20"/>
  <c r="BU14" i="20"/>
  <c r="BU10" i="20"/>
  <c r="BW17" i="20"/>
  <c r="BF17" i="20"/>
  <c r="AX17" i="20"/>
  <c r="AU17" i="20"/>
  <c r="AS17" i="20"/>
  <c r="O11" i="20"/>
  <c r="AK17" i="20"/>
  <c r="AN17" i="20"/>
  <c r="L17" i="20"/>
  <c r="T11" i="20"/>
  <c r="AD17" i="20"/>
  <c r="Q12" i="20"/>
  <c r="S12" i="20" s="1"/>
  <c r="O13" i="20"/>
  <c r="AA17" i="20"/>
  <c r="O10" i="20"/>
  <c r="DL17" i="20"/>
  <c r="T13" i="20"/>
  <c r="O14" i="20"/>
  <c r="O12" i="20"/>
  <c r="T12" i="20"/>
  <c r="T14" i="20"/>
  <c r="P17" i="20"/>
  <c r="DJ17" i="20"/>
  <c r="Y17" i="20"/>
  <c r="V17" i="20"/>
  <c r="J17" i="20"/>
  <c r="Q14" i="20"/>
  <c r="S14" i="20" s="1"/>
  <c r="Q11" i="20"/>
  <c r="S11" i="20" s="1"/>
  <c r="Q10" i="20"/>
  <c r="S10" i="20" s="1"/>
  <c r="AW11" i="20"/>
  <c r="K12" i="20"/>
  <c r="N12" i="20" s="1"/>
  <c r="K14" i="20"/>
  <c r="N14" i="20" s="1"/>
  <c r="BR12" i="20"/>
  <c r="BT12" i="20" s="1"/>
  <c r="BR11" i="20"/>
  <c r="BT11" i="20" s="1"/>
  <c r="BT13" i="20"/>
  <c r="DK11" i="20"/>
  <c r="DK13" i="20"/>
  <c r="F13" i="20" s="1"/>
  <c r="EG14" i="20"/>
  <c r="EG11" i="20"/>
  <c r="K10" i="20"/>
  <c r="BS17" i="20"/>
  <c r="T10" i="20"/>
  <c r="AH10" i="20"/>
  <c r="DK10" i="20"/>
  <c r="X11" i="20"/>
  <c r="AH12" i="20"/>
  <c r="DK12" i="20"/>
  <c r="X13" i="20"/>
  <c r="AH14" i="20"/>
  <c r="DK14" i="20"/>
  <c r="DQ17" i="20"/>
  <c r="K11" i="20"/>
  <c r="M11" i="20" s="1"/>
  <c r="K13" i="20"/>
  <c r="M13" i="20" s="1"/>
  <c r="X10" i="20"/>
  <c r="AR10" i="20"/>
  <c r="BR10" i="20"/>
  <c r="EF16" i="19"/>
  <c r="EE16" i="19"/>
  <c r="EC16" i="19"/>
  <c r="EB16" i="19"/>
  <c r="DZ16" i="19"/>
  <c r="DY16" i="19"/>
  <c r="DW16" i="19"/>
  <c r="DV16" i="19"/>
  <c r="DT16" i="19"/>
  <c r="DS16" i="19"/>
  <c r="DQ16" i="19"/>
  <c r="DP16" i="19"/>
  <c r="DN16" i="19"/>
  <c r="DJ16" i="19"/>
  <c r="DI16" i="19"/>
  <c r="DG16" i="19"/>
  <c r="DF16" i="19"/>
  <c r="DD16" i="19"/>
  <c r="DC16" i="19"/>
  <c r="DA16" i="19"/>
  <c r="CZ16" i="19"/>
  <c r="CX16" i="19"/>
  <c r="CV16" i="19"/>
  <c r="CT16" i="19"/>
  <c r="CS16" i="19"/>
  <c r="CQ16" i="19"/>
  <c r="CP16" i="19"/>
  <c r="CN16" i="19"/>
  <c r="CM16" i="19"/>
  <c r="CK16" i="19"/>
  <c r="CJ16" i="19"/>
  <c r="CH16" i="19"/>
  <c r="CG16" i="19"/>
  <c r="CE16" i="19"/>
  <c r="CD16" i="19"/>
  <c r="CB16" i="19"/>
  <c r="CA16" i="19"/>
  <c r="BY16" i="19"/>
  <c r="BX16" i="19"/>
  <c r="BV16" i="19"/>
  <c r="BP16" i="19"/>
  <c r="BN16" i="19"/>
  <c r="BM16" i="19"/>
  <c r="BK16" i="19"/>
  <c r="BJ16" i="19"/>
  <c r="BH16" i="19"/>
  <c r="BG16" i="19"/>
  <c r="BE16" i="19"/>
  <c r="BD16" i="19"/>
  <c r="BB16" i="19"/>
  <c r="BA16" i="19"/>
  <c r="AY16" i="19"/>
  <c r="AV16" i="19"/>
  <c r="AX16" i="19" s="1"/>
  <c r="AT16" i="19"/>
  <c r="AQ16" i="19"/>
  <c r="AS16" i="19" s="1"/>
  <c r="AO16" i="19"/>
  <c r="AL16" i="19"/>
  <c r="AJ16" i="19"/>
  <c r="AN16" i="19" s="1"/>
  <c r="AG16" i="19"/>
  <c r="AE16" i="19"/>
  <c r="AI16" i="19" s="1"/>
  <c r="AB16" i="19"/>
  <c r="AD16" i="19" s="1"/>
  <c r="Z16" i="19"/>
  <c r="W16" i="19"/>
  <c r="Y16" i="19" s="1"/>
  <c r="U16" i="19"/>
  <c r="D16" i="19"/>
  <c r="C16" i="19"/>
  <c r="EI14" i="19"/>
  <c r="EG14" i="19"/>
  <c r="ED14" i="19"/>
  <c r="EA14" i="19"/>
  <c r="DX14" i="19"/>
  <c r="DU14" i="19"/>
  <c r="DR14" i="19"/>
  <c r="EH14" i="19" s="1"/>
  <c r="DO14" i="19"/>
  <c r="DM14" i="19"/>
  <c r="G14" i="19" s="1"/>
  <c r="DK14" i="19"/>
  <c r="E14" i="19" s="1"/>
  <c r="DH14" i="19"/>
  <c r="DE14" i="19"/>
  <c r="DB14" i="19"/>
  <c r="CY14" i="19"/>
  <c r="CU14" i="19"/>
  <c r="CW14" i="19" s="1"/>
  <c r="CR14" i="19"/>
  <c r="CO14" i="19"/>
  <c r="CL14" i="19"/>
  <c r="CI14" i="19"/>
  <c r="CF14" i="19"/>
  <c r="CC14" i="19"/>
  <c r="BR14" i="19" s="1"/>
  <c r="BT14" i="19" s="1"/>
  <c r="BZ14" i="19"/>
  <c r="BW14" i="19"/>
  <c r="BS14" i="19"/>
  <c r="BQ14" i="19"/>
  <c r="BU14" i="19" s="1"/>
  <c r="BO14" i="19"/>
  <c r="BL14" i="19"/>
  <c r="BI14" i="19"/>
  <c r="BF14" i="19"/>
  <c r="BC14" i="19"/>
  <c r="AZ14" i="19"/>
  <c r="AX14" i="19"/>
  <c r="AU14" i="19"/>
  <c r="AW14" i="19" s="1"/>
  <c r="AS14" i="19"/>
  <c r="AR14" i="19"/>
  <c r="AP14" i="19"/>
  <c r="AN14" i="19"/>
  <c r="AK14" i="19"/>
  <c r="AM14" i="19" s="1"/>
  <c r="AI14" i="19"/>
  <c r="AH14" i="19"/>
  <c r="AF14" i="19"/>
  <c r="AD14" i="19"/>
  <c r="AA14" i="19"/>
  <c r="AC14" i="19" s="1"/>
  <c r="Y14" i="19"/>
  <c r="X14" i="19"/>
  <c r="V14" i="19"/>
  <c r="K14" i="19" s="1"/>
  <c r="R14" i="19"/>
  <c r="P14" i="19"/>
  <c r="T14" i="19" s="1"/>
  <c r="L14" i="19"/>
  <c r="O14" i="19" s="1"/>
  <c r="J14" i="19"/>
  <c r="EI13" i="19"/>
  <c r="EG13" i="19"/>
  <c r="ED13" i="19"/>
  <c r="EA13" i="19"/>
  <c r="DX13" i="19"/>
  <c r="DU13" i="19"/>
  <c r="DR13" i="19"/>
  <c r="DO13" i="19"/>
  <c r="EH13" i="19" s="1"/>
  <c r="DM13" i="19"/>
  <c r="DK13" i="19"/>
  <c r="DH13" i="19"/>
  <c r="DE13" i="19"/>
  <c r="DB13" i="19"/>
  <c r="CY13" i="19"/>
  <c r="CW13" i="19"/>
  <c r="CU13" i="19"/>
  <c r="CR13" i="19"/>
  <c r="CO13" i="19"/>
  <c r="CL13" i="19"/>
  <c r="CI13" i="19"/>
  <c r="CF13" i="19"/>
  <c r="CC13" i="19"/>
  <c r="BZ13" i="19"/>
  <c r="BR13" i="19" s="1"/>
  <c r="BW13" i="19"/>
  <c r="BS13" i="19"/>
  <c r="BU13" i="19" s="1"/>
  <c r="BQ13" i="19"/>
  <c r="BO13" i="19"/>
  <c r="BL13" i="19"/>
  <c r="BI13" i="19"/>
  <c r="BF13" i="19"/>
  <c r="BC13" i="19"/>
  <c r="AZ13" i="19"/>
  <c r="AX13" i="19"/>
  <c r="AW13" i="19"/>
  <c r="AU13" i="19"/>
  <c r="AS13" i="19"/>
  <c r="AP13" i="19"/>
  <c r="AR13" i="19" s="1"/>
  <c r="AN13" i="19"/>
  <c r="AM13" i="19"/>
  <c r="AK13" i="19"/>
  <c r="AI13" i="19"/>
  <c r="AF13" i="19"/>
  <c r="Q13" i="19" s="1"/>
  <c r="S13" i="19" s="1"/>
  <c r="AD13" i="19"/>
  <c r="AC13" i="19"/>
  <c r="AA13" i="19"/>
  <c r="Y13" i="19"/>
  <c r="V13" i="19"/>
  <c r="X13" i="19" s="1"/>
  <c r="R13" i="19"/>
  <c r="P13" i="19"/>
  <c r="T13" i="19" s="1"/>
  <c r="O13" i="19"/>
  <c r="L13" i="19"/>
  <c r="N13" i="19" s="1"/>
  <c r="K13" i="19"/>
  <c r="M13" i="19" s="1"/>
  <c r="J13" i="19"/>
  <c r="G13" i="19"/>
  <c r="I13" i="19" s="1"/>
  <c r="E13" i="19"/>
  <c r="EI12" i="19"/>
  <c r="EG12" i="19"/>
  <c r="ED12" i="19"/>
  <c r="EA12" i="19"/>
  <c r="DX12" i="19"/>
  <c r="EH12" i="19" s="1"/>
  <c r="DU12" i="19"/>
  <c r="DR12" i="19"/>
  <c r="DO12" i="19"/>
  <c r="DM12" i="19"/>
  <c r="G12" i="19" s="1"/>
  <c r="DK12" i="19"/>
  <c r="E12" i="19" s="1"/>
  <c r="DH12" i="19"/>
  <c r="DE12" i="19"/>
  <c r="DB12" i="19"/>
  <c r="CY12" i="19"/>
  <c r="CU12" i="19"/>
  <c r="CW12" i="19" s="1"/>
  <c r="CR12" i="19"/>
  <c r="CO12" i="19"/>
  <c r="CL12" i="19"/>
  <c r="CI12" i="19"/>
  <c r="CF12" i="19"/>
  <c r="CC12" i="19"/>
  <c r="BZ12" i="19"/>
  <c r="BW12" i="19"/>
  <c r="BS12" i="19"/>
  <c r="BU12" i="19" s="1"/>
  <c r="BR12" i="19"/>
  <c r="BT12" i="19" s="1"/>
  <c r="BQ12" i="19"/>
  <c r="BO12" i="19"/>
  <c r="BL12" i="19"/>
  <c r="BI12" i="19"/>
  <c r="BF12" i="19"/>
  <c r="BC12" i="19"/>
  <c r="AZ12" i="19"/>
  <c r="AX12" i="19"/>
  <c r="AU12" i="19"/>
  <c r="AW12" i="19" s="1"/>
  <c r="AS12" i="19"/>
  <c r="AR12" i="19"/>
  <c r="AP12" i="19"/>
  <c r="AN12" i="19"/>
  <c r="AK12" i="19"/>
  <c r="AM12" i="19" s="1"/>
  <c r="AI12" i="19"/>
  <c r="AH12" i="19"/>
  <c r="AF12" i="19"/>
  <c r="AD12" i="19"/>
  <c r="AA12" i="19"/>
  <c r="AC12" i="19" s="1"/>
  <c r="Y12" i="19"/>
  <c r="X12" i="19"/>
  <c r="V12" i="19"/>
  <c r="DL12" i="19" s="1"/>
  <c r="R12" i="19"/>
  <c r="T12" i="19" s="1"/>
  <c r="P12" i="19"/>
  <c r="L12" i="19"/>
  <c r="J12" i="19"/>
  <c r="EI11" i="19"/>
  <c r="EG11" i="19"/>
  <c r="ED11" i="19"/>
  <c r="EA11" i="19"/>
  <c r="DX11" i="19"/>
  <c r="DU11" i="19"/>
  <c r="DR11" i="19"/>
  <c r="DO11" i="19"/>
  <c r="EH11" i="19" s="1"/>
  <c r="DM11" i="19"/>
  <c r="DK11" i="19"/>
  <c r="DH11" i="19"/>
  <c r="DE11" i="19"/>
  <c r="DB11" i="19"/>
  <c r="CY11" i="19"/>
  <c r="CW11" i="19"/>
  <c r="CU11" i="19"/>
  <c r="CR11" i="19"/>
  <c r="CO11" i="19"/>
  <c r="CL11" i="19"/>
  <c r="CI11" i="19"/>
  <c r="CF11" i="19"/>
  <c r="CC11" i="19"/>
  <c r="BZ11" i="19"/>
  <c r="BR11" i="19" s="1"/>
  <c r="BW11" i="19"/>
  <c r="BS11" i="19"/>
  <c r="BT11" i="19" s="1"/>
  <c r="BQ11" i="19"/>
  <c r="BU11" i="19" s="1"/>
  <c r="BO11" i="19"/>
  <c r="BL11" i="19"/>
  <c r="BI11" i="19"/>
  <c r="BF11" i="19"/>
  <c r="BC11" i="19"/>
  <c r="AZ11" i="19"/>
  <c r="AX11" i="19"/>
  <c r="AW11" i="19"/>
  <c r="AU11" i="19"/>
  <c r="AS11" i="19"/>
  <c r="AP11" i="19"/>
  <c r="AR11" i="19" s="1"/>
  <c r="AN11" i="19"/>
  <c r="AM11" i="19"/>
  <c r="AK11" i="19"/>
  <c r="AI11" i="19"/>
  <c r="AF11" i="19"/>
  <c r="AH11" i="19" s="1"/>
  <c r="AD11" i="19"/>
  <c r="AC11" i="19"/>
  <c r="AA11" i="19"/>
  <c r="Y11" i="19"/>
  <c r="V11" i="19"/>
  <c r="DL11" i="19" s="1"/>
  <c r="R11" i="19"/>
  <c r="T11" i="19" s="1"/>
  <c r="Q11" i="19"/>
  <c r="S11" i="19" s="1"/>
  <c r="P11" i="19"/>
  <c r="O11" i="19"/>
  <c r="L11" i="19"/>
  <c r="J11" i="19"/>
  <c r="G11" i="19"/>
  <c r="E11" i="19"/>
  <c r="I11" i="19" s="1"/>
  <c r="EI10" i="19"/>
  <c r="EI16" i="19" s="1"/>
  <c r="EG10" i="19"/>
  <c r="EG16" i="19" s="1"/>
  <c r="ED10" i="19"/>
  <c r="ED16" i="19" s="1"/>
  <c r="EA10" i="19"/>
  <c r="EA16" i="19" s="1"/>
  <c r="DX10" i="19"/>
  <c r="DX16" i="19" s="1"/>
  <c r="DU10" i="19"/>
  <c r="DU16" i="19" s="1"/>
  <c r="DR10" i="19"/>
  <c r="DR16" i="19" s="1"/>
  <c r="DO10" i="19"/>
  <c r="DO16" i="19" s="1"/>
  <c r="DM10" i="19"/>
  <c r="G10" i="19" s="1"/>
  <c r="DK10" i="19"/>
  <c r="DK16" i="19" s="1"/>
  <c r="DH10" i="19"/>
  <c r="DH16" i="19" s="1"/>
  <c r="DE10" i="19"/>
  <c r="DE16" i="19" s="1"/>
  <c r="DB10" i="19"/>
  <c r="DB16" i="19" s="1"/>
  <c r="CY10" i="19"/>
  <c r="CY16" i="19" s="1"/>
  <c r="CU10" i="19"/>
  <c r="CU16" i="19" s="1"/>
  <c r="CW16" i="19" s="1"/>
  <c r="CR10" i="19"/>
  <c r="CR16" i="19" s="1"/>
  <c r="CO10" i="19"/>
  <c r="CO16" i="19" s="1"/>
  <c r="CL10" i="19"/>
  <c r="CL16" i="19" s="1"/>
  <c r="CI10" i="19"/>
  <c r="CI16" i="19" s="1"/>
  <c r="CF10" i="19"/>
  <c r="CF16" i="19" s="1"/>
  <c r="CC10" i="19"/>
  <c r="CC16" i="19" s="1"/>
  <c r="BZ10" i="19"/>
  <c r="BZ16" i="19" s="1"/>
  <c r="BW10" i="19"/>
  <c r="BW16" i="19" s="1"/>
  <c r="BS10" i="19"/>
  <c r="BS16" i="19" s="1"/>
  <c r="BQ10" i="19"/>
  <c r="BQ16" i="19" s="1"/>
  <c r="BO10" i="19"/>
  <c r="BO16" i="19" s="1"/>
  <c r="BL10" i="19"/>
  <c r="BL16" i="19" s="1"/>
  <c r="BI10" i="19"/>
  <c r="BI16" i="19" s="1"/>
  <c r="BF10" i="19"/>
  <c r="BF16" i="19" s="1"/>
  <c r="BC10" i="19"/>
  <c r="BC16" i="19" s="1"/>
  <c r="AZ10" i="19"/>
  <c r="AZ16" i="19" s="1"/>
  <c r="AX10" i="19"/>
  <c r="AU10" i="19"/>
  <c r="AU16" i="19" s="1"/>
  <c r="AW16" i="19" s="1"/>
  <c r="AS10" i="19"/>
  <c r="AR10" i="19"/>
  <c r="AP10" i="19"/>
  <c r="AP16" i="19" s="1"/>
  <c r="AN10" i="19"/>
  <c r="AK10" i="19"/>
  <c r="AM10" i="19" s="1"/>
  <c r="AI10" i="19"/>
  <c r="AH10" i="19"/>
  <c r="AF10" i="19"/>
  <c r="AF16" i="19" s="1"/>
  <c r="AD10" i="19"/>
  <c r="AA10" i="19"/>
  <c r="AA16" i="19" s="1"/>
  <c r="AC16" i="19" s="1"/>
  <c r="Y10" i="19"/>
  <c r="X10" i="19"/>
  <c r="V10" i="19"/>
  <c r="V16" i="19" s="1"/>
  <c r="R10" i="19"/>
  <c r="R16" i="19" s="1"/>
  <c r="P10" i="19"/>
  <c r="T10" i="19" s="1"/>
  <c r="L10" i="19"/>
  <c r="O10" i="19" s="1"/>
  <c r="J10" i="19"/>
  <c r="J16" i="19" s="1"/>
  <c r="CW11" i="18"/>
  <c r="CW12" i="18"/>
  <c r="CW13" i="18"/>
  <c r="CW14" i="18"/>
  <c r="CW16" i="18"/>
  <c r="CW10" i="18"/>
  <c r="EF16" i="18"/>
  <c r="EE16" i="18"/>
  <c r="EC16" i="18"/>
  <c r="EB16" i="18"/>
  <c r="DZ16" i="18"/>
  <c r="DY16" i="18"/>
  <c r="DW16" i="18"/>
  <c r="DV16" i="18"/>
  <c r="DT16" i="18"/>
  <c r="DS16" i="18"/>
  <c r="DQ16" i="18"/>
  <c r="DP16" i="18"/>
  <c r="DN16" i="18"/>
  <c r="DJ16" i="18"/>
  <c r="DI16" i="18"/>
  <c r="DG16" i="18"/>
  <c r="DF16" i="18"/>
  <c r="DD16" i="18"/>
  <c r="DC16" i="18"/>
  <c r="DA16" i="18"/>
  <c r="CZ16" i="18"/>
  <c r="CX16" i="18"/>
  <c r="CV16" i="18"/>
  <c r="CT16" i="18"/>
  <c r="CS16" i="18"/>
  <c r="CQ16" i="18"/>
  <c r="CP16" i="18"/>
  <c r="CN16" i="18"/>
  <c r="CM16" i="18"/>
  <c r="CK16" i="18"/>
  <c r="CJ16" i="18"/>
  <c r="CH16" i="18"/>
  <c r="CG16" i="18"/>
  <c r="CE16" i="18"/>
  <c r="CD16" i="18"/>
  <c r="CB16" i="18"/>
  <c r="CA16" i="18"/>
  <c r="BY16" i="18"/>
  <c r="BX16" i="18"/>
  <c r="BV16" i="18"/>
  <c r="BP16" i="18"/>
  <c r="BN16" i="18"/>
  <c r="BM16" i="18"/>
  <c r="BK16" i="18"/>
  <c r="BJ16" i="18"/>
  <c r="BH16" i="18"/>
  <c r="BG16" i="18"/>
  <c r="BE16" i="18"/>
  <c r="BD16" i="18"/>
  <c r="BB16" i="18"/>
  <c r="BA16" i="18"/>
  <c r="AY16" i="18"/>
  <c r="AV16" i="18"/>
  <c r="AT16" i="18"/>
  <c r="AQ16" i="18"/>
  <c r="AS16" i="18" s="1"/>
  <c r="AO16" i="18"/>
  <c r="AL16" i="18"/>
  <c r="AJ16" i="18"/>
  <c r="AG16" i="18"/>
  <c r="AE16" i="18"/>
  <c r="AB16" i="18"/>
  <c r="AD16" i="18" s="1"/>
  <c r="Z16" i="18"/>
  <c r="W16" i="18"/>
  <c r="U16" i="18"/>
  <c r="D16" i="18"/>
  <c r="C16" i="18"/>
  <c r="EI14" i="18"/>
  <c r="EG14" i="18"/>
  <c r="ED14" i="18"/>
  <c r="EA14" i="18"/>
  <c r="DX14" i="18"/>
  <c r="DU14" i="18"/>
  <c r="DR14" i="18"/>
  <c r="DO14" i="18"/>
  <c r="DM14" i="18"/>
  <c r="G14" i="18" s="1"/>
  <c r="I14" i="18" s="1"/>
  <c r="DK14" i="18"/>
  <c r="E14" i="18" s="1"/>
  <c r="DH14" i="18"/>
  <c r="DE14" i="18"/>
  <c r="DB14" i="18"/>
  <c r="CY14" i="18"/>
  <c r="CU14" i="18"/>
  <c r="CR14" i="18"/>
  <c r="CO14" i="18"/>
  <c r="CL14" i="18"/>
  <c r="CI14" i="18"/>
  <c r="CF14" i="18"/>
  <c r="CC14" i="18"/>
  <c r="BZ14" i="18"/>
  <c r="BW14" i="18"/>
  <c r="BS14" i="18"/>
  <c r="BQ14" i="18"/>
  <c r="BO14" i="18"/>
  <c r="BL14" i="18"/>
  <c r="BI14" i="18"/>
  <c r="BF14" i="18"/>
  <c r="BC14" i="18"/>
  <c r="AZ14" i="18"/>
  <c r="AX14" i="18"/>
  <c r="AU14" i="18"/>
  <c r="AW14" i="18" s="1"/>
  <c r="AS14" i="18"/>
  <c r="AP14" i="18"/>
  <c r="AR14" i="18" s="1"/>
  <c r="AN14" i="18"/>
  <c r="AK14" i="18"/>
  <c r="AM14" i="18" s="1"/>
  <c r="AI14" i="18"/>
  <c r="AF14" i="18"/>
  <c r="AH14" i="18" s="1"/>
  <c r="AD14" i="18"/>
  <c r="AA14" i="18"/>
  <c r="AC14" i="18" s="1"/>
  <c r="Y14" i="18"/>
  <c r="V14" i="18"/>
  <c r="X14" i="18" s="1"/>
  <c r="R14" i="18"/>
  <c r="P14" i="18"/>
  <c r="T14" i="18" s="1"/>
  <c r="L14" i="18"/>
  <c r="J14" i="18"/>
  <c r="EI13" i="18"/>
  <c r="EG13" i="18"/>
  <c r="ED13" i="18"/>
  <c r="EA13" i="18"/>
  <c r="DX13" i="18"/>
  <c r="DU13" i="18"/>
  <c r="DR13" i="18"/>
  <c r="DO13" i="18"/>
  <c r="DM13" i="18"/>
  <c r="G13" i="18" s="1"/>
  <c r="DK13" i="18"/>
  <c r="DH13" i="18"/>
  <c r="DE13" i="18"/>
  <c r="DB13" i="18"/>
  <c r="CY13" i="18"/>
  <c r="CU13" i="18"/>
  <c r="CR13" i="18"/>
  <c r="CO13" i="18"/>
  <c r="CL13" i="18"/>
  <c r="CI13" i="18"/>
  <c r="CF13" i="18"/>
  <c r="CC13" i="18"/>
  <c r="BZ13" i="18"/>
  <c r="BW13" i="18"/>
  <c r="BS13" i="18"/>
  <c r="BQ13" i="18"/>
  <c r="BU13" i="18" s="1"/>
  <c r="BO13" i="18"/>
  <c r="BL13" i="18"/>
  <c r="BI13" i="18"/>
  <c r="BF13" i="18"/>
  <c r="BC13" i="18"/>
  <c r="AZ13" i="18"/>
  <c r="AX13" i="18"/>
  <c r="AW13" i="18"/>
  <c r="AU13" i="18"/>
  <c r="AS13" i="18"/>
  <c r="AP13" i="18"/>
  <c r="AR13" i="18" s="1"/>
  <c r="AN13" i="18"/>
  <c r="AK13" i="18"/>
  <c r="AM13" i="18" s="1"/>
  <c r="AI13" i="18"/>
  <c r="AF13" i="18"/>
  <c r="AH13" i="18" s="1"/>
  <c r="AD13" i="18"/>
  <c r="AA13" i="18"/>
  <c r="Y13" i="18"/>
  <c r="X13" i="18"/>
  <c r="V13" i="18"/>
  <c r="R13" i="18"/>
  <c r="P13" i="18"/>
  <c r="L13" i="18"/>
  <c r="J13" i="18"/>
  <c r="E13" i="18"/>
  <c r="EI12" i="18"/>
  <c r="EG12" i="18"/>
  <c r="ED12" i="18"/>
  <c r="EA12" i="18"/>
  <c r="DX12" i="18"/>
  <c r="DU12" i="18"/>
  <c r="DR12" i="18"/>
  <c r="DO12" i="18"/>
  <c r="DM12" i="18"/>
  <c r="DK12" i="18"/>
  <c r="DH12" i="18"/>
  <c r="DE12" i="18"/>
  <c r="DB12" i="18"/>
  <c r="CY12" i="18"/>
  <c r="CU12" i="18"/>
  <c r="CR12" i="18"/>
  <c r="CO12" i="18"/>
  <c r="CL12" i="18"/>
  <c r="CI12" i="18"/>
  <c r="CF12" i="18"/>
  <c r="CC12" i="18"/>
  <c r="BZ12" i="18"/>
  <c r="BW12" i="18"/>
  <c r="BS12" i="18"/>
  <c r="BQ12" i="18"/>
  <c r="BO12" i="18"/>
  <c r="BL12" i="18"/>
  <c r="BI12" i="18"/>
  <c r="BF12" i="18"/>
  <c r="BC12" i="18"/>
  <c r="AZ12" i="18"/>
  <c r="AX12" i="18"/>
  <c r="AU12" i="18"/>
  <c r="AW12" i="18" s="1"/>
  <c r="AS12" i="18"/>
  <c r="AP12" i="18"/>
  <c r="AR12" i="18" s="1"/>
  <c r="AN12" i="18"/>
  <c r="AK12" i="18"/>
  <c r="AM12" i="18" s="1"/>
  <c r="AI12" i="18"/>
  <c r="AF12" i="18"/>
  <c r="AH12" i="18" s="1"/>
  <c r="AD12" i="18"/>
  <c r="AA12" i="18"/>
  <c r="DL12" i="18" s="1"/>
  <c r="Y12" i="18"/>
  <c r="V12" i="18"/>
  <c r="X12" i="18" s="1"/>
  <c r="R12" i="18"/>
  <c r="P12" i="18"/>
  <c r="T12" i="18" s="1"/>
  <c r="L12" i="18"/>
  <c r="J12" i="18"/>
  <c r="G12" i="18"/>
  <c r="EI11" i="18"/>
  <c r="EG11" i="18"/>
  <c r="ED11" i="18"/>
  <c r="EA11" i="18"/>
  <c r="DX11" i="18"/>
  <c r="DU11" i="18"/>
  <c r="DR11" i="18"/>
  <c r="DO11" i="18"/>
  <c r="DM11" i="18"/>
  <c r="DK11" i="18"/>
  <c r="DH11" i="18"/>
  <c r="DE11" i="18"/>
  <c r="DB11" i="18"/>
  <c r="CY11" i="18"/>
  <c r="CU11" i="18"/>
  <c r="CR11" i="18"/>
  <c r="CO11" i="18"/>
  <c r="CL11" i="18"/>
  <c r="CI11" i="18"/>
  <c r="CF11" i="18"/>
  <c r="CC11" i="18"/>
  <c r="BZ11" i="18"/>
  <c r="BW11" i="18"/>
  <c r="BS11" i="18"/>
  <c r="BR11" i="18"/>
  <c r="BT11" i="18" s="1"/>
  <c r="BQ11" i="18"/>
  <c r="BO11" i="18"/>
  <c r="BL11" i="18"/>
  <c r="BI11" i="18"/>
  <c r="BF11" i="18"/>
  <c r="BC11" i="18"/>
  <c r="AZ11" i="18"/>
  <c r="AX11" i="18"/>
  <c r="AU11" i="18"/>
  <c r="AW11" i="18" s="1"/>
  <c r="AS11" i="18"/>
  <c r="AP11" i="18"/>
  <c r="AR11" i="18" s="1"/>
  <c r="AN11" i="18"/>
  <c r="AK11" i="18"/>
  <c r="AM11" i="18" s="1"/>
  <c r="AI11" i="18"/>
  <c r="AF11" i="18"/>
  <c r="AH11" i="18" s="1"/>
  <c r="AD11" i="18"/>
  <c r="AC11" i="18"/>
  <c r="AA11" i="18"/>
  <c r="Y11" i="18"/>
  <c r="V11" i="18"/>
  <c r="R11" i="18"/>
  <c r="P11" i="18"/>
  <c r="L11" i="18"/>
  <c r="O11" i="18" s="1"/>
  <c r="J11" i="18"/>
  <c r="E11" i="18"/>
  <c r="EI10" i="18"/>
  <c r="EG10" i="18"/>
  <c r="ED10" i="18"/>
  <c r="EA10" i="18"/>
  <c r="EA16" i="18" s="1"/>
  <c r="DX10" i="18"/>
  <c r="DU10" i="18"/>
  <c r="DU16" i="18" s="1"/>
  <c r="DR10" i="18"/>
  <c r="DO10" i="18"/>
  <c r="DO16" i="18" s="1"/>
  <c r="DM10" i="18"/>
  <c r="DK10" i="18"/>
  <c r="DK16" i="18" s="1"/>
  <c r="DH10" i="18"/>
  <c r="DE10" i="18"/>
  <c r="DE16" i="18" s="1"/>
  <c r="DB10" i="18"/>
  <c r="CY10" i="18"/>
  <c r="CY16" i="18" s="1"/>
  <c r="CU10" i="18"/>
  <c r="CR10" i="18"/>
  <c r="CR16" i="18" s="1"/>
  <c r="CO10" i="18"/>
  <c r="CL10" i="18"/>
  <c r="CL16" i="18" s="1"/>
  <c r="CI10" i="18"/>
  <c r="CF10" i="18"/>
  <c r="CF16" i="18" s="1"/>
  <c r="CC10" i="18"/>
  <c r="BZ10" i="18"/>
  <c r="BZ16" i="18" s="1"/>
  <c r="BW10" i="18"/>
  <c r="BS10" i="18"/>
  <c r="BQ10" i="18"/>
  <c r="BO10" i="18"/>
  <c r="BO16" i="18" s="1"/>
  <c r="BL10" i="18"/>
  <c r="BI10" i="18"/>
  <c r="BF10" i="18"/>
  <c r="BC10" i="18"/>
  <c r="BC16" i="18" s="1"/>
  <c r="AZ10" i="18"/>
  <c r="AZ16" i="18" s="1"/>
  <c r="AX10" i="18"/>
  <c r="AU10" i="18"/>
  <c r="AW10" i="18" s="1"/>
  <c r="AS10" i="18"/>
  <c r="AP10" i="18"/>
  <c r="AN10" i="18"/>
  <c r="AK10" i="18"/>
  <c r="AK16" i="18" s="1"/>
  <c r="AM16" i="18" s="1"/>
  <c r="AI10" i="18"/>
  <c r="AF10" i="18"/>
  <c r="AD10" i="18"/>
  <c r="AA10" i="18"/>
  <c r="AC10" i="18" s="1"/>
  <c r="Y10" i="18"/>
  <c r="X10" i="18"/>
  <c r="V10" i="18"/>
  <c r="R10" i="18"/>
  <c r="P10" i="18"/>
  <c r="L10" i="18"/>
  <c r="J10" i="18"/>
  <c r="G10" i="18"/>
  <c r="AR17" i="20" l="1"/>
  <c r="H13" i="20"/>
  <c r="AH17" i="20"/>
  <c r="AW17" i="20"/>
  <c r="X17" i="20"/>
  <c r="AC17" i="20"/>
  <c r="AM17" i="20"/>
  <c r="I11" i="20"/>
  <c r="G17" i="20"/>
  <c r="I14" i="20"/>
  <c r="I12" i="20"/>
  <c r="T17" i="20"/>
  <c r="F12" i="20"/>
  <c r="H12" i="20" s="1"/>
  <c r="I13" i="20"/>
  <c r="E17" i="20"/>
  <c r="I10" i="20"/>
  <c r="F14" i="20"/>
  <c r="H14" i="20" s="1"/>
  <c r="O17" i="20"/>
  <c r="Q17" i="20"/>
  <c r="M12" i="20"/>
  <c r="M14" i="20"/>
  <c r="BR17" i="20"/>
  <c r="F11" i="20"/>
  <c r="H11" i="20" s="1"/>
  <c r="EG17" i="20"/>
  <c r="BU17" i="20"/>
  <c r="F10" i="20"/>
  <c r="DK17" i="20"/>
  <c r="BT10" i="20"/>
  <c r="N10" i="20"/>
  <c r="K17" i="20"/>
  <c r="M10" i="20"/>
  <c r="N13" i="20"/>
  <c r="N11" i="20"/>
  <c r="I12" i="19"/>
  <c r="I14" i="19"/>
  <c r="AH16" i="19"/>
  <c r="F12" i="19"/>
  <c r="H12" i="19" s="1"/>
  <c r="G16" i="19"/>
  <c r="I10" i="19"/>
  <c r="BU16" i="19"/>
  <c r="F11" i="19"/>
  <c r="H11" i="19" s="1"/>
  <c r="E10" i="19"/>
  <c r="E16" i="19" s="1"/>
  <c r="Q10" i="19"/>
  <c r="AC10" i="19"/>
  <c r="AW10" i="19"/>
  <c r="BU10" i="19"/>
  <c r="DL10" i="19"/>
  <c r="X11" i="19"/>
  <c r="K12" i="19"/>
  <c r="N12" i="19" s="1"/>
  <c r="O12" i="19"/>
  <c r="AH13" i="19"/>
  <c r="BT13" i="19"/>
  <c r="M14" i="19"/>
  <c r="Q14" i="19"/>
  <c r="S14" i="19" s="1"/>
  <c r="DL14" i="19"/>
  <c r="F14" i="19" s="1"/>
  <c r="H14" i="19" s="1"/>
  <c r="L16" i="19"/>
  <c r="P16" i="19"/>
  <c r="T16" i="19" s="1"/>
  <c r="X16" i="19"/>
  <c r="AR16" i="19"/>
  <c r="BR10" i="19"/>
  <c r="EH10" i="19"/>
  <c r="EH16" i="19" s="1"/>
  <c r="K11" i="19"/>
  <c r="DL13" i="19"/>
  <c r="F13" i="19" s="1"/>
  <c r="H13" i="19" s="1"/>
  <c r="N14" i="19"/>
  <c r="AK16" i="19"/>
  <c r="AM16" i="19" s="1"/>
  <c r="DM16" i="19"/>
  <c r="K10" i="19"/>
  <c r="S10" i="19"/>
  <c r="CW10" i="19"/>
  <c r="Q12" i="19"/>
  <c r="S12" i="19" s="1"/>
  <c r="T13" i="18"/>
  <c r="AM10" i="18"/>
  <c r="DM16" i="18"/>
  <c r="AN16" i="18"/>
  <c r="AF16" i="18"/>
  <c r="AH16" i="18" s="1"/>
  <c r="Q13" i="18"/>
  <c r="G11" i="18"/>
  <c r="T10" i="18"/>
  <c r="DL11" i="18"/>
  <c r="BL16" i="18"/>
  <c r="AI16" i="18"/>
  <c r="AH10" i="18"/>
  <c r="BF16" i="18"/>
  <c r="BQ16" i="18"/>
  <c r="CC16" i="18"/>
  <c r="CO16" i="18"/>
  <c r="DB16" i="18"/>
  <c r="DX16" i="18"/>
  <c r="EI16" i="18"/>
  <c r="X11" i="18"/>
  <c r="EH11" i="18"/>
  <c r="F11" i="18" s="1"/>
  <c r="H11" i="18" s="1"/>
  <c r="BR12" i="18"/>
  <c r="BT12" i="18" s="1"/>
  <c r="E12" i="18"/>
  <c r="I12" i="18" s="1"/>
  <c r="O13" i="18"/>
  <c r="DL13" i="18"/>
  <c r="AC13" i="18"/>
  <c r="EH13" i="18"/>
  <c r="BR14" i="18"/>
  <c r="BT14" i="18" s="1"/>
  <c r="AX16" i="18"/>
  <c r="E10" i="18"/>
  <c r="I10" i="18" s="1"/>
  <c r="AP16" i="18"/>
  <c r="AR16" i="18" s="1"/>
  <c r="BI16" i="18"/>
  <c r="BU10" i="18"/>
  <c r="Q11" i="18"/>
  <c r="S11" i="18" s="1"/>
  <c r="BR13" i="18"/>
  <c r="BT13" i="18" s="1"/>
  <c r="Y16" i="18"/>
  <c r="R16" i="18"/>
  <c r="J16" i="18"/>
  <c r="V16" i="18"/>
  <c r="X16" i="18" s="1"/>
  <c r="AR10" i="18"/>
  <c r="BW16" i="18"/>
  <c r="CI16" i="18"/>
  <c r="CU16" i="18"/>
  <c r="DH16" i="18"/>
  <c r="DR16" i="18"/>
  <c r="ED16" i="18"/>
  <c r="T11" i="18"/>
  <c r="BU11" i="18"/>
  <c r="BU12" i="18"/>
  <c r="EH12" i="18"/>
  <c r="F12" i="18" s="1"/>
  <c r="H12" i="18" s="1"/>
  <c r="BU14" i="18"/>
  <c r="EH14" i="18"/>
  <c r="I11" i="18"/>
  <c r="I13" i="18"/>
  <c r="DL14" i="18"/>
  <c r="P16" i="18"/>
  <c r="K10" i="18"/>
  <c r="O10" i="18"/>
  <c r="K12" i="18"/>
  <c r="N12" i="18" s="1"/>
  <c r="O12" i="18"/>
  <c r="K14" i="18"/>
  <c r="N14" i="18" s="1"/>
  <c r="O14" i="18"/>
  <c r="G16" i="18"/>
  <c r="AA16" i="18"/>
  <c r="AC16" i="18" s="1"/>
  <c r="AU16" i="18"/>
  <c r="AW16" i="18" s="1"/>
  <c r="BS16" i="18"/>
  <c r="DL10" i="18"/>
  <c r="EG16" i="18"/>
  <c r="M10" i="18"/>
  <c r="Q10" i="18"/>
  <c r="EH10" i="18"/>
  <c r="K11" i="18"/>
  <c r="Q12" i="18"/>
  <c r="S12" i="18" s="1"/>
  <c r="AC12" i="18"/>
  <c r="K13" i="18"/>
  <c r="S13" i="18"/>
  <c r="Q14" i="18"/>
  <c r="S14" i="18" s="1"/>
  <c r="L16" i="18"/>
  <c r="BR10" i="18"/>
  <c r="BT17" i="20" l="1"/>
  <c r="S17" i="20"/>
  <c r="I17" i="20"/>
  <c r="F17" i="20"/>
  <c r="H10" i="20"/>
  <c r="N17" i="20"/>
  <c r="M17" i="20"/>
  <c r="BT10" i="19"/>
  <c r="BR16" i="19"/>
  <c r="BT16" i="19" s="1"/>
  <c r="F10" i="19"/>
  <c r="DL16" i="19"/>
  <c r="Q16" i="19"/>
  <c r="S16" i="19" s="1"/>
  <c r="M12" i="19"/>
  <c r="K16" i="19"/>
  <c r="N16" i="19" s="1"/>
  <c r="N10" i="19"/>
  <c r="O16" i="19"/>
  <c r="M16" i="19"/>
  <c r="M10" i="19"/>
  <c r="M11" i="19"/>
  <c r="N11" i="19"/>
  <c r="I16" i="19"/>
  <c r="T16" i="18"/>
  <c r="F13" i="18"/>
  <c r="H13" i="18" s="1"/>
  <c r="EH16" i="18"/>
  <c r="F14" i="18"/>
  <c r="H14" i="18" s="1"/>
  <c r="M14" i="18"/>
  <c r="E16" i="18"/>
  <c r="I16" i="18" s="1"/>
  <c r="F10" i="18"/>
  <c r="DL16" i="18"/>
  <c r="BR16" i="18"/>
  <c r="BT16" i="18" s="1"/>
  <c r="BT10" i="18"/>
  <c r="M12" i="18"/>
  <c r="Q16" i="18"/>
  <c r="S16" i="18" s="1"/>
  <c r="S10" i="18"/>
  <c r="BU16" i="18"/>
  <c r="M11" i="18"/>
  <c r="N11" i="18"/>
  <c r="O16" i="18"/>
  <c r="N13" i="18"/>
  <c r="M13" i="18"/>
  <c r="K16" i="18"/>
  <c r="N16" i="18" s="1"/>
  <c r="N10" i="18"/>
  <c r="EF17" i="14"/>
  <c r="EE17" i="14"/>
  <c r="EC17" i="14"/>
  <c r="EB17" i="14"/>
  <c r="DZ17" i="14"/>
  <c r="DY17" i="14"/>
  <c r="DW17" i="14"/>
  <c r="DV17" i="14"/>
  <c r="DT17" i="14"/>
  <c r="DS17" i="14"/>
  <c r="DQ17" i="14"/>
  <c r="DP17" i="14"/>
  <c r="DN17" i="14"/>
  <c r="DJ17" i="14"/>
  <c r="DI17" i="14"/>
  <c r="DG17" i="14"/>
  <c r="DF17" i="14"/>
  <c r="DD17" i="14"/>
  <c r="DC17" i="14"/>
  <c r="DA17" i="14"/>
  <c r="CZ17" i="14"/>
  <c r="CX17" i="14"/>
  <c r="CW17" i="14"/>
  <c r="CU17" i="14"/>
  <c r="CS17" i="14"/>
  <c r="CQ17" i="14"/>
  <c r="CP17" i="14"/>
  <c r="CN17" i="14"/>
  <c r="CM17" i="14"/>
  <c r="CK17" i="14"/>
  <c r="CJ17" i="14"/>
  <c r="CH17" i="14"/>
  <c r="CG17" i="14"/>
  <c r="CE17" i="14"/>
  <c r="CD17" i="14"/>
  <c r="CB17" i="14"/>
  <c r="CA17" i="14"/>
  <c r="BY17" i="14"/>
  <c r="BX17" i="14"/>
  <c r="BV17" i="14"/>
  <c r="BP17" i="14"/>
  <c r="BN17" i="14"/>
  <c r="BM17" i="14"/>
  <c r="BK17" i="14"/>
  <c r="BJ17" i="14"/>
  <c r="BH17" i="14"/>
  <c r="BG17" i="14"/>
  <c r="BE17" i="14"/>
  <c r="BD17" i="14"/>
  <c r="BB17" i="14"/>
  <c r="BA17" i="14"/>
  <c r="AY17" i="14"/>
  <c r="AV17" i="14"/>
  <c r="AT17" i="14"/>
  <c r="AX17" i="14" s="1"/>
  <c r="AQ17" i="14"/>
  <c r="AO17" i="14"/>
  <c r="AL17" i="14"/>
  <c r="AJ17" i="14"/>
  <c r="AG17" i="14"/>
  <c r="AE17" i="14"/>
  <c r="AI17" i="14" s="1"/>
  <c r="AB17" i="14"/>
  <c r="Z17" i="14"/>
  <c r="AD17" i="14" s="1"/>
  <c r="W17" i="14"/>
  <c r="U17" i="14"/>
  <c r="D17" i="14"/>
  <c r="C17" i="14"/>
  <c r="EI14" i="14"/>
  <c r="EG14" i="14"/>
  <c r="ED14" i="14"/>
  <c r="EA14" i="14"/>
  <c r="DX14" i="14"/>
  <c r="DU14" i="14"/>
  <c r="DR14" i="14"/>
  <c r="DO14" i="14"/>
  <c r="DM14" i="14"/>
  <c r="G14" i="14" s="1"/>
  <c r="DK14" i="14"/>
  <c r="DH14" i="14"/>
  <c r="DE14" i="14"/>
  <c r="DB14" i="14"/>
  <c r="CY14" i="14"/>
  <c r="CV14" i="14"/>
  <c r="CR14" i="14"/>
  <c r="CT14" i="14" s="1"/>
  <c r="CO14" i="14"/>
  <c r="CL14" i="14"/>
  <c r="CI14" i="14"/>
  <c r="CF14" i="14"/>
  <c r="CC14" i="14"/>
  <c r="BZ14" i="14"/>
  <c r="BW14" i="14"/>
  <c r="BS14" i="14"/>
  <c r="BQ14" i="14"/>
  <c r="BO14" i="14"/>
  <c r="BL14" i="14"/>
  <c r="BI14" i="14"/>
  <c r="BF14" i="14"/>
  <c r="BC14" i="14"/>
  <c r="AZ14" i="14"/>
  <c r="AX14" i="14"/>
  <c r="AU14" i="14"/>
  <c r="AW14" i="14" s="1"/>
  <c r="AS14" i="14"/>
  <c r="AP14" i="14"/>
  <c r="AR14" i="14" s="1"/>
  <c r="AN14" i="14"/>
  <c r="AK14" i="14"/>
  <c r="AM14" i="14" s="1"/>
  <c r="AI14" i="14"/>
  <c r="AF14" i="14"/>
  <c r="AH14" i="14" s="1"/>
  <c r="AD14" i="14"/>
  <c r="AC14" i="14"/>
  <c r="AA14" i="14"/>
  <c r="Y14" i="14"/>
  <c r="V14" i="14"/>
  <c r="Q14" i="14" s="1"/>
  <c r="R14" i="14"/>
  <c r="P14" i="14"/>
  <c r="L14" i="14"/>
  <c r="J14" i="14"/>
  <c r="E14" i="14"/>
  <c r="EI13" i="14"/>
  <c r="EG13" i="14"/>
  <c r="ED13" i="14"/>
  <c r="EA13" i="14"/>
  <c r="DX13" i="14"/>
  <c r="DU13" i="14"/>
  <c r="DR13" i="14"/>
  <c r="DO13" i="14"/>
  <c r="DM13" i="14"/>
  <c r="DK13" i="14"/>
  <c r="E13" i="14" s="1"/>
  <c r="DH13" i="14"/>
  <c r="DE13" i="14"/>
  <c r="DB13" i="14"/>
  <c r="CY13" i="14"/>
  <c r="CV13" i="14"/>
  <c r="CR13" i="14"/>
  <c r="CT13" i="14" s="1"/>
  <c r="CO13" i="14"/>
  <c r="CL13" i="14"/>
  <c r="CI13" i="14"/>
  <c r="CF13" i="14"/>
  <c r="CC13" i="14"/>
  <c r="BZ13" i="14"/>
  <c r="BW13" i="14"/>
  <c r="BS13" i="14"/>
  <c r="BQ13" i="14"/>
  <c r="BO13" i="14"/>
  <c r="BL13" i="14"/>
  <c r="BI13" i="14"/>
  <c r="BF13" i="14"/>
  <c r="BC13" i="14"/>
  <c r="AZ13" i="14"/>
  <c r="AX13" i="14"/>
  <c r="AU13" i="14"/>
  <c r="AW13" i="14" s="1"/>
  <c r="AS13" i="14"/>
  <c r="AP13" i="14"/>
  <c r="AR13" i="14" s="1"/>
  <c r="AN13" i="14"/>
  <c r="AM13" i="14"/>
  <c r="AK13" i="14"/>
  <c r="AI13" i="14"/>
  <c r="AF13" i="14"/>
  <c r="AH13" i="14" s="1"/>
  <c r="AD13" i="14"/>
  <c r="AA13" i="14"/>
  <c r="AC13" i="14" s="1"/>
  <c r="Y13" i="14"/>
  <c r="V13" i="14"/>
  <c r="X13" i="14" s="1"/>
  <c r="R13" i="14"/>
  <c r="P13" i="14"/>
  <c r="L13" i="14"/>
  <c r="J13" i="14"/>
  <c r="EI12" i="14"/>
  <c r="EG12" i="14"/>
  <c r="ED12" i="14"/>
  <c r="EA12" i="14"/>
  <c r="DX12" i="14"/>
  <c r="DU12" i="14"/>
  <c r="DR12" i="14"/>
  <c r="DO12" i="14"/>
  <c r="DM12" i="14"/>
  <c r="DK12" i="14"/>
  <c r="E12" i="14" s="1"/>
  <c r="DH12" i="14"/>
  <c r="DE12" i="14"/>
  <c r="DB12" i="14"/>
  <c r="CY12" i="14"/>
  <c r="CV12" i="14"/>
  <c r="CR12" i="14"/>
  <c r="CT12" i="14" s="1"/>
  <c r="CO12" i="14"/>
  <c r="CL12" i="14"/>
  <c r="CI12" i="14"/>
  <c r="CF12" i="14"/>
  <c r="CC12" i="14"/>
  <c r="BZ12" i="14"/>
  <c r="BW12" i="14"/>
  <c r="BS12" i="14"/>
  <c r="BQ12" i="14"/>
  <c r="BO12" i="14"/>
  <c r="BL12" i="14"/>
  <c r="BI12" i="14"/>
  <c r="BF12" i="14"/>
  <c r="BC12" i="14"/>
  <c r="AZ12" i="14"/>
  <c r="AX12" i="14"/>
  <c r="AU12" i="14"/>
  <c r="AW12" i="14" s="1"/>
  <c r="AS12" i="14"/>
  <c r="AP12" i="14"/>
  <c r="AR12" i="14" s="1"/>
  <c r="AN12" i="14"/>
  <c r="AK12" i="14"/>
  <c r="AM12" i="14" s="1"/>
  <c r="AI12" i="14"/>
  <c r="AF12" i="14"/>
  <c r="AH12" i="14" s="1"/>
  <c r="AD12" i="14"/>
  <c r="AA12" i="14"/>
  <c r="AC12" i="14" s="1"/>
  <c r="Y12" i="14"/>
  <c r="V12" i="14"/>
  <c r="X12" i="14" s="1"/>
  <c r="R12" i="14"/>
  <c r="P12" i="14"/>
  <c r="L12" i="14"/>
  <c r="J12" i="14"/>
  <c r="O12" i="14" s="1"/>
  <c r="G12" i="14"/>
  <c r="EI11" i="14"/>
  <c r="EG11" i="14"/>
  <c r="ED11" i="14"/>
  <c r="EA11" i="14"/>
  <c r="DX11" i="14"/>
  <c r="DU11" i="14"/>
  <c r="DR11" i="14"/>
  <c r="DO11" i="14"/>
  <c r="DM11" i="14"/>
  <c r="G11" i="14" s="1"/>
  <c r="DK11" i="14"/>
  <c r="DH11" i="14"/>
  <c r="DE11" i="14"/>
  <c r="DB11" i="14"/>
  <c r="CY11" i="14"/>
  <c r="CV11" i="14"/>
  <c r="CR11" i="14"/>
  <c r="CT11" i="14" s="1"/>
  <c r="CO11" i="14"/>
  <c r="CL11" i="14"/>
  <c r="CI11" i="14"/>
  <c r="CF11" i="14"/>
  <c r="CC11" i="14"/>
  <c r="BZ11" i="14"/>
  <c r="BW11" i="14"/>
  <c r="BS11" i="14"/>
  <c r="BQ11" i="14"/>
  <c r="BO11" i="14"/>
  <c r="BL11" i="14"/>
  <c r="BI11" i="14"/>
  <c r="BF11" i="14"/>
  <c r="BC11" i="14"/>
  <c r="AZ11" i="14"/>
  <c r="AX11" i="14"/>
  <c r="AW11" i="14"/>
  <c r="AU11" i="14"/>
  <c r="AS11" i="14"/>
  <c r="AP11" i="14"/>
  <c r="AR11" i="14" s="1"/>
  <c r="AN11" i="14"/>
  <c r="AK11" i="14"/>
  <c r="AM11" i="14" s="1"/>
  <c r="AI11" i="14"/>
  <c r="AF11" i="14"/>
  <c r="AH11" i="14" s="1"/>
  <c r="AD11" i="14"/>
  <c r="AC11" i="14"/>
  <c r="AA11" i="14"/>
  <c r="Y11" i="14"/>
  <c r="V11" i="14"/>
  <c r="R11" i="14"/>
  <c r="P11" i="14"/>
  <c r="L11" i="14"/>
  <c r="O11" i="14" s="1"/>
  <c r="J11" i="14"/>
  <c r="EI10" i="14"/>
  <c r="EG10" i="14"/>
  <c r="ED10" i="14"/>
  <c r="EA10" i="14"/>
  <c r="DX10" i="14"/>
  <c r="DU10" i="14"/>
  <c r="DR10" i="14"/>
  <c r="DO10" i="14"/>
  <c r="DM10" i="14"/>
  <c r="G10" i="14" s="1"/>
  <c r="DK10" i="14"/>
  <c r="DH10" i="14"/>
  <c r="DE10" i="14"/>
  <c r="DB10" i="14"/>
  <c r="CY10" i="14"/>
  <c r="CV10" i="14"/>
  <c r="CR10" i="14"/>
  <c r="CT10" i="14" s="1"/>
  <c r="CO10" i="14"/>
  <c r="CL10" i="14"/>
  <c r="CI10" i="14"/>
  <c r="CF10" i="14"/>
  <c r="CC10" i="14"/>
  <c r="BZ10" i="14"/>
  <c r="BW10" i="14"/>
  <c r="BR10" i="14" s="1"/>
  <c r="BS10" i="14"/>
  <c r="BQ10" i="14"/>
  <c r="BO10" i="14"/>
  <c r="BL10" i="14"/>
  <c r="BI10" i="14"/>
  <c r="BF10" i="14"/>
  <c r="BC10" i="14"/>
  <c r="AZ10" i="14"/>
  <c r="AX10" i="14"/>
  <c r="AU10" i="14"/>
  <c r="AW10" i="14" s="1"/>
  <c r="AS10" i="14"/>
  <c r="AP10" i="14"/>
  <c r="AR10" i="14" s="1"/>
  <c r="AN10" i="14"/>
  <c r="AK10" i="14"/>
  <c r="AI10" i="14"/>
  <c r="AF10" i="14"/>
  <c r="AH10" i="14" s="1"/>
  <c r="AD10" i="14"/>
  <c r="AA10" i="14"/>
  <c r="Q10" i="14" s="1"/>
  <c r="Y10" i="14"/>
  <c r="X10" i="14"/>
  <c r="V10" i="14"/>
  <c r="V17" i="14" s="1"/>
  <c r="R10" i="14"/>
  <c r="R17" i="14" s="1"/>
  <c r="P10" i="14"/>
  <c r="L10" i="14"/>
  <c r="J10" i="14"/>
  <c r="E10" i="14"/>
  <c r="H17" i="20" l="1"/>
  <c r="F16" i="19"/>
  <c r="H16" i="19" s="1"/>
  <c r="H10" i="19"/>
  <c r="M16" i="18"/>
  <c r="F16" i="18"/>
  <c r="H16" i="18" s="1"/>
  <c r="H10" i="18"/>
  <c r="BU10" i="14"/>
  <c r="O13" i="14"/>
  <c r="BU13" i="14"/>
  <c r="EH13" i="14"/>
  <c r="L17" i="14"/>
  <c r="BI17" i="14"/>
  <c r="CC17" i="14"/>
  <c r="CO17" i="14"/>
  <c r="DB17" i="14"/>
  <c r="DX17" i="14"/>
  <c r="EI17" i="14"/>
  <c r="T14" i="14"/>
  <c r="BR14" i="14"/>
  <c r="BU11" i="14"/>
  <c r="BR12" i="14"/>
  <c r="BT12" i="14" s="1"/>
  <c r="O14" i="14"/>
  <c r="BU14" i="14"/>
  <c r="AC10" i="14"/>
  <c r="AK17" i="14"/>
  <c r="AM17" i="14" s="1"/>
  <c r="AZ17" i="14"/>
  <c r="BL17" i="14"/>
  <c r="CF17" i="14"/>
  <c r="CR17" i="14"/>
  <c r="CT17" i="14" s="1"/>
  <c r="DE17" i="14"/>
  <c r="DO17" i="14"/>
  <c r="EA17" i="14"/>
  <c r="DL11" i="14"/>
  <c r="AU17" i="14"/>
  <c r="AW17" i="14" s="1"/>
  <c r="BC17" i="14"/>
  <c r="BO17" i="14"/>
  <c r="E11" i="14"/>
  <c r="I11" i="14" s="1"/>
  <c r="K12" i="14"/>
  <c r="M12" i="14" s="1"/>
  <c r="K13" i="14"/>
  <c r="Y17" i="14"/>
  <c r="AS17" i="14"/>
  <c r="BR17" i="14"/>
  <c r="BW17" i="14"/>
  <c r="CI17" i="14"/>
  <c r="CV17" i="14"/>
  <c r="DH17" i="14"/>
  <c r="DR17" i="14"/>
  <c r="ED17" i="14"/>
  <c r="BR11" i="14"/>
  <c r="BT11" i="14" s="1"/>
  <c r="EH11" i="14"/>
  <c r="F11" i="14" s="1"/>
  <c r="H11" i="14" s="1"/>
  <c r="BR13" i="14"/>
  <c r="BT13" i="14" s="1"/>
  <c r="DL14" i="14"/>
  <c r="EH14" i="14"/>
  <c r="E17" i="14"/>
  <c r="AP17" i="14"/>
  <c r="BF17" i="14"/>
  <c r="BZ17" i="14"/>
  <c r="CL17" i="14"/>
  <c r="CY17" i="14"/>
  <c r="DK17" i="14"/>
  <c r="DU17" i="14"/>
  <c r="EG17" i="14"/>
  <c r="T11" i="14"/>
  <c r="AA17" i="14"/>
  <c r="AC17" i="14" s="1"/>
  <c r="I12" i="14"/>
  <c r="T12" i="14"/>
  <c r="EH12" i="14"/>
  <c r="G13" i="14"/>
  <c r="G17" i="14" s="1"/>
  <c r="X14" i="14"/>
  <c r="AN17" i="14"/>
  <c r="M14" i="14"/>
  <c r="BT10" i="14"/>
  <c r="T13" i="14"/>
  <c r="P17" i="14"/>
  <c r="T17" i="14" s="1"/>
  <c r="BU12" i="14"/>
  <c r="BT14" i="14"/>
  <c r="I14" i="14"/>
  <c r="I10" i="14"/>
  <c r="DL12" i="14"/>
  <c r="J17" i="14"/>
  <c r="O17" i="14" s="1"/>
  <c r="Q12" i="14"/>
  <c r="S12" i="14" s="1"/>
  <c r="DL13" i="14"/>
  <c r="S14" i="14"/>
  <c r="X17" i="14"/>
  <c r="AF17" i="14"/>
  <c r="AH17" i="14" s="1"/>
  <c r="AR17" i="14"/>
  <c r="DM17" i="14"/>
  <c r="Q11" i="14"/>
  <c r="BS17" i="14"/>
  <c r="O10" i="14"/>
  <c r="S10" i="14"/>
  <c r="AM10" i="14"/>
  <c r="X11" i="14"/>
  <c r="K10" i="14"/>
  <c r="N10" i="14" s="1"/>
  <c r="T10" i="14"/>
  <c r="DL10" i="14"/>
  <c r="Q13" i="14"/>
  <c r="S13" i="14" s="1"/>
  <c r="K14" i="14"/>
  <c r="N14" i="14" s="1"/>
  <c r="BQ17" i="14"/>
  <c r="EH10" i="14"/>
  <c r="EH17" i="14" s="1"/>
  <c r="K11" i="14"/>
  <c r="N11" i="14" s="1"/>
  <c r="F12" i="14" l="1"/>
  <c r="H12" i="14" s="1"/>
  <c r="F13" i="14"/>
  <c r="H13" i="14" s="1"/>
  <c r="M11" i="14"/>
  <c r="N12" i="14"/>
  <c r="F14" i="14"/>
  <c r="H14" i="14" s="1"/>
  <c r="M10" i="14"/>
  <c r="N13" i="14"/>
  <c r="M13" i="14"/>
  <c r="I13" i="14"/>
  <c r="Q17" i="14"/>
  <c r="S17" i="14" s="1"/>
  <c r="BU17" i="14"/>
  <c r="BT17" i="14"/>
  <c r="S11" i="14"/>
  <c r="I17" i="14"/>
  <c r="DL17" i="14"/>
  <c r="F10" i="14"/>
  <c r="K17" i="14"/>
  <c r="N17" i="14" l="1"/>
  <c r="M17" i="14"/>
  <c r="F17" i="14"/>
  <c r="H17" i="14" s="1"/>
  <c r="H10" i="14"/>
</calcChain>
</file>

<file path=xl/sharedStrings.xml><?xml version="1.0" encoding="utf-8"?>
<sst xmlns="http://schemas.openxmlformats.org/spreadsheetml/2006/main" count="1162" uniqueCount="91">
  <si>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</si>
  <si>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</si>
  <si>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</si>
  <si>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</si>
  <si>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</si>
  <si>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</si>
  <si>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</si>
  <si>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</si>
  <si>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</si>
  <si>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</si>
  <si>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</si>
  <si>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</si>
  <si>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</si>
  <si>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</si>
  <si>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</si>
  <si>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</si>
  <si>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</si>
  <si>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</si>
  <si>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</si>
  <si>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</si>
  <si>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</si>
  <si>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</si>
  <si>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</si>
  <si>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</si>
  <si>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</si>
  <si>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</si>
  <si>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</si>
  <si>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</si>
  <si>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</si>
  <si>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</si>
  <si>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</si>
  <si>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</si>
  <si>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</si>
  <si>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</si>
  <si>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</si>
  <si>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</si>
  <si>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</si>
  <si>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</si>
  <si>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</si>
  <si>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</si>
  <si>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</si>
  <si>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</si>
  <si>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</si>
  <si>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</si>
  <si>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</si>
  <si>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</si>
  <si>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</si>
  <si>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</si>
  <si>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</si>
  <si>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</si>
  <si>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</si>
  <si>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</si>
  <si>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</si>
  <si>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</si>
  <si>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</si>
  <si>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</si>
  <si>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</si>
  <si>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</si>
  <si>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</si>
  <si>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</si>
  <si>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</si>
  <si>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( 3 ամիս)                                                                           </t>
  </si>
  <si>
    <t>Տարբերություն</t>
  </si>
  <si>
    <t xml:space="preserve">  փաստ               (4 ամիս)                                                                           </t>
  </si>
  <si>
    <t xml:space="preserve">  փաստ               ( 4 ամիս)                                                                           </t>
  </si>
  <si>
    <t>հազ․ ՀՀ դրամ</t>
  </si>
  <si>
    <t xml:space="preserve"> ՀՀ ԳԵՂԱՐՔՈՒՆԻՔԻ  ՄԱՐԶԻ  ՀԱՄԱՅՆՔՆԵՐԻ   ԲՅՈՒՋԵՏԱՅԻՆ   ԵԿԱՄՈՒՏՆԵՐԻ   ՎԵՐԱԲԵՐՅԱԼ  (աճողական)  2023թ.  ապրիլի «30»-ի դրությամբ  </t>
  </si>
  <si>
    <t>6=5-4</t>
  </si>
  <si>
    <t xml:space="preserve">  փաստ ( 4 ամիս)                                                                           </t>
  </si>
  <si>
    <t xml:space="preserve">  փաստ               (5 ամիս)                                                                           </t>
  </si>
  <si>
    <t xml:space="preserve">  փաստ               ( 5 ամիս) 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</si>
  <si>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</si>
  <si>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</si>
  <si>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2023թ. մայիսի «31»-ի դրությամբ  </t>
  </si>
  <si>
    <t xml:space="preserve">  փաստ               (7 ամիս)                                                                           </t>
  </si>
  <si>
    <t xml:space="preserve"> փաստ               (7 ամիս)            </t>
  </si>
  <si>
    <t xml:space="preserve"> փաստ  (7 ամիս)            </t>
  </si>
  <si>
    <t xml:space="preserve">փաստ  (7 ամիս)  </t>
  </si>
  <si>
    <t xml:space="preserve"> փաստ  (7 ամիս)  </t>
  </si>
  <si>
    <t xml:space="preserve">փաստ  (7 ամիս)                                                                         </t>
  </si>
  <si>
    <t xml:space="preserve"> ՀՀ ԳԵՂԱՐՔՈՒՆԻՔԻ  ՄԱՐԶԻ  ՀԱՄԱՅՆՔՆԵՐԻ   ԲՅՈՒՋԵՏԱՅԻՆ   ԵԿԱՄՈՒՏՆԵՐԻ   ՎԵՐԱԲԵՐՅԱԼ  (աճողական)  2023թ. հուլիսի «31»-ի դրությամբ  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</si>
  <si>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</si>
  <si>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</si>
  <si>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</si>
  <si>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</si>
  <si>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</si>
  <si>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</si>
  <si>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</si>
  <si>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</si>
  <si>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</si>
  <si>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r>
      <t xml:space="preserve">ծրագիր </t>
    </r>
    <r>
      <rPr>
        <sz val="12"/>
        <rFont val="Calibri"/>
        <family val="2"/>
        <charset val="204"/>
      </rPr>
      <t>(1-ին եռամսյակ, 1-ին կիսամյակ, 9 ամիս)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</si>
</sst>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4"/>
      <color indexed="8"/>
      <name val="GHEA Grapalat"/>
      <family val="3"/>
    </font>
    <font>
      <sz val="12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165" fontId="12" fillId="2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/>
    </xf>
    <xf numFmtId="0" fontId="12" fillId="2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5" fontId="13" fillId="8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/>
      <protection locked="0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2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textRotation="90" wrapText="1"/>
    </xf>
    <xf numFmtId="0" fontId="1" fillId="5" borderId="14" xfId="0" applyNumberFormat="1" applyFont="1" applyFill="1" applyBorder="1" applyAlignment="1" applyProtection="1">
      <alignment horizontal="center" vertical="center" wrapText="1"/>
    </xf>
    <xf numFmtId="0" fontId="1" fillId="5" borderId="8" xfId="0" applyNumberFormat="1" applyFont="1" applyFill="1" applyBorder="1" applyAlignment="1" applyProtection="1">
      <alignment horizontal="center" vertical="center" wrapText="1"/>
    </xf>
    <xf numFmtId="0" fontId="1" fillId="5" borderId="3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textRotation="90" wrapText="1"/>
    </xf>
    <xf numFmtId="2" fontId="1" fillId="2" borderId="9" xfId="0" applyNumberFormat="1" applyFont="1" applyFill="1" applyBorder="1" applyAlignment="1" applyProtection="1">
      <alignment horizontal="center" vertical="center" textRotation="90" wrapText="1"/>
    </xf>
    <xf numFmtId="2" fontId="1" fillId="2" borderId="13" xfId="0" applyNumberFormat="1" applyFont="1" applyFill="1" applyBorder="1" applyAlignment="1" applyProtection="1">
      <alignment horizontal="center" vertical="center" textRotation="90" wrapText="1"/>
    </xf>
    <xf numFmtId="2" fontId="1" fillId="2" borderId="4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 textRotation="90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6"/>
  <sheetViews>
    <sheetView tabSelected="1" zoomScale="70" zoomScaleNormal="70" workbookViewId="0">
      <pane xSplit="2" ySplit="9" topLeftCell="K10" activePane="bottomRight" state="frozen"/>
      <selection pane="topRight" activeCell="C1" sqref="C1"/>
      <selection pane="bottomLeft" activeCell="A10" sqref="A10"/>
      <selection pane="bottomRight" activeCell="A2" sqref="A2:EH2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</row>
    <row r="2" spans="1:254" ht="17.45" customHeight="1" x14ac:dyDescent="0.3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14"/>
      <c r="M3" s="114"/>
      <c r="N3" s="114"/>
      <c r="O3" s="114"/>
      <c r="P3" s="114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15" t="s">
        <v>65</v>
      </c>
      <c r="CV3" s="115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5"/>
      <c r="DI4" s="146" t="s">
        <v>7</v>
      </c>
      <c r="DJ4" s="147" t="s">
        <v>8</v>
      </c>
      <c r="DK4" s="148"/>
      <c r="DL4" s="149"/>
      <c r="DM4" s="156" t="s">
        <v>9</v>
      </c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46" t="s">
        <v>10</v>
      </c>
      <c r="EF4" s="157" t="s">
        <v>11</v>
      </c>
      <c r="EG4" s="158"/>
      <c r="EH4" s="159"/>
      <c r="EI4" s="70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69" t="s">
        <v>18</v>
      </c>
      <c r="DA5" s="169"/>
      <c r="DB5" s="169"/>
      <c r="DC5" s="170" t="s">
        <v>19</v>
      </c>
      <c r="DD5" s="171"/>
      <c r="DE5" s="177"/>
      <c r="DF5" s="170" t="s">
        <v>20</v>
      </c>
      <c r="DG5" s="171"/>
      <c r="DH5" s="177"/>
      <c r="DI5" s="146"/>
      <c r="DJ5" s="150"/>
      <c r="DK5" s="151"/>
      <c r="DL5" s="152"/>
      <c r="DM5" s="179"/>
      <c r="DN5" s="179"/>
      <c r="DO5" s="180"/>
      <c r="DP5" s="180"/>
      <c r="DQ5" s="180"/>
      <c r="DR5" s="180"/>
      <c r="DS5" s="170" t="s">
        <v>21</v>
      </c>
      <c r="DT5" s="171"/>
      <c r="DU5" s="177"/>
      <c r="DV5" s="213"/>
      <c r="DW5" s="214"/>
      <c r="DX5" s="214"/>
      <c r="DY5" s="214"/>
      <c r="DZ5" s="214"/>
      <c r="EA5" s="214"/>
      <c r="EB5" s="214"/>
      <c r="EC5" s="214"/>
      <c r="ED5" s="214"/>
      <c r="EE5" s="146"/>
      <c r="EF5" s="160"/>
      <c r="EG5" s="161"/>
      <c r="EH5" s="162"/>
      <c r="EI5" s="70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4" t="s">
        <v>40</v>
      </c>
      <c r="CU6" s="184"/>
      <c r="CV6" s="184"/>
      <c r="CW6" s="185" t="s">
        <v>41</v>
      </c>
      <c r="CX6" s="183"/>
      <c r="CY6" s="183"/>
      <c r="CZ6" s="169"/>
      <c r="DA6" s="169"/>
      <c r="DB6" s="169"/>
      <c r="DC6" s="172"/>
      <c r="DD6" s="173"/>
      <c r="DE6" s="178"/>
      <c r="DF6" s="172"/>
      <c r="DG6" s="173"/>
      <c r="DH6" s="178"/>
      <c r="DI6" s="146"/>
      <c r="DJ6" s="153"/>
      <c r="DK6" s="154"/>
      <c r="DL6" s="155"/>
      <c r="DM6" s="170" t="s">
        <v>42</v>
      </c>
      <c r="DN6" s="171"/>
      <c r="DO6" s="177"/>
      <c r="DP6" s="170" t="s">
        <v>43</v>
      </c>
      <c r="DQ6" s="171"/>
      <c r="DR6" s="177"/>
      <c r="DS6" s="172"/>
      <c r="DT6" s="173"/>
      <c r="DU6" s="178"/>
      <c r="DV6" s="170" t="s">
        <v>44</v>
      </c>
      <c r="DW6" s="171"/>
      <c r="DX6" s="177"/>
      <c r="DY6" s="170" t="s">
        <v>45</v>
      </c>
      <c r="DZ6" s="171"/>
      <c r="EA6" s="177"/>
      <c r="EB6" s="194" t="s">
        <v>46</v>
      </c>
      <c r="EC6" s="195"/>
      <c r="ED6" s="195"/>
      <c r="EE6" s="146"/>
      <c r="EF6" s="163"/>
      <c r="EG6" s="164"/>
      <c r="EH6" s="165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77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77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77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74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74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74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74</v>
      </c>
      <c r="AM7" s="215" t="s">
        <v>53</v>
      </c>
      <c r="AN7" s="72"/>
      <c r="AO7" s="196" t="s">
        <v>47</v>
      </c>
      <c r="AP7" s="198" t="s">
        <v>60</v>
      </c>
      <c r="AQ7" s="200" t="s">
        <v>74</v>
      </c>
      <c r="AR7" s="215" t="s">
        <v>53</v>
      </c>
      <c r="AS7" s="90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76"/>
      <c r="BB7" s="196" t="s">
        <v>47</v>
      </c>
      <c r="BC7" s="198" t="s">
        <v>60</v>
      </c>
      <c r="BD7" s="76"/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77</v>
      </c>
      <c r="BT7" s="215" t="s">
        <v>53</v>
      </c>
      <c r="BU7" s="71"/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77</v>
      </c>
      <c r="CT7" s="196" t="s">
        <v>47</v>
      </c>
      <c r="CU7" s="198" t="s">
        <v>60</v>
      </c>
      <c r="CV7" s="221" t="s">
        <v>77</v>
      </c>
      <c r="CW7" s="196" t="s">
        <v>47</v>
      </c>
      <c r="CX7" s="198" t="s">
        <v>60</v>
      </c>
      <c r="CY7" s="76"/>
      <c r="CZ7" s="196" t="s">
        <v>47</v>
      </c>
      <c r="DA7" s="198" t="s">
        <v>60</v>
      </c>
      <c r="DB7" s="76"/>
      <c r="DC7" s="196" t="s">
        <v>47</v>
      </c>
      <c r="DD7" s="198" t="s">
        <v>60</v>
      </c>
      <c r="DE7" s="76"/>
      <c r="DF7" s="196" t="s">
        <v>47</v>
      </c>
      <c r="DG7" s="198" t="s">
        <v>60</v>
      </c>
      <c r="DH7" s="76"/>
      <c r="DI7" s="223" t="s">
        <v>48</v>
      </c>
      <c r="DJ7" s="196" t="s">
        <v>47</v>
      </c>
      <c r="DK7" s="198" t="s">
        <v>60</v>
      </c>
      <c r="DL7" s="76"/>
      <c r="DM7" s="196" t="s">
        <v>47</v>
      </c>
      <c r="DN7" s="198" t="s">
        <v>60</v>
      </c>
      <c r="DO7" s="76"/>
      <c r="DP7" s="196" t="s">
        <v>47</v>
      </c>
      <c r="DQ7" s="198" t="s">
        <v>60</v>
      </c>
      <c r="DR7" s="76"/>
      <c r="DS7" s="196" t="s">
        <v>47</v>
      </c>
      <c r="DT7" s="198" t="s">
        <v>60</v>
      </c>
      <c r="DU7" s="76"/>
      <c r="DV7" s="196" t="s">
        <v>47</v>
      </c>
      <c r="DW7" s="198" t="s">
        <v>60</v>
      </c>
      <c r="DX7" s="76"/>
      <c r="DY7" s="196" t="s">
        <v>47</v>
      </c>
      <c r="DZ7" s="198" t="s">
        <v>60</v>
      </c>
      <c r="EA7" s="76"/>
      <c r="EB7" s="196" t="s">
        <v>47</v>
      </c>
      <c r="EC7" s="198" t="s">
        <v>60</v>
      </c>
      <c r="ED7" s="76"/>
      <c r="EE7" s="146" t="s">
        <v>48</v>
      </c>
      <c r="EF7" s="196" t="s">
        <v>47</v>
      </c>
      <c r="EG7" s="198" t="s">
        <v>60</v>
      </c>
      <c r="EH7" s="76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89" t="s">
        <v>49</v>
      </c>
      <c r="AO8" s="197"/>
      <c r="AP8" s="199"/>
      <c r="AQ8" s="200"/>
      <c r="AR8" s="216"/>
      <c r="AS8" s="89" t="s">
        <v>49</v>
      </c>
      <c r="AT8" s="197"/>
      <c r="AU8" s="199"/>
      <c r="AV8" s="89" t="s">
        <v>74</v>
      </c>
      <c r="AW8" s="32" t="s">
        <v>53</v>
      </c>
      <c r="AX8" s="89" t="s">
        <v>49</v>
      </c>
      <c r="AY8" s="197"/>
      <c r="AZ8" s="199"/>
      <c r="BA8" s="91" t="s">
        <v>75</v>
      </c>
      <c r="BB8" s="197"/>
      <c r="BC8" s="199"/>
      <c r="BD8" s="91" t="s">
        <v>75</v>
      </c>
      <c r="BE8" s="197"/>
      <c r="BF8" s="199"/>
      <c r="BG8" s="91" t="s">
        <v>75</v>
      </c>
      <c r="BH8" s="197"/>
      <c r="BI8" s="199"/>
      <c r="BJ8" s="91" t="s">
        <v>75</v>
      </c>
      <c r="BK8" s="197"/>
      <c r="BL8" s="199"/>
      <c r="BM8" s="91" t="s">
        <v>75</v>
      </c>
      <c r="BN8" s="197"/>
      <c r="BO8" s="199"/>
      <c r="BP8" s="91" t="s">
        <v>76</v>
      </c>
      <c r="BQ8" s="197"/>
      <c r="BR8" s="199"/>
      <c r="BS8" s="200"/>
      <c r="BT8" s="216"/>
      <c r="BU8" s="89" t="s">
        <v>49</v>
      </c>
      <c r="BV8" s="197"/>
      <c r="BW8" s="199"/>
      <c r="BX8" s="89" t="s">
        <v>77</v>
      </c>
      <c r="BY8" s="197"/>
      <c r="BZ8" s="199"/>
      <c r="CA8" s="89" t="s">
        <v>77</v>
      </c>
      <c r="CB8" s="197"/>
      <c r="CC8" s="199"/>
      <c r="CD8" s="89" t="s">
        <v>78</v>
      </c>
      <c r="CE8" s="197"/>
      <c r="CF8" s="199"/>
      <c r="CG8" s="89" t="s">
        <v>77</v>
      </c>
      <c r="CH8" s="197"/>
      <c r="CI8" s="199"/>
      <c r="CJ8" s="89" t="s">
        <v>77</v>
      </c>
      <c r="CK8" s="197"/>
      <c r="CL8" s="199"/>
      <c r="CM8" s="89" t="s">
        <v>77</v>
      </c>
      <c r="CN8" s="197"/>
      <c r="CO8" s="199"/>
      <c r="CP8" s="89" t="s">
        <v>77</v>
      </c>
      <c r="CQ8" s="197"/>
      <c r="CR8" s="199"/>
      <c r="CS8" s="222"/>
      <c r="CT8" s="197"/>
      <c r="CU8" s="199"/>
      <c r="CV8" s="222"/>
      <c r="CW8" s="197"/>
      <c r="CX8" s="199"/>
      <c r="CY8" s="89" t="s">
        <v>77</v>
      </c>
      <c r="CZ8" s="197"/>
      <c r="DA8" s="199"/>
      <c r="DB8" s="89" t="s">
        <v>77</v>
      </c>
      <c r="DC8" s="197"/>
      <c r="DD8" s="199"/>
      <c r="DE8" s="89" t="s">
        <v>78</v>
      </c>
      <c r="DF8" s="197"/>
      <c r="DG8" s="199"/>
      <c r="DH8" s="89" t="s">
        <v>77</v>
      </c>
      <c r="DI8" s="223"/>
      <c r="DJ8" s="197"/>
      <c r="DK8" s="199"/>
      <c r="DL8" s="89" t="s">
        <v>78</v>
      </c>
      <c r="DM8" s="197"/>
      <c r="DN8" s="199"/>
      <c r="DO8" s="89" t="s">
        <v>77</v>
      </c>
      <c r="DP8" s="197"/>
      <c r="DQ8" s="199"/>
      <c r="DR8" s="89" t="s">
        <v>78</v>
      </c>
      <c r="DS8" s="197"/>
      <c r="DT8" s="199"/>
      <c r="DU8" s="89" t="s">
        <v>77</v>
      </c>
      <c r="DV8" s="197"/>
      <c r="DW8" s="199"/>
      <c r="DX8" s="89" t="s">
        <v>79</v>
      </c>
      <c r="DY8" s="197"/>
      <c r="DZ8" s="199"/>
      <c r="EA8" s="89" t="s">
        <v>78</v>
      </c>
      <c r="EB8" s="197"/>
      <c r="EC8" s="199"/>
      <c r="ED8" s="89" t="s">
        <v>77</v>
      </c>
      <c r="EE8" s="146"/>
      <c r="EF8" s="197"/>
      <c r="EG8" s="199"/>
      <c r="EH8" s="89" t="s">
        <v>77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DJ10+EF10-EB10</f>
        <v>4468276.8999999994</v>
      </c>
      <c r="F10" s="20">
        <f t="shared" si="0"/>
        <v>2606494.8583333334</v>
      </c>
      <c r="G10" s="20">
        <f t="shared" si="0"/>
        <v>1675620.3323000001</v>
      </c>
      <c r="H10" s="20">
        <f>+G10/F10*100</f>
        <v>64.286347120263997</v>
      </c>
      <c r="I10" s="20">
        <f>G10/E10*100</f>
        <v>37.500369153487341</v>
      </c>
      <c r="J10" s="19">
        <f t="shared" ref="J10:L14" si="1">U10+Z10+AJ10+AO10+AT10+AY10+BN10+BV10+BY10+CB10+CE10+CH10+CN10+CQ10+CW10+CZ10+DF10+AE10</f>
        <v>1000781.5</v>
      </c>
      <c r="K10" s="20">
        <f t="shared" si="1"/>
        <v>583789.20833333337</v>
      </c>
      <c r="L10" s="20">
        <f t="shared" si="1"/>
        <v>777037.7953</v>
      </c>
      <c r="M10" s="20">
        <f>+L10-K10</f>
        <v>193248.58696666663</v>
      </c>
      <c r="N10" s="20">
        <f>+L10/K10*100</f>
        <v>133.10245962209103</v>
      </c>
      <c r="O10" s="20">
        <f>L10/J10*100</f>
        <v>77.643101446219774</v>
      </c>
      <c r="P10" s="19">
        <f t="shared" ref="P10:Q14" si="2">U10+Z10+AE10</f>
        <v>90266.7</v>
      </c>
      <c r="Q10" s="20">
        <f t="shared" si="2"/>
        <v>52655.574999999997</v>
      </c>
      <c r="R10" s="20">
        <f>W10+AB10+AG10</f>
        <v>31305.370399999883</v>
      </c>
      <c r="S10" s="20">
        <f>+R10/Q10*100</f>
        <v>59.453097606473548</v>
      </c>
      <c r="T10" s="18">
        <f>R10/P10*100</f>
        <v>34.680973603776238</v>
      </c>
      <c r="U10" s="19">
        <v>5064.3999999999996</v>
      </c>
      <c r="V10" s="42">
        <f>+U10/12*7</f>
        <v>2954.2333333333331</v>
      </c>
      <c r="W10" s="42">
        <v>1555.569</v>
      </c>
      <c r="X10" s="42">
        <f>+W10/V10*100</f>
        <v>52.655590282870911</v>
      </c>
      <c r="Y10" s="42">
        <f t="shared" ref="Y10:Y17" si="3">W10/U10*100</f>
        <v>30.715760998341363</v>
      </c>
      <c r="Z10" s="19">
        <v>85202.3</v>
      </c>
      <c r="AA10" s="42">
        <f>+Z10/12*7</f>
        <v>49701.341666666667</v>
      </c>
      <c r="AB10" s="42">
        <v>8437.2369999999992</v>
      </c>
      <c r="AC10" s="42">
        <f t="shared" ref="AC10:AC17" si="4">+AB10/AA10*100</f>
        <v>16.975873723060122</v>
      </c>
      <c r="AD10" s="42">
        <f>+AB10/Z10*100</f>
        <v>9.9025930051184048</v>
      </c>
      <c r="AE10" s="19">
        <v>0</v>
      </c>
      <c r="AF10" s="42">
        <f>+AE10/12*7</f>
        <v>0</v>
      </c>
      <c r="AG10" s="42">
        <v>21312.564399999887</v>
      </c>
      <c r="AH10" s="42" t="e">
        <f>+AG10/AF10*100</f>
        <v>#DIV/0!</v>
      </c>
      <c r="AI10" s="42" t="e">
        <f>AG10/AE10*100</f>
        <v>#DIV/0!</v>
      </c>
      <c r="AJ10" s="19">
        <v>170918.2</v>
      </c>
      <c r="AK10" s="42">
        <f>+AJ10/12*7</f>
        <v>99702.28333333334</v>
      </c>
      <c r="AL10" s="42">
        <v>117204.817</v>
      </c>
      <c r="AM10" s="42">
        <f>+AL10/AK10*100</f>
        <v>117.55479722380144</v>
      </c>
      <c r="AN10" s="42">
        <f>AL10/AJ10*100</f>
        <v>68.573631713884168</v>
      </c>
      <c r="AO10" s="19">
        <v>6488</v>
      </c>
      <c r="AP10" s="42">
        <f>+AO10/12*7</f>
        <v>3784.6666666666665</v>
      </c>
      <c r="AQ10" s="42">
        <v>3407.3110000000001</v>
      </c>
      <c r="AR10" s="42">
        <f>+AQ10/AP10*100</f>
        <v>90.029355293288717</v>
      </c>
      <c r="AS10" s="42">
        <f>AQ10/AO10*100</f>
        <v>52.517123921085087</v>
      </c>
      <c r="AT10" s="19">
        <v>6900</v>
      </c>
      <c r="AU10" s="42">
        <f>+AT10/12*7</f>
        <v>4025</v>
      </c>
      <c r="AV10" s="42">
        <v>4791.2</v>
      </c>
      <c r="AW10" s="42">
        <f>+AV10/AU10*100</f>
        <v>119.03602484472049</v>
      </c>
      <c r="AX10" s="42">
        <f>AV10/AT10*100</f>
        <v>69.437681159420279</v>
      </c>
      <c r="AY10" s="19">
        <v>0</v>
      </c>
      <c r="AZ10" s="42">
        <f>+AY10/12*7</f>
        <v>0</v>
      </c>
      <c r="BA10" s="42">
        <v>0</v>
      </c>
      <c r="BB10" s="19">
        <v>0</v>
      </c>
      <c r="BC10" s="42">
        <f>+BB10/12*7</f>
        <v>0</v>
      </c>
      <c r="BD10" s="42">
        <v>0</v>
      </c>
      <c r="BE10" s="19">
        <v>1477564.3</v>
      </c>
      <c r="BF10" s="42">
        <f>+BE10/12*7</f>
        <v>861912.5083333333</v>
      </c>
      <c r="BG10" s="42">
        <v>861912.6</v>
      </c>
      <c r="BH10" s="19">
        <v>3703.9</v>
      </c>
      <c r="BI10" s="42">
        <f>+BH10/12*7</f>
        <v>2160.6083333333336</v>
      </c>
      <c r="BJ10" s="42">
        <v>2164.1999999999998</v>
      </c>
      <c r="BK10" s="19">
        <v>0</v>
      </c>
      <c r="BL10" s="42">
        <f>+BK10/12*7</f>
        <v>0</v>
      </c>
      <c r="BM10" s="42">
        <v>0</v>
      </c>
      <c r="BN10" s="19">
        <v>0</v>
      </c>
      <c r="BO10" s="42">
        <f>+BN10/12*7</f>
        <v>0</v>
      </c>
      <c r="BP10" s="42">
        <v>0</v>
      </c>
      <c r="BQ10" s="19">
        <f t="shared" ref="BQ10:BR14" si="5">BV10+BY10+CB10+CE10</f>
        <v>160025</v>
      </c>
      <c r="BR10" s="42">
        <f t="shared" si="5"/>
        <v>93347.916666666657</v>
      </c>
      <c r="BS10" s="42">
        <f>BX10+CA10+CD10+CG10</f>
        <v>79146.102500000008</v>
      </c>
      <c r="BT10" s="42">
        <f>+BS10/BR10*100</f>
        <v>84.786147700136155</v>
      </c>
      <c r="BU10" s="42">
        <f>BS10/BQ10*100</f>
        <v>49.458586158412757</v>
      </c>
      <c r="BV10" s="19">
        <v>109392</v>
      </c>
      <c r="BW10" s="42">
        <f>+BV10/12*7</f>
        <v>63812</v>
      </c>
      <c r="BX10" s="42">
        <v>61187.467499999999</v>
      </c>
      <c r="BY10" s="19">
        <v>35633</v>
      </c>
      <c r="BZ10" s="42">
        <f>+BY10/12*7</f>
        <v>20785.916666666664</v>
      </c>
      <c r="CA10" s="42">
        <v>2523.6219999999998</v>
      </c>
      <c r="CB10" s="19">
        <v>0</v>
      </c>
      <c r="CC10" s="42">
        <f>+CB10/12*7</f>
        <v>0</v>
      </c>
      <c r="CD10" s="42">
        <v>0</v>
      </c>
      <c r="CE10" s="19">
        <v>15000</v>
      </c>
      <c r="CF10" s="42">
        <f>+CE10/12*7</f>
        <v>8750</v>
      </c>
      <c r="CG10" s="42">
        <v>15435.013000000001</v>
      </c>
      <c r="CH10" s="19">
        <v>0</v>
      </c>
      <c r="CI10" s="42">
        <f>+CH10/12*7</f>
        <v>0</v>
      </c>
      <c r="CJ10" s="42">
        <v>0</v>
      </c>
      <c r="CK10" s="19">
        <v>2227.1999999999998</v>
      </c>
      <c r="CL10" s="42">
        <f>+CK10/12*7</f>
        <v>1299.2</v>
      </c>
      <c r="CM10" s="42">
        <v>1113.5999999999999</v>
      </c>
      <c r="CN10" s="19">
        <v>0</v>
      </c>
      <c r="CO10" s="42">
        <f>+CN10/12*7</f>
        <v>0</v>
      </c>
      <c r="CP10" s="42">
        <v>0</v>
      </c>
      <c r="CQ10" s="19">
        <v>45443.4</v>
      </c>
      <c r="CR10" s="42">
        <f>+CQ10/12*7</f>
        <v>26508.65</v>
      </c>
      <c r="CS10" s="42">
        <v>21557.216499999999</v>
      </c>
      <c r="CT10" s="19">
        <v>22165.4</v>
      </c>
      <c r="CU10" s="42">
        <f>+CT10/12*7</f>
        <v>12929.816666666668</v>
      </c>
      <c r="CV10" s="42">
        <v>12113.3665</v>
      </c>
      <c r="CW10" s="19">
        <v>0</v>
      </c>
      <c r="CX10" s="42">
        <f>+CW10/12*7</f>
        <v>0</v>
      </c>
      <c r="CY10" s="42">
        <v>2302.259</v>
      </c>
      <c r="CZ10" s="19">
        <v>0</v>
      </c>
      <c r="DA10" s="42">
        <f>+CZ10/12*7</f>
        <v>0</v>
      </c>
      <c r="DB10" s="42">
        <v>300</v>
      </c>
      <c r="DC10" s="19">
        <v>0</v>
      </c>
      <c r="DD10" s="42">
        <f>+DC10/12*7</f>
        <v>0</v>
      </c>
      <c r="DE10" s="42">
        <v>0</v>
      </c>
      <c r="DF10" s="19">
        <v>520740.2</v>
      </c>
      <c r="DG10" s="42">
        <f>+DF10/12*7</f>
        <v>303765.1166666667</v>
      </c>
      <c r="DH10" s="42">
        <v>517023.51890000002</v>
      </c>
      <c r="DI10" s="42">
        <v>0</v>
      </c>
      <c r="DJ10" s="19">
        <f t="shared" ref="DJ10:DL14" si="6">U10+Z10+AJ10+AO10+AT10+AY10+BB10+BE10+BH10+BK10+BN10+BV10+BY10+CB10+CE10+CH10+CK10+CN10+CQ10+CW10+CZ10+DC10+DF10+AE10</f>
        <v>2484276.9</v>
      </c>
      <c r="DK10" s="42">
        <f t="shared" si="6"/>
        <v>1449161.5249999999</v>
      </c>
      <c r="DL10" s="42">
        <f t="shared" si="6"/>
        <v>1642228.1953</v>
      </c>
      <c r="DM10" s="19">
        <v>100000</v>
      </c>
      <c r="DN10" s="42">
        <f>+DM10/12*7</f>
        <v>58333.333333333336</v>
      </c>
      <c r="DO10" s="42">
        <v>450</v>
      </c>
      <c r="DP10" s="19">
        <v>1884000</v>
      </c>
      <c r="DQ10" s="42">
        <f>+DP10/12*7</f>
        <v>1099000</v>
      </c>
      <c r="DR10" s="42">
        <v>32942.137000000002</v>
      </c>
      <c r="DS10" s="19">
        <v>0</v>
      </c>
      <c r="DT10" s="42">
        <f>+DS10/12*7</f>
        <v>0</v>
      </c>
      <c r="DU10" s="42">
        <v>0</v>
      </c>
      <c r="DV10" s="19">
        <v>0</v>
      </c>
      <c r="DW10" s="42">
        <f>+DV10/12*7</f>
        <v>0</v>
      </c>
      <c r="DX10" s="42">
        <v>0</v>
      </c>
      <c r="DY10" s="19">
        <v>0</v>
      </c>
      <c r="DZ10" s="42">
        <f>+DY10/12*7</f>
        <v>0</v>
      </c>
      <c r="EA10" s="42">
        <v>0</v>
      </c>
      <c r="EB10" s="19">
        <v>364707.3</v>
      </c>
      <c r="EC10" s="42">
        <f>+EB10/12*7</f>
        <v>212745.92499999999</v>
      </c>
      <c r="ED10" s="42">
        <v>0</v>
      </c>
      <c r="EE10" s="42">
        <v>0</v>
      </c>
      <c r="EF10" s="19">
        <f t="shared" ref="EF10:EG14" si="7">DM10+DP10+DS10+DV10+DY10+EB10</f>
        <v>2348707.2999999998</v>
      </c>
      <c r="EG10" s="42">
        <f t="shared" si="7"/>
        <v>1370079.2583333333</v>
      </c>
      <c r="EH10" s="42">
        <f>DO10+DR10+DU10+DX10+EA10+ED10+EE10</f>
        <v>33392.137000000002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2684494.3569999998</v>
      </c>
      <c r="F11" s="20">
        <f t="shared" si="0"/>
        <v>1565955.0415833339</v>
      </c>
      <c r="G11" s="20">
        <f t="shared" si="0"/>
        <v>1690946.2228000001</v>
      </c>
      <c r="H11" s="20">
        <f t="shared" ref="H11:H17" si="8">+G11/F11*100</f>
        <v>107.9817860601086</v>
      </c>
      <c r="I11" s="20">
        <f>G11/E11*100</f>
        <v>62.989375201730034</v>
      </c>
      <c r="J11" s="19">
        <f t="shared" si="1"/>
        <v>830911.4420000005</v>
      </c>
      <c r="K11" s="20">
        <f t="shared" si="1"/>
        <v>484698.341166667</v>
      </c>
      <c r="L11" s="20">
        <f t="shared" si="1"/>
        <v>494071.53080000018</v>
      </c>
      <c r="M11" s="20">
        <f t="shared" ref="M11:M17" si="9">+L11-K11</f>
        <v>9373.1896333331824</v>
      </c>
      <c r="N11" s="20">
        <f t="shared" ref="N11:N17" si="10">+L11/K11*100</f>
        <v>101.93381921026838</v>
      </c>
      <c r="O11" s="20">
        <f>L11/J11*100</f>
        <v>59.46139453932323</v>
      </c>
      <c r="P11" s="19">
        <f t="shared" si="2"/>
        <v>130362.23000000045</v>
      </c>
      <c r="Q11" s="20">
        <f t="shared" si="2"/>
        <v>76044.634166666918</v>
      </c>
      <c r="R11" s="20">
        <f>W11+AB11+AG11</f>
        <v>56328.721200000211</v>
      </c>
      <c r="S11" s="20">
        <f t="shared" ref="S11:S17" si="11">+R11/Q11*100</f>
        <v>74.073235826928467</v>
      </c>
      <c r="T11" s="18">
        <f>R11/P11*100</f>
        <v>43.209387565708276</v>
      </c>
      <c r="U11" s="19">
        <v>10000</v>
      </c>
      <c r="V11" s="42">
        <f t="shared" ref="V11:V14" si="12">+U11/12*7</f>
        <v>5833.3333333333339</v>
      </c>
      <c r="W11" s="42">
        <v>4884.1733000000004</v>
      </c>
      <c r="X11" s="42">
        <f t="shared" ref="X11:X17" si="13">+W11/V11*100</f>
        <v>83.728685142857145</v>
      </c>
      <c r="Y11" s="42">
        <f t="shared" si="3"/>
        <v>48.841733000000005</v>
      </c>
      <c r="Z11" s="19">
        <v>20000</v>
      </c>
      <c r="AA11" s="42">
        <f t="shared" ref="AA11:AA14" si="14">+Z11/12*7</f>
        <v>11666.666666666668</v>
      </c>
      <c r="AB11" s="42">
        <v>23880.336899999998</v>
      </c>
      <c r="AC11" s="42">
        <f t="shared" si="4"/>
        <v>204.68860199999997</v>
      </c>
      <c r="AD11" s="42">
        <f t="shared" ref="AD11:AD17" si="15">+AB11/Z11*100</f>
        <v>119.40168449999999</v>
      </c>
      <c r="AE11" s="19">
        <v>100362.23000000045</v>
      </c>
      <c r="AF11" s="42">
        <f t="shared" ref="AF11:AF14" si="16">+AE11/12*7</f>
        <v>58544.634166666925</v>
      </c>
      <c r="AG11" s="42">
        <v>27564.211000000214</v>
      </c>
      <c r="AH11" s="42">
        <f>+AG11/AF11*100</f>
        <v>47.082386613826039</v>
      </c>
      <c r="AI11" s="42">
        <f>AG11/AE11*100</f>
        <v>27.464725524731854</v>
      </c>
      <c r="AJ11" s="19">
        <v>324498.40000000002</v>
      </c>
      <c r="AK11" s="42">
        <f t="shared" ref="AK11:AK14" si="17">+AJ11/12*7</f>
        <v>189290.73333333337</v>
      </c>
      <c r="AL11" s="42">
        <v>215957.731</v>
      </c>
      <c r="AM11" s="42">
        <f>+AL11/AK11*100</f>
        <v>114.08785163281453</v>
      </c>
      <c r="AN11" s="42">
        <f>AL11/AJ11*100</f>
        <v>66.551246785808488</v>
      </c>
      <c r="AO11" s="19">
        <v>7780.8</v>
      </c>
      <c r="AP11" s="42">
        <f t="shared" ref="AP11:AP14" si="18">+AO11/12*7</f>
        <v>4538.8</v>
      </c>
      <c r="AQ11" s="42">
        <v>4803.5925999999999</v>
      </c>
      <c r="AR11" s="42">
        <f t="shared" ref="AR11:AR17" si="19">+AQ11/AP11*100</f>
        <v>105.83397814400281</v>
      </c>
      <c r="AS11" s="42">
        <f>AQ11/AO11*100</f>
        <v>61.736487250668318</v>
      </c>
      <c r="AT11" s="19">
        <v>12300</v>
      </c>
      <c r="AU11" s="42">
        <f t="shared" ref="AU11:AU14" si="20">+AT11/12*7</f>
        <v>7175</v>
      </c>
      <c r="AV11" s="42">
        <v>8011</v>
      </c>
      <c r="AW11" s="42">
        <f>+AV11/AU11*100</f>
        <v>111.65156794425086</v>
      </c>
      <c r="AX11" s="42">
        <f>AV11/AT11*100</f>
        <v>65.130081300813004</v>
      </c>
      <c r="AY11" s="19">
        <v>0</v>
      </c>
      <c r="AZ11" s="42">
        <f t="shared" ref="AZ11:AZ14" si="21">+AY11/12*7</f>
        <v>0</v>
      </c>
      <c r="BA11" s="42">
        <v>0</v>
      </c>
      <c r="BB11" s="19">
        <v>0</v>
      </c>
      <c r="BC11" s="42">
        <f t="shared" ref="BC11:BC14" si="22">+BB11/12*7</f>
        <v>0</v>
      </c>
      <c r="BD11" s="42">
        <v>0</v>
      </c>
      <c r="BE11" s="19">
        <v>1487011.3</v>
      </c>
      <c r="BF11" s="42">
        <f t="shared" ref="BF11:BF14" si="23">+BE11/12*7</f>
        <v>867423.2583333333</v>
      </c>
      <c r="BG11" s="42">
        <v>867423.3</v>
      </c>
      <c r="BH11" s="19">
        <v>9804.9</v>
      </c>
      <c r="BI11" s="42">
        <f t="shared" ref="BI11:BI14" si="24">+BH11/12*7</f>
        <v>5719.5249999999996</v>
      </c>
      <c r="BJ11" s="42">
        <v>5728.6</v>
      </c>
      <c r="BK11" s="19">
        <v>0</v>
      </c>
      <c r="BL11" s="42">
        <f t="shared" ref="BL11:BL14" si="25">+BK11/12*7</f>
        <v>0</v>
      </c>
      <c r="BM11" s="42">
        <v>0</v>
      </c>
      <c r="BN11" s="19">
        <v>0</v>
      </c>
      <c r="BO11" s="42">
        <f t="shared" ref="BO11:BO14" si="26">+BN11/12*7</f>
        <v>0</v>
      </c>
      <c r="BP11" s="42">
        <v>0</v>
      </c>
      <c r="BQ11" s="19">
        <f t="shared" si="5"/>
        <v>44460.9</v>
      </c>
      <c r="BR11" s="42">
        <f t="shared" si="5"/>
        <v>25935.524999999998</v>
      </c>
      <c r="BS11" s="42">
        <f>BX11+CA11+CD11+CG11</f>
        <v>9200.482</v>
      </c>
      <c r="BT11" s="42">
        <f t="shared" ref="BT11:BT17" si="27">+BS11/BR11*100</f>
        <v>35.474439017525192</v>
      </c>
      <c r="BU11" s="42">
        <f>BS11/BQ11*100</f>
        <v>20.693422760223026</v>
      </c>
      <c r="BV11" s="19">
        <v>31562</v>
      </c>
      <c r="BW11" s="42">
        <f t="shared" ref="BW11:BW14" si="28">+BV11/12*7</f>
        <v>18411.166666666664</v>
      </c>
      <c r="BX11" s="42">
        <v>7196.5479999999998</v>
      </c>
      <c r="BY11" s="19">
        <v>7543.4</v>
      </c>
      <c r="BZ11" s="42">
        <f t="shared" ref="BZ11:BZ14" si="29">+BY11/12*7</f>
        <v>4400.3166666666666</v>
      </c>
      <c r="CA11" s="42">
        <v>583.79999999999995</v>
      </c>
      <c r="CB11" s="19">
        <v>2100</v>
      </c>
      <c r="CC11" s="42">
        <f t="shared" ref="CC11:CC14" si="30">+CB11/12*7</f>
        <v>1225</v>
      </c>
      <c r="CD11" s="42">
        <v>281.23399999999998</v>
      </c>
      <c r="CE11" s="19">
        <v>3255.5</v>
      </c>
      <c r="CF11" s="42">
        <f t="shared" ref="CF11:CF14" si="31">+CE11/12*7</f>
        <v>1899.0416666666667</v>
      </c>
      <c r="CG11" s="42">
        <v>1138.9000000000001</v>
      </c>
      <c r="CH11" s="19">
        <v>0</v>
      </c>
      <c r="CI11" s="42">
        <f t="shared" ref="CI11:CI14" si="32">+CH11/12*7</f>
        <v>0</v>
      </c>
      <c r="CJ11" s="42">
        <v>0</v>
      </c>
      <c r="CK11" s="19">
        <v>4454.3999999999996</v>
      </c>
      <c r="CL11" s="42">
        <f t="shared" ref="CL11:CL14" si="33">+CK11/12*7</f>
        <v>2598.4</v>
      </c>
      <c r="CM11" s="42">
        <v>1781.74</v>
      </c>
      <c r="CN11" s="19">
        <v>0</v>
      </c>
      <c r="CO11" s="42">
        <f t="shared" ref="CO11:CO14" si="34">+CN11/12*7</f>
        <v>0</v>
      </c>
      <c r="CP11" s="42">
        <v>0</v>
      </c>
      <c r="CQ11" s="19">
        <v>196797.57</v>
      </c>
      <c r="CR11" s="42">
        <f t="shared" ref="CR11:CR14" si="35">+CQ11/12*7</f>
        <v>114798.5825</v>
      </c>
      <c r="CS11" s="42">
        <v>88982.222999999998</v>
      </c>
      <c r="CT11" s="19">
        <v>62673.07</v>
      </c>
      <c r="CU11" s="42">
        <f t="shared" ref="CU11:CU14" si="36">+CT11/12*7</f>
        <v>36559.290833333333</v>
      </c>
      <c r="CV11" s="42">
        <v>26998.332999999999</v>
      </c>
      <c r="CW11" s="19">
        <v>6000</v>
      </c>
      <c r="CX11" s="42">
        <f t="shared" ref="CX11:CX14" si="37">+CW11/12*7</f>
        <v>3500</v>
      </c>
      <c r="CY11" s="42">
        <v>5903.2920000000004</v>
      </c>
      <c r="CZ11" s="19">
        <v>666.1</v>
      </c>
      <c r="DA11" s="42">
        <f t="shared" ref="DA11:DA14" si="38">+CZ11/12*7</f>
        <v>388.55833333333334</v>
      </c>
      <c r="DB11" s="42">
        <v>707.67899999999997</v>
      </c>
      <c r="DC11" s="19">
        <v>0</v>
      </c>
      <c r="DD11" s="42">
        <f t="shared" ref="DD11:DD14" si="39">+DC11/12*7</f>
        <v>0</v>
      </c>
      <c r="DE11" s="42">
        <v>0</v>
      </c>
      <c r="DF11" s="19">
        <v>108045.442</v>
      </c>
      <c r="DG11" s="42">
        <f t="shared" ref="DG11:DG14" si="40">+DF11/12*7</f>
        <v>63026.507833333337</v>
      </c>
      <c r="DH11" s="42">
        <v>104176.81</v>
      </c>
      <c r="DI11" s="42">
        <v>0</v>
      </c>
      <c r="DJ11" s="19">
        <f t="shared" si="6"/>
        <v>2332182.0419999999</v>
      </c>
      <c r="DK11" s="42">
        <f t="shared" si="6"/>
        <v>1360439.5245000005</v>
      </c>
      <c r="DL11" s="42">
        <f t="shared" si="6"/>
        <v>1369005.1708</v>
      </c>
      <c r="DM11" s="19">
        <v>0</v>
      </c>
      <c r="DN11" s="42">
        <f t="shared" ref="DN11:DN14" si="41">+DM11/12*7</f>
        <v>0</v>
      </c>
      <c r="DO11" s="42">
        <v>0</v>
      </c>
      <c r="DP11" s="19">
        <v>347312.315</v>
      </c>
      <c r="DQ11" s="42">
        <f t="shared" ref="DQ11:DQ14" si="42">+DP11/12*7</f>
        <v>202598.85041666665</v>
      </c>
      <c r="DR11" s="42">
        <v>321941.05200000003</v>
      </c>
      <c r="DS11" s="19">
        <v>0</v>
      </c>
      <c r="DT11" s="42">
        <f t="shared" ref="DT11:DT14" si="43">+DS11/12*7</f>
        <v>0</v>
      </c>
      <c r="DU11" s="42">
        <v>0</v>
      </c>
      <c r="DV11" s="19">
        <v>5000</v>
      </c>
      <c r="DW11" s="42">
        <f t="shared" ref="DW11:DW14" si="44">+DV11/12*7</f>
        <v>2916.666666666667</v>
      </c>
      <c r="DX11" s="42">
        <v>0</v>
      </c>
      <c r="DY11" s="19">
        <v>0</v>
      </c>
      <c r="DZ11" s="42">
        <f t="shared" ref="DZ11:DZ14" si="45">+DY11/12*7</f>
        <v>0</v>
      </c>
      <c r="EA11" s="42">
        <v>0</v>
      </c>
      <c r="EB11" s="19">
        <v>441000</v>
      </c>
      <c r="EC11" s="42">
        <f t="shared" ref="EC11:EC14" si="46">+EB11/12*7</f>
        <v>257250</v>
      </c>
      <c r="ED11" s="42">
        <v>342918.86200000002</v>
      </c>
      <c r="EE11" s="42">
        <v>0</v>
      </c>
      <c r="EF11" s="19">
        <f t="shared" si="7"/>
        <v>793312.31499999994</v>
      </c>
      <c r="EG11" s="42">
        <f t="shared" si="7"/>
        <v>462765.51708333334</v>
      </c>
      <c r="EH11" s="42">
        <f>DO11+DR11+DU11+DX11+EA11+ED11+EE11</f>
        <v>664859.91400000011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941087.85840000003</v>
      </c>
      <c r="F12" s="20">
        <f t="shared" si="0"/>
        <v>548967.91740000003</v>
      </c>
      <c r="G12" s="20">
        <f t="shared" si="0"/>
        <v>541317.37789999996</v>
      </c>
      <c r="H12" s="20">
        <f t="shared" si="8"/>
        <v>98.606377666615884</v>
      </c>
      <c r="I12" s="20">
        <f>G12/E12*100</f>
        <v>57.520386972192604</v>
      </c>
      <c r="J12" s="19">
        <f t="shared" si="1"/>
        <v>307439.40399999998</v>
      </c>
      <c r="K12" s="20">
        <f t="shared" si="1"/>
        <v>179339.65233333333</v>
      </c>
      <c r="L12" s="20">
        <f t="shared" si="1"/>
        <v>184695.48690000008</v>
      </c>
      <c r="M12" s="20">
        <f t="shared" si="9"/>
        <v>5355.8345666667446</v>
      </c>
      <c r="N12" s="20">
        <f t="shared" si="10"/>
        <v>102.98641962164174</v>
      </c>
      <c r="O12" s="20">
        <f>L12/J12*100</f>
        <v>60.075411445957684</v>
      </c>
      <c r="P12" s="19">
        <f t="shared" si="2"/>
        <v>35437.699999999953</v>
      </c>
      <c r="Q12" s="20">
        <f t="shared" si="2"/>
        <v>20671.99166666664</v>
      </c>
      <c r="R12" s="20">
        <f>W12+AB12+AG12</f>
        <v>23137.677000000069</v>
      </c>
      <c r="S12" s="20">
        <f t="shared" si="11"/>
        <v>111.9276621870418</v>
      </c>
      <c r="T12" s="18">
        <f>R12/P12*100</f>
        <v>65.291136275774392</v>
      </c>
      <c r="U12" s="19">
        <v>0</v>
      </c>
      <c r="V12" s="42">
        <f t="shared" si="12"/>
        <v>0</v>
      </c>
      <c r="W12" s="42">
        <v>92.5</v>
      </c>
      <c r="X12" s="42" t="e">
        <f t="shared" si="13"/>
        <v>#DIV/0!</v>
      </c>
      <c r="Y12" s="42" t="e">
        <f t="shared" si="3"/>
        <v>#DIV/0!</v>
      </c>
      <c r="Z12" s="19">
        <v>5220</v>
      </c>
      <c r="AA12" s="42">
        <f t="shared" si="14"/>
        <v>3045</v>
      </c>
      <c r="AB12" s="42">
        <v>5013.2049999999999</v>
      </c>
      <c r="AC12" s="42">
        <f t="shared" si="4"/>
        <v>164.63727422003285</v>
      </c>
      <c r="AD12" s="42">
        <f t="shared" si="15"/>
        <v>96.038409961685829</v>
      </c>
      <c r="AE12" s="19">
        <v>30217.699999999953</v>
      </c>
      <c r="AF12" s="42">
        <f t="shared" si="16"/>
        <v>17626.99166666664</v>
      </c>
      <c r="AG12" s="42">
        <v>18031.972000000067</v>
      </c>
      <c r="AH12" s="42">
        <f>+AG12/AF12*100</f>
        <v>102.29750113344221</v>
      </c>
      <c r="AI12" s="42">
        <f>AG12/AE12*100</f>
        <v>59.673542327841275</v>
      </c>
      <c r="AJ12" s="19">
        <v>55961.599999999999</v>
      </c>
      <c r="AK12" s="42">
        <f t="shared" si="17"/>
        <v>32644.266666666663</v>
      </c>
      <c r="AL12" s="42">
        <v>37336.243000000002</v>
      </c>
      <c r="AM12" s="42">
        <f>+AL12/AK12*100</f>
        <v>114.37304866193965</v>
      </c>
      <c r="AN12" s="42">
        <f>AL12/AJ12*100</f>
        <v>66.717611719464784</v>
      </c>
      <c r="AO12" s="19">
        <v>4713.7</v>
      </c>
      <c r="AP12" s="42">
        <f t="shared" si="18"/>
        <v>2749.6583333333333</v>
      </c>
      <c r="AQ12" s="42">
        <v>2872.585</v>
      </c>
      <c r="AR12" s="42">
        <f t="shared" si="19"/>
        <v>104.47061604623605</v>
      </c>
      <c r="AS12" s="42">
        <f>AQ12/AO12*100</f>
        <v>60.941192693637703</v>
      </c>
      <c r="AT12" s="19">
        <v>400</v>
      </c>
      <c r="AU12" s="42">
        <f t="shared" si="20"/>
        <v>233.33333333333334</v>
      </c>
      <c r="AV12" s="42">
        <v>348.8</v>
      </c>
      <c r="AW12" s="42">
        <f>+AV12/AU12*100</f>
        <v>149.48571428571429</v>
      </c>
      <c r="AX12" s="42">
        <f>AV12/AT12*100</f>
        <v>87.2</v>
      </c>
      <c r="AY12" s="19">
        <v>0</v>
      </c>
      <c r="AZ12" s="42">
        <f t="shared" si="21"/>
        <v>0</v>
      </c>
      <c r="BA12" s="42">
        <v>0</v>
      </c>
      <c r="BB12" s="19">
        <v>0</v>
      </c>
      <c r="BC12" s="42">
        <f t="shared" si="22"/>
        <v>0</v>
      </c>
      <c r="BD12" s="42">
        <v>0</v>
      </c>
      <c r="BE12" s="19">
        <v>490624.6</v>
      </c>
      <c r="BF12" s="42">
        <f t="shared" si="23"/>
        <v>286197.68333333335</v>
      </c>
      <c r="BG12" s="42">
        <v>286197.7</v>
      </c>
      <c r="BH12" s="19">
        <v>1089.4000000000001</v>
      </c>
      <c r="BI12" s="42">
        <f t="shared" si="24"/>
        <v>635.48333333333346</v>
      </c>
      <c r="BJ12" s="42">
        <v>636.5</v>
      </c>
      <c r="BK12" s="19">
        <v>0</v>
      </c>
      <c r="BL12" s="42">
        <f t="shared" si="25"/>
        <v>0</v>
      </c>
      <c r="BM12" s="42">
        <v>0</v>
      </c>
      <c r="BN12" s="19">
        <v>0</v>
      </c>
      <c r="BO12" s="42">
        <f t="shared" si="26"/>
        <v>0</v>
      </c>
      <c r="BP12" s="42">
        <v>0</v>
      </c>
      <c r="BQ12" s="19">
        <f t="shared" si="5"/>
        <v>72828</v>
      </c>
      <c r="BR12" s="42">
        <f t="shared" si="5"/>
        <v>42483</v>
      </c>
      <c r="BS12" s="42">
        <f>BX12+CA12+CD12+CG12</f>
        <v>17565.431</v>
      </c>
      <c r="BT12" s="42">
        <f t="shared" si="27"/>
        <v>41.346964668220231</v>
      </c>
      <c r="BU12" s="42">
        <f>BS12/BQ12*100</f>
        <v>24.119062723128469</v>
      </c>
      <c r="BV12" s="19">
        <v>69528</v>
      </c>
      <c r="BW12" s="42">
        <f t="shared" si="28"/>
        <v>40558</v>
      </c>
      <c r="BX12" s="42">
        <v>15531.370999999999</v>
      </c>
      <c r="BY12" s="19">
        <v>0</v>
      </c>
      <c r="BZ12" s="42">
        <f t="shared" si="29"/>
        <v>0</v>
      </c>
      <c r="CA12" s="42">
        <v>0</v>
      </c>
      <c r="CB12" s="19">
        <v>0</v>
      </c>
      <c r="CC12" s="42">
        <f t="shared" si="30"/>
        <v>0</v>
      </c>
      <c r="CD12" s="42">
        <v>0</v>
      </c>
      <c r="CE12" s="19">
        <v>3300</v>
      </c>
      <c r="CF12" s="42">
        <f t="shared" si="31"/>
        <v>1925</v>
      </c>
      <c r="CG12" s="42">
        <v>2034.06</v>
      </c>
      <c r="CH12" s="19">
        <v>0</v>
      </c>
      <c r="CI12" s="42">
        <f t="shared" si="32"/>
        <v>0</v>
      </c>
      <c r="CJ12" s="42">
        <v>0</v>
      </c>
      <c r="CK12" s="19">
        <v>1999</v>
      </c>
      <c r="CL12" s="42">
        <f t="shared" si="33"/>
        <v>1166.0833333333335</v>
      </c>
      <c r="CM12" s="42">
        <v>404.8</v>
      </c>
      <c r="CN12" s="19">
        <v>0</v>
      </c>
      <c r="CO12" s="42">
        <f t="shared" si="34"/>
        <v>0</v>
      </c>
      <c r="CP12" s="42">
        <v>44</v>
      </c>
      <c r="CQ12" s="19">
        <v>39362.1</v>
      </c>
      <c r="CR12" s="42">
        <f t="shared" si="35"/>
        <v>22961.224999999999</v>
      </c>
      <c r="CS12" s="42">
        <v>20489.777999999998</v>
      </c>
      <c r="CT12" s="19">
        <v>19112.099999999999</v>
      </c>
      <c r="CU12" s="42">
        <f t="shared" si="36"/>
        <v>11148.725</v>
      </c>
      <c r="CV12" s="42">
        <v>7686.5780000000004</v>
      </c>
      <c r="CW12" s="19">
        <v>900</v>
      </c>
      <c r="CX12" s="42">
        <f t="shared" si="37"/>
        <v>525</v>
      </c>
      <c r="CY12" s="42">
        <v>427.9</v>
      </c>
      <c r="CZ12" s="19">
        <v>2000</v>
      </c>
      <c r="DA12" s="42">
        <f t="shared" si="38"/>
        <v>1166.6666666666665</v>
      </c>
      <c r="DB12" s="42">
        <v>3699.9998000000001</v>
      </c>
      <c r="DC12" s="19">
        <v>20000</v>
      </c>
      <c r="DD12" s="42">
        <f t="shared" si="39"/>
        <v>11666.666666666668</v>
      </c>
      <c r="DE12" s="42">
        <v>0</v>
      </c>
      <c r="DF12" s="19">
        <v>95836.304000000004</v>
      </c>
      <c r="DG12" s="42">
        <f t="shared" si="40"/>
        <v>55904.510666666669</v>
      </c>
      <c r="DH12" s="42">
        <v>78773.073099999994</v>
      </c>
      <c r="DI12" s="42">
        <v>0</v>
      </c>
      <c r="DJ12" s="19">
        <f t="shared" si="6"/>
        <v>821152.40399999998</v>
      </c>
      <c r="DK12" s="42">
        <f t="shared" si="6"/>
        <v>479005.56899999996</v>
      </c>
      <c r="DL12" s="42">
        <f t="shared" si="6"/>
        <v>471934.48690000002</v>
      </c>
      <c r="DM12" s="19">
        <v>0</v>
      </c>
      <c r="DN12" s="42">
        <f t="shared" si="41"/>
        <v>0</v>
      </c>
      <c r="DO12" s="42">
        <v>0</v>
      </c>
      <c r="DP12" s="19">
        <v>119935.4544</v>
      </c>
      <c r="DQ12" s="42">
        <f t="shared" si="42"/>
        <v>69962.348400000003</v>
      </c>
      <c r="DR12" s="42">
        <v>69382.891000000003</v>
      </c>
      <c r="DS12" s="19">
        <v>0</v>
      </c>
      <c r="DT12" s="42">
        <f t="shared" si="43"/>
        <v>0</v>
      </c>
      <c r="DU12" s="42">
        <v>0</v>
      </c>
      <c r="DV12" s="19">
        <v>0</v>
      </c>
      <c r="DW12" s="42">
        <f t="shared" si="44"/>
        <v>0</v>
      </c>
      <c r="DX12" s="42">
        <v>0</v>
      </c>
      <c r="DY12" s="19">
        <v>0</v>
      </c>
      <c r="DZ12" s="42">
        <f t="shared" si="45"/>
        <v>0</v>
      </c>
      <c r="EA12" s="42">
        <v>0</v>
      </c>
      <c r="EB12" s="19">
        <v>98431.948999999993</v>
      </c>
      <c r="EC12" s="42">
        <f t="shared" si="46"/>
        <v>57418.636916666663</v>
      </c>
      <c r="ED12" s="42">
        <v>52190</v>
      </c>
      <c r="EE12" s="42">
        <v>0</v>
      </c>
      <c r="EF12" s="19">
        <f t="shared" si="7"/>
        <v>218367.40340000001</v>
      </c>
      <c r="EG12" s="42">
        <f t="shared" si="7"/>
        <v>127380.98531666666</v>
      </c>
      <c r="EH12" s="42">
        <f>DO12+DR12+DU12+DX12+EA12+ED12+EE12</f>
        <v>121572.891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4363669.1222000001</v>
      </c>
      <c r="F13" s="20">
        <f t="shared" si="0"/>
        <v>2545473.654616667</v>
      </c>
      <c r="G13" s="20">
        <f t="shared" si="0"/>
        <v>2217229.5109999999</v>
      </c>
      <c r="H13" s="20">
        <f t="shared" si="8"/>
        <v>87.104791164452308</v>
      </c>
      <c r="I13" s="20">
        <f>G13/E13*100</f>
        <v>50.811128179263854</v>
      </c>
      <c r="J13" s="19">
        <f t="shared" si="1"/>
        <v>902963.31900000002</v>
      </c>
      <c r="K13" s="20">
        <f t="shared" si="1"/>
        <v>526728.60274999996</v>
      </c>
      <c r="L13" s="20">
        <f t="shared" si="1"/>
        <v>500845.22099999979</v>
      </c>
      <c r="M13" s="20">
        <f t="shared" si="9"/>
        <v>-25883.381750000175</v>
      </c>
      <c r="N13" s="20">
        <f t="shared" si="10"/>
        <v>95.086011730734668</v>
      </c>
      <c r="O13" s="20">
        <f>L13/J13*100</f>
        <v>55.46684017626189</v>
      </c>
      <c r="P13" s="19">
        <f t="shared" si="2"/>
        <v>159100</v>
      </c>
      <c r="Q13" s="20">
        <f t="shared" si="2"/>
        <v>92808.333333333343</v>
      </c>
      <c r="R13" s="20">
        <f>W13+AB13+AG13</f>
        <v>41196.301999999778</v>
      </c>
      <c r="S13" s="20">
        <f t="shared" si="11"/>
        <v>44.388580766813078</v>
      </c>
      <c r="T13" s="18">
        <f>R13/P13*100</f>
        <v>25.893338780640967</v>
      </c>
      <c r="U13" s="19">
        <v>0</v>
      </c>
      <c r="V13" s="42">
        <f t="shared" si="12"/>
        <v>0</v>
      </c>
      <c r="W13" s="42">
        <v>49.872999999999998</v>
      </c>
      <c r="X13" s="42" t="e">
        <f t="shared" si="13"/>
        <v>#DIV/0!</v>
      </c>
      <c r="Y13" s="42" t="e">
        <f t="shared" si="3"/>
        <v>#DIV/0!</v>
      </c>
      <c r="Z13" s="19">
        <v>16650</v>
      </c>
      <c r="AA13" s="42">
        <f t="shared" si="14"/>
        <v>9712.5</v>
      </c>
      <c r="AB13" s="42">
        <v>8979.0550000000003</v>
      </c>
      <c r="AC13" s="42">
        <f t="shared" si="4"/>
        <v>92.448442728442743</v>
      </c>
      <c r="AD13" s="42">
        <f t="shared" si="15"/>
        <v>53.928258258258253</v>
      </c>
      <c r="AE13" s="19">
        <v>142450</v>
      </c>
      <c r="AF13" s="42">
        <f t="shared" si="16"/>
        <v>83095.833333333343</v>
      </c>
      <c r="AG13" s="42">
        <v>32167.373999999778</v>
      </c>
      <c r="AH13" s="42">
        <f>+AG13/AF13*100</f>
        <v>38.711175650603948</v>
      </c>
      <c r="AI13" s="42">
        <f>AG13/AE13*100</f>
        <v>22.581519129518973</v>
      </c>
      <c r="AJ13" s="19">
        <v>442300</v>
      </c>
      <c r="AK13" s="42">
        <f t="shared" si="17"/>
        <v>258008.33333333334</v>
      </c>
      <c r="AL13" s="42">
        <v>260936.48699999999</v>
      </c>
      <c r="AM13" s="42">
        <f>+AL13/AK13*100</f>
        <v>101.13490662446303</v>
      </c>
      <c r="AN13" s="42">
        <f>AL13/AJ13*100</f>
        <v>58.995362197603441</v>
      </c>
      <c r="AO13" s="19">
        <v>17110</v>
      </c>
      <c r="AP13" s="42">
        <f t="shared" si="18"/>
        <v>9980.8333333333321</v>
      </c>
      <c r="AQ13" s="42">
        <v>13419.215</v>
      </c>
      <c r="AR13" s="42">
        <f t="shared" si="19"/>
        <v>134.4498455372798</v>
      </c>
      <c r="AS13" s="42">
        <f>AQ13/AO13*100</f>
        <v>78.429076563413219</v>
      </c>
      <c r="AT13" s="19">
        <v>13000</v>
      </c>
      <c r="AU13" s="42">
        <f t="shared" si="20"/>
        <v>7583.333333333333</v>
      </c>
      <c r="AV13" s="42">
        <v>12026.1</v>
      </c>
      <c r="AW13" s="42">
        <f>+AV13/AU13*100</f>
        <v>158.58593406593408</v>
      </c>
      <c r="AX13" s="42">
        <f>AV13/AT13*100</f>
        <v>92.508461538461546</v>
      </c>
      <c r="AY13" s="19">
        <v>0</v>
      </c>
      <c r="AZ13" s="42">
        <f t="shared" si="21"/>
        <v>0</v>
      </c>
      <c r="BA13" s="42">
        <v>0</v>
      </c>
      <c r="BB13" s="19">
        <v>0</v>
      </c>
      <c r="BC13" s="42">
        <f t="shared" si="22"/>
        <v>0</v>
      </c>
      <c r="BD13" s="42">
        <v>0</v>
      </c>
      <c r="BE13" s="19">
        <v>2680869.1</v>
      </c>
      <c r="BF13" s="42">
        <f t="shared" si="23"/>
        <v>1563840.3083333333</v>
      </c>
      <c r="BG13" s="42">
        <v>1563840.4</v>
      </c>
      <c r="BH13" s="19">
        <v>3486.1</v>
      </c>
      <c r="BI13" s="42">
        <f t="shared" si="24"/>
        <v>2033.5583333333334</v>
      </c>
      <c r="BJ13" s="42">
        <v>2036.8</v>
      </c>
      <c r="BK13" s="19">
        <v>0</v>
      </c>
      <c r="BL13" s="42">
        <f t="shared" si="25"/>
        <v>0</v>
      </c>
      <c r="BM13" s="42">
        <v>0</v>
      </c>
      <c r="BN13" s="19">
        <v>0</v>
      </c>
      <c r="BO13" s="42">
        <f t="shared" si="26"/>
        <v>0</v>
      </c>
      <c r="BP13" s="42">
        <v>0</v>
      </c>
      <c r="BQ13" s="19">
        <f t="shared" si="5"/>
        <v>44174.400000000001</v>
      </c>
      <c r="BR13" s="42">
        <f t="shared" si="5"/>
        <v>25768.399999999998</v>
      </c>
      <c r="BS13" s="42">
        <f>BX13+CA13+CD13+CG13</f>
        <v>27547.095999999998</v>
      </c>
      <c r="BT13" s="42">
        <f t="shared" si="27"/>
        <v>106.90262492044521</v>
      </c>
      <c r="BU13" s="42">
        <f>BS13/BQ13*100</f>
        <v>62.359864536926359</v>
      </c>
      <c r="BV13" s="19">
        <v>33005</v>
      </c>
      <c r="BW13" s="42">
        <f t="shared" si="28"/>
        <v>19252.916666666664</v>
      </c>
      <c r="BX13" s="42">
        <v>22452.133999999998</v>
      </c>
      <c r="BY13" s="19">
        <v>3330</v>
      </c>
      <c r="BZ13" s="42">
        <f t="shared" si="29"/>
        <v>1942.5</v>
      </c>
      <c r="CA13" s="42">
        <v>419.11200000000002</v>
      </c>
      <c r="CB13" s="19">
        <v>0</v>
      </c>
      <c r="CC13" s="42">
        <f t="shared" si="30"/>
        <v>0</v>
      </c>
      <c r="CD13" s="42">
        <v>0</v>
      </c>
      <c r="CE13" s="19">
        <v>7839.4</v>
      </c>
      <c r="CF13" s="42">
        <f t="shared" si="31"/>
        <v>4572.9833333333336</v>
      </c>
      <c r="CG13" s="42">
        <v>4675.8500000000004</v>
      </c>
      <c r="CH13" s="19">
        <v>0</v>
      </c>
      <c r="CI13" s="42">
        <f t="shared" si="32"/>
        <v>0</v>
      </c>
      <c r="CJ13" s="42">
        <v>0</v>
      </c>
      <c r="CK13" s="19">
        <v>4454</v>
      </c>
      <c r="CL13" s="42">
        <f t="shared" si="33"/>
        <v>2598.166666666667</v>
      </c>
      <c r="CM13" s="42">
        <v>2227.14</v>
      </c>
      <c r="CN13" s="19">
        <v>0</v>
      </c>
      <c r="CO13" s="42">
        <f t="shared" si="34"/>
        <v>0</v>
      </c>
      <c r="CP13" s="42">
        <v>1051.0909999999999</v>
      </c>
      <c r="CQ13" s="19">
        <v>159916.4</v>
      </c>
      <c r="CR13" s="42">
        <f t="shared" si="35"/>
        <v>93284.566666666666</v>
      </c>
      <c r="CS13" s="42">
        <v>65607.691000000006</v>
      </c>
      <c r="CT13" s="19">
        <v>98469.6</v>
      </c>
      <c r="CU13" s="42">
        <f t="shared" si="36"/>
        <v>57440.600000000006</v>
      </c>
      <c r="CV13" s="42">
        <v>27616.65</v>
      </c>
      <c r="CW13" s="19">
        <v>5000</v>
      </c>
      <c r="CX13" s="42">
        <f t="shared" si="37"/>
        <v>2916.666666666667</v>
      </c>
      <c r="CY13" s="42">
        <v>13460.915000000001</v>
      </c>
      <c r="CZ13" s="19">
        <v>1000</v>
      </c>
      <c r="DA13" s="42">
        <f t="shared" si="38"/>
        <v>583.33333333333326</v>
      </c>
      <c r="DB13" s="42">
        <v>961.58500000000004</v>
      </c>
      <c r="DC13" s="19">
        <v>0</v>
      </c>
      <c r="DD13" s="42">
        <f t="shared" si="39"/>
        <v>0</v>
      </c>
      <c r="DE13" s="42">
        <v>0</v>
      </c>
      <c r="DF13" s="19">
        <v>61362.519</v>
      </c>
      <c r="DG13" s="42">
        <f t="shared" si="40"/>
        <v>35794.802749999995</v>
      </c>
      <c r="DH13" s="42">
        <v>64638.739000000001</v>
      </c>
      <c r="DI13" s="42">
        <v>0</v>
      </c>
      <c r="DJ13" s="19">
        <f t="shared" si="6"/>
        <v>3591772.5189999999</v>
      </c>
      <c r="DK13" s="42">
        <f t="shared" si="6"/>
        <v>2095200.6360833335</v>
      </c>
      <c r="DL13" s="42">
        <f t="shared" si="6"/>
        <v>2068949.561</v>
      </c>
      <c r="DM13" s="19">
        <v>0</v>
      </c>
      <c r="DN13" s="42">
        <f t="shared" si="41"/>
        <v>0</v>
      </c>
      <c r="DO13" s="42">
        <v>0</v>
      </c>
      <c r="DP13" s="19">
        <v>771896.60320000001</v>
      </c>
      <c r="DQ13" s="42">
        <f t="shared" si="42"/>
        <v>450273.01853333338</v>
      </c>
      <c r="DR13" s="42">
        <v>147174.95000000001</v>
      </c>
      <c r="DS13" s="19">
        <v>0</v>
      </c>
      <c r="DT13" s="42">
        <f t="shared" si="43"/>
        <v>0</v>
      </c>
      <c r="DU13" s="42">
        <v>0</v>
      </c>
      <c r="DV13" s="19">
        <v>0</v>
      </c>
      <c r="DW13" s="42">
        <f t="shared" si="44"/>
        <v>0</v>
      </c>
      <c r="DX13" s="42">
        <v>1105</v>
      </c>
      <c r="DY13" s="19">
        <v>0</v>
      </c>
      <c r="DZ13" s="42">
        <f t="shared" si="45"/>
        <v>0</v>
      </c>
      <c r="EA13" s="42">
        <v>0</v>
      </c>
      <c r="EB13" s="19">
        <v>90035</v>
      </c>
      <c r="EC13" s="42">
        <f t="shared" si="46"/>
        <v>52520.416666666672</v>
      </c>
      <c r="ED13" s="42">
        <v>40550.019</v>
      </c>
      <c r="EE13" s="42">
        <v>0</v>
      </c>
      <c r="EF13" s="19">
        <f t="shared" si="7"/>
        <v>861931.60320000001</v>
      </c>
      <c r="EG13" s="42">
        <f t="shared" si="7"/>
        <v>502793.43520000007</v>
      </c>
      <c r="EH13" s="42">
        <f>DO13+DR13+DU13+DX13+EA13+ED13+EE13</f>
        <v>188829.96900000001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1927643.4999999998</v>
      </c>
      <c r="F14" s="20">
        <f t="shared" si="0"/>
        <v>1124458.708333333</v>
      </c>
      <c r="G14" s="20">
        <f t="shared" si="0"/>
        <v>1166173.0707999999</v>
      </c>
      <c r="H14" s="20">
        <f t="shared" si="8"/>
        <v>103.70972825925247</v>
      </c>
      <c r="I14" s="20">
        <f>G14/E14*100</f>
        <v>60.497341484563925</v>
      </c>
      <c r="J14" s="19">
        <f t="shared" si="1"/>
        <v>508762.9</v>
      </c>
      <c r="K14" s="20">
        <f t="shared" si="1"/>
        <v>296778.3583333334</v>
      </c>
      <c r="L14" s="20">
        <f t="shared" si="1"/>
        <v>356856.61080000002</v>
      </c>
      <c r="M14" s="20">
        <f t="shared" si="9"/>
        <v>60078.252466666629</v>
      </c>
      <c r="N14" s="20">
        <f t="shared" si="10"/>
        <v>120.24347489623497</v>
      </c>
      <c r="O14" s="20">
        <f>L14/J14*100</f>
        <v>70.142027022803745</v>
      </c>
      <c r="P14" s="19">
        <f t="shared" si="2"/>
        <v>103343.4</v>
      </c>
      <c r="Q14" s="20">
        <f t="shared" si="2"/>
        <v>60283.650000000009</v>
      </c>
      <c r="R14" s="20">
        <f>W14+AB14+AG14</f>
        <v>42284.38200000002</v>
      </c>
      <c r="S14" s="20">
        <f t="shared" si="11"/>
        <v>70.14237193666942</v>
      </c>
      <c r="T14" s="18">
        <f>R14/P14*100</f>
        <v>40.916383629723832</v>
      </c>
      <c r="U14" s="19">
        <v>8100</v>
      </c>
      <c r="V14" s="42">
        <f t="shared" si="12"/>
        <v>4725</v>
      </c>
      <c r="W14" s="42">
        <v>9905.8140000000003</v>
      </c>
      <c r="X14" s="42">
        <f t="shared" si="13"/>
        <v>209.64685714285713</v>
      </c>
      <c r="Y14" s="42">
        <f t="shared" si="3"/>
        <v>122.29400000000001</v>
      </c>
      <c r="Z14" s="19">
        <v>18543.400000000001</v>
      </c>
      <c r="AA14" s="42">
        <f t="shared" si="14"/>
        <v>10816.983333333335</v>
      </c>
      <c r="AB14" s="42">
        <v>6019.8429999999998</v>
      </c>
      <c r="AC14" s="42">
        <f t="shared" si="4"/>
        <v>55.651772906494244</v>
      </c>
      <c r="AD14" s="42">
        <f t="shared" si="15"/>
        <v>32.463534195454983</v>
      </c>
      <c r="AE14" s="19">
        <v>76700</v>
      </c>
      <c r="AF14" s="42">
        <f t="shared" si="16"/>
        <v>44741.666666666672</v>
      </c>
      <c r="AG14" s="42">
        <v>26358.72500000002</v>
      </c>
      <c r="AH14" s="42">
        <f>+AG14/AF14*100</f>
        <v>58.913149562302145</v>
      </c>
      <c r="AI14" s="42">
        <f>AG14/AE14*100</f>
        <v>34.366003911342915</v>
      </c>
      <c r="AJ14" s="19">
        <v>275000</v>
      </c>
      <c r="AK14" s="42">
        <f t="shared" si="17"/>
        <v>160416.66666666669</v>
      </c>
      <c r="AL14" s="42">
        <v>199663.424</v>
      </c>
      <c r="AM14" s="42">
        <f>+AL14/AK14*100</f>
        <v>124.46551106493504</v>
      </c>
      <c r="AN14" s="42">
        <f>AL14/AJ14*100</f>
        <v>72.604881454545449</v>
      </c>
      <c r="AO14" s="19">
        <v>9700</v>
      </c>
      <c r="AP14" s="42">
        <f t="shared" si="18"/>
        <v>5658.3333333333339</v>
      </c>
      <c r="AQ14" s="42">
        <v>6640.41</v>
      </c>
      <c r="AR14" s="42">
        <f t="shared" si="19"/>
        <v>117.35628865979379</v>
      </c>
      <c r="AS14" s="42">
        <f>AQ14/AO14*100</f>
        <v>68.457835051546397</v>
      </c>
      <c r="AT14" s="19">
        <v>13000</v>
      </c>
      <c r="AU14" s="42">
        <f t="shared" si="20"/>
        <v>7583.333333333333</v>
      </c>
      <c r="AV14" s="42">
        <v>7748.4</v>
      </c>
      <c r="AW14" s="42">
        <f>+AV14/AU14*100</f>
        <v>102.17670329670329</v>
      </c>
      <c r="AX14" s="42">
        <f>AV14/AT14*100</f>
        <v>59.603076923076927</v>
      </c>
      <c r="AY14" s="19">
        <v>0</v>
      </c>
      <c r="AZ14" s="42">
        <f t="shared" si="21"/>
        <v>0</v>
      </c>
      <c r="BA14" s="42">
        <v>0</v>
      </c>
      <c r="BB14" s="19">
        <v>0</v>
      </c>
      <c r="BC14" s="42">
        <f t="shared" si="22"/>
        <v>0</v>
      </c>
      <c r="BD14" s="42">
        <v>0</v>
      </c>
      <c r="BE14" s="19">
        <v>914256.6</v>
      </c>
      <c r="BF14" s="42">
        <f t="shared" si="23"/>
        <v>533316.35</v>
      </c>
      <c r="BG14" s="42">
        <v>533316.4</v>
      </c>
      <c r="BH14" s="19">
        <v>2396.8000000000002</v>
      </c>
      <c r="BI14" s="42">
        <f t="shared" si="24"/>
        <v>1398.1333333333334</v>
      </c>
      <c r="BJ14" s="42">
        <v>1400.2</v>
      </c>
      <c r="BK14" s="19">
        <v>0</v>
      </c>
      <c r="BL14" s="42">
        <f t="shared" si="25"/>
        <v>0</v>
      </c>
      <c r="BM14" s="42">
        <v>0</v>
      </c>
      <c r="BN14" s="19">
        <v>0</v>
      </c>
      <c r="BO14" s="42">
        <f t="shared" si="26"/>
        <v>0</v>
      </c>
      <c r="BP14" s="42">
        <v>0</v>
      </c>
      <c r="BQ14" s="19">
        <f t="shared" si="5"/>
        <v>23400</v>
      </c>
      <c r="BR14" s="42">
        <f t="shared" si="5"/>
        <v>13650</v>
      </c>
      <c r="BS14" s="42">
        <f>BX14+CA14+CD14+CG14</f>
        <v>18110.3498</v>
      </c>
      <c r="BT14" s="42">
        <f t="shared" si="27"/>
        <v>132.67655531135532</v>
      </c>
      <c r="BU14" s="42">
        <f>BS14/BQ14*100</f>
        <v>77.39465726495726</v>
      </c>
      <c r="BV14" s="19">
        <v>11200</v>
      </c>
      <c r="BW14" s="42">
        <f t="shared" si="28"/>
        <v>6533.3333333333339</v>
      </c>
      <c r="BX14" s="42">
        <v>9528.3744000000006</v>
      </c>
      <c r="BY14" s="19">
        <v>5540</v>
      </c>
      <c r="BZ14" s="42">
        <f t="shared" si="29"/>
        <v>3231.666666666667</v>
      </c>
      <c r="CA14" s="42">
        <v>6022.8</v>
      </c>
      <c r="CB14" s="19">
        <v>3100</v>
      </c>
      <c r="CC14" s="42">
        <f t="shared" si="30"/>
        <v>1808.3333333333333</v>
      </c>
      <c r="CD14" s="42">
        <v>335.89</v>
      </c>
      <c r="CE14" s="19">
        <v>3560</v>
      </c>
      <c r="CF14" s="42">
        <f t="shared" si="31"/>
        <v>2076.666666666667</v>
      </c>
      <c r="CG14" s="42">
        <v>2223.2854000000002</v>
      </c>
      <c r="CH14" s="19">
        <v>0</v>
      </c>
      <c r="CI14" s="42">
        <f t="shared" si="32"/>
        <v>0</v>
      </c>
      <c r="CJ14" s="42">
        <v>0</v>
      </c>
      <c r="CK14" s="19">
        <v>2227.1999999999998</v>
      </c>
      <c r="CL14" s="42">
        <f t="shared" si="33"/>
        <v>1299.2</v>
      </c>
      <c r="CM14" s="42">
        <v>890.86</v>
      </c>
      <c r="CN14" s="19">
        <v>0</v>
      </c>
      <c r="CO14" s="42">
        <f t="shared" si="34"/>
        <v>0</v>
      </c>
      <c r="CP14" s="42">
        <v>0</v>
      </c>
      <c r="CQ14" s="19">
        <v>37800</v>
      </c>
      <c r="CR14" s="42">
        <f t="shared" si="35"/>
        <v>22050</v>
      </c>
      <c r="CS14" s="42">
        <v>22087.0252</v>
      </c>
      <c r="CT14" s="19">
        <v>30000</v>
      </c>
      <c r="CU14" s="42">
        <f t="shared" si="36"/>
        <v>17500</v>
      </c>
      <c r="CV14" s="42">
        <v>17135.925200000001</v>
      </c>
      <c r="CW14" s="19">
        <v>2000</v>
      </c>
      <c r="CX14" s="42">
        <f t="shared" si="37"/>
        <v>1166.6666666666665</v>
      </c>
      <c r="CY14" s="42">
        <v>12491.3208</v>
      </c>
      <c r="CZ14" s="19">
        <v>0</v>
      </c>
      <c r="DA14" s="42">
        <f t="shared" si="38"/>
        <v>0</v>
      </c>
      <c r="DB14" s="42">
        <v>520</v>
      </c>
      <c r="DC14" s="19">
        <v>0</v>
      </c>
      <c r="DD14" s="42">
        <f t="shared" si="39"/>
        <v>0</v>
      </c>
      <c r="DE14" s="42">
        <v>0</v>
      </c>
      <c r="DF14" s="19">
        <v>44519.5</v>
      </c>
      <c r="DG14" s="42">
        <f t="shared" si="40"/>
        <v>25969.708333333336</v>
      </c>
      <c r="DH14" s="42">
        <v>47311.298999999999</v>
      </c>
      <c r="DI14" s="42">
        <v>0</v>
      </c>
      <c r="DJ14" s="19">
        <f t="shared" si="6"/>
        <v>1427643.5</v>
      </c>
      <c r="DK14" s="42">
        <f t="shared" si="6"/>
        <v>832792.04166666663</v>
      </c>
      <c r="DL14" s="42">
        <f t="shared" si="6"/>
        <v>892464.07079999999</v>
      </c>
      <c r="DM14" s="19">
        <v>0</v>
      </c>
      <c r="DN14" s="42">
        <f t="shared" si="41"/>
        <v>0</v>
      </c>
      <c r="DO14" s="42">
        <v>0</v>
      </c>
      <c r="DP14" s="19">
        <v>500000</v>
      </c>
      <c r="DQ14" s="42">
        <f t="shared" si="42"/>
        <v>291666.66666666663</v>
      </c>
      <c r="DR14" s="42">
        <v>273709</v>
      </c>
      <c r="DS14" s="19">
        <v>0</v>
      </c>
      <c r="DT14" s="42">
        <f t="shared" si="43"/>
        <v>0</v>
      </c>
      <c r="DU14" s="42">
        <v>0</v>
      </c>
      <c r="DV14" s="19">
        <v>0</v>
      </c>
      <c r="DW14" s="42">
        <f t="shared" si="44"/>
        <v>0</v>
      </c>
      <c r="DX14" s="42">
        <v>0</v>
      </c>
      <c r="DY14" s="19">
        <v>0</v>
      </c>
      <c r="DZ14" s="42">
        <f t="shared" si="45"/>
        <v>0</v>
      </c>
      <c r="EA14" s="42">
        <v>0</v>
      </c>
      <c r="EB14" s="19">
        <v>254196.8</v>
      </c>
      <c r="EC14" s="42">
        <f t="shared" si="46"/>
        <v>148281.46666666667</v>
      </c>
      <c r="ED14" s="42">
        <v>136441.52340000001</v>
      </c>
      <c r="EE14" s="42">
        <v>0</v>
      </c>
      <c r="EF14" s="19">
        <f t="shared" si="7"/>
        <v>754196.8</v>
      </c>
      <c r="EG14" s="42">
        <f t="shared" si="7"/>
        <v>439948.1333333333</v>
      </c>
      <c r="EH14" s="42">
        <f>DO14+DR14+DU14+DX14+EA14+ED14+EE14</f>
        <v>410150.52340000001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3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/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3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14385171.737599999</v>
      </c>
      <c r="F17" s="28">
        <f>SUM(F10:F16)</f>
        <v>8391350.1802666672</v>
      </c>
      <c r="G17" s="28">
        <f>SUM(G10:G16)</f>
        <v>7291286.5148</v>
      </c>
      <c r="H17" s="28">
        <f t="shared" si="8"/>
        <v>86.890504604925113</v>
      </c>
      <c r="I17" s="28">
        <f>G17/E17*100</f>
        <v>50.686127686206319</v>
      </c>
      <c r="J17" s="28">
        <f>SUM(J10:J16)</f>
        <v>3550858.5650000004</v>
      </c>
      <c r="K17" s="28">
        <f>SUM(K10:K16)</f>
        <v>2071334.1629166673</v>
      </c>
      <c r="L17" s="28">
        <f>SUM(L10:L16)</f>
        <v>2313506.6447999999</v>
      </c>
      <c r="M17" s="28">
        <f t="shared" si="9"/>
        <v>242172.4818833326</v>
      </c>
      <c r="N17" s="28">
        <f t="shared" si="10"/>
        <v>111.69161819560426</v>
      </c>
      <c r="O17" s="28">
        <f>L17/J17*100</f>
        <v>65.153443947435846</v>
      </c>
      <c r="P17" s="28">
        <f>SUM(P10:P16)</f>
        <v>518510.03000000038</v>
      </c>
      <c r="Q17" s="28">
        <f>SUM(Q10:Q16)</f>
        <v>302464.18416666688</v>
      </c>
      <c r="R17" s="28">
        <f>SUM(R10:R16)</f>
        <v>194252.45259999996</v>
      </c>
      <c r="S17" s="28">
        <f t="shared" si="11"/>
        <v>64.22329081216472</v>
      </c>
      <c r="T17" s="28">
        <f>R17/P17*100</f>
        <v>37.463586307096087</v>
      </c>
      <c r="U17" s="28">
        <f>SUM(U10:U16)</f>
        <v>23164.400000000001</v>
      </c>
      <c r="V17" s="28">
        <f>SUM(V10:V16)</f>
        <v>13512.566666666668</v>
      </c>
      <c r="W17" s="28">
        <f>SUM(W10:W16)</f>
        <v>16487.9293</v>
      </c>
      <c r="X17" s="28">
        <f t="shared" si="13"/>
        <v>122.01922630045613</v>
      </c>
      <c r="Y17" s="28">
        <f t="shared" si="3"/>
        <v>71.177882008599397</v>
      </c>
      <c r="Z17" s="28">
        <f>SUM(Z10:Z16)</f>
        <v>145615.70000000001</v>
      </c>
      <c r="AA17" s="28">
        <f>SUM(AA10:AA16)</f>
        <v>84942.491666666669</v>
      </c>
      <c r="AB17" s="28">
        <f>SUM(AB10:AB16)</f>
        <v>52329.676899999999</v>
      </c>
      <c r="AC17" s="28">
        <f t="shared" si="4"/>
        <v>61.606006455936516</v>
      </c>
      <c r="AD17" s="42">
        <f t="shared" si="15"/>
        <v>35.936837099296291</v>
      </c>
      <c r="AE17" s="28">
        <f>SUM(AE10:AE16)</f>
        <v>349729.9300000004</v>
      </c>
      <c r="AF17" s="28">
        <f>SUM(AF10:AF16)</f>
        <v>204009.12583333359</v>
      </c>
      <c r="AG17" s="28">
        <f>SUM(AG10:AG16)</f>
        <v>125434.84639999997</v>
      </c>
      <c r="AH17" s="28">
        <f>+AG17/AF17*100</f>
        <v>61.4849193082052</v>
      </c>
      <c r="AI17" s="28">
        <f>AG17/AE17*100</f>
        <v>35.866202929786375</v>
      </c>
      <c r="AJ17" s="28">
        <f>SUM(AJ10:AJ16)</f>
        <v>1268678.2000000002</v>
      </c>
      <c r="AK17" s="28">
        <f>SUM(AK10:AK16)</f>
        <v>740062.28333333344</v>
      </c>
      <c r="AL17" s="28">
        <f>SUM(AL10:AL16)</f>
        <v>831098.70200000005</v>
      </c>
      <c r="AM17" s="28">
        <f>+AL17/AK17*100</f>
        <v>112.30118338913681</v>
      </c>
      <c r="AN17" s="28">
        <f>AL17/AJ17*100</f>
        <v>65.509023643663141</v>
      </c>
      <c r="AO17" s="28">
        <f>SUM(AO10:AO16)</f>
        <v>45792.5</v>
      </c>
      <c r="AP17" s="28">
        <f>SUM(AP10:AP16)</f>
        <v>26712.291666666664</v>
      </c>
      <c r="AQ17" s="28">
        <f>SUM(AQ10:AQ16)</f>
        <v>31143.113600000001</v>
      </c>
      <c r="AR17" s="28">
        <f t="shared" si="19"/>
        <v>116.58720258308053</v>
      </c>
      <c r="AS17" s="28">
        <f>AQ17/AO17*100</f>
        <v>68.00920150679697</v>
      </c>
      <c r="AT17" s="28">
        <f>SUM(AT10:AT16)</f>
        <v>45600</v>
      </c>
      <c r="AU17" s="28">
        <f>SUM(AU10:AU16)</f>
        <v>26600</v>
      </c>
      <c r="AV17" s="28">
        <f>SUM(AV10:AV16)</f>
        <v>32925.5</v>
      </c>
      <c r="AW17" s="28">
        <f>+AV17/AU17*100</f>
        <v>123.78007518796991</v>
      </c>
      <c r="AX17" s="28">
        <f>AV17/AT17*100</f>
        <v>72.205043859649123</v>
      </c>
      <c r="AY17" s="28">
        <f t="shared" ref="AY17:BS17" si="47">SUM(AY10:AY16)</f>
        <v>0</v>
      </c>
      <c r="AZ17" s="28">
        <f t="shared" si="47"/>
        <v>0</v>
      </c>
      <c r="BA17" s="28">
        <f t="shared" si="47"/>
        <v>0</v>
      </c>
      <c r="BB17" s="28">
        <f t="shared" si="47"/>
        <v>0</v>
      </c>
      <c r="BC17" s="28">
        <f t="shared" si="47"/>
        <v>0</v>
      </c>
      <c r="BD17" s="28">
        <f t="shared" si="47"/>
        <v>0</v>
      </c>
      <c r="BE17" s="28">
        <f t="shared" si="47"/>
        <v>7050325.9000000004</v>
      </c>
      <c r="BF17" s="28">
        <f t="shared" si="47"/>
        <v>4112690.1083333334</v>
      </c>
      <c r="BG17" s="28">
        <f t="shared" si="47"/>
        <v>4112690.4</v>
      </c>
      <c r="BH17" s="28">
        <f t="shared" si="47"/>
        <v>20481.099999999999</v>
      </c>
      <c r="BI17" s="28">
        <f t="shared" si="47"/>
        <v>11947.308333333332</v>
      </c>
      <c r="BJ17" s="28">
        <f t="shared" si="47"/>
        <v>11966.3</v>
      </c>
      <c r="BK17" s="28">
        <f t="shared" si="47"/>
        <v>0</v>
      </c>
      <c r="BL17" s="28">
        <f t="shared" si="47"/>
        <v>0</v>
      </c>
      <c r="BM17" s="28">
        <f t="shared" si="47"/>
        <v>0</v>
      </c>
      <c r="BN17" s="28">
        <f t="shared" si="47"/>
        <v>0</v>
      </c>
      <c r="BO17" s="28">
        <f t="shared" si="47"/>
        <v>0</v>
      </c>
      <c r="BP17" s="28">
        <f t="shared" si="47"/>
        <v>0</v>
      </c>
      <c r="BQ17" s="28">
        <f t="shared" si="47"/>
        <v>344888.30000000005</v>
      </c>
      <c r="BR17" s="28">
        <f t="shared" si="47"/>
        <v>201184.84166666665</v>
      </c>
      <c r="BS17" s="28">
        <f t="shared" si="47"/>
        <v>151569.4613</v>
      </c>
      <c r="BT17" s="28">
        <f t="shared" si="27"/>
        <v>75.338410212399623</v>
      </c>
      <c r="BU17" s="28">
        <f>BS17/BQ17*100</f>
        <v>43.947405957233102</v>
      </c>
      <c r="BV17" s="28">
        <f t="shared" ref="BV17:DA17" si="48">SUM(BV10:BV16)</f>
        <v>254687</v>
      </c>
      <c r="BW17" s="28">
        <f t="shared" si="48"/>
        <v>148567.41666666666</v>
      </c>
      <c r="BX17" s="28">
        <f t="shared" si="48"/>
        <v>115895.89489999998</v>
      </c>
      <c r="BY17" s="28">
        <f t="shared" si="48"/>
        <v>52046.400000000001</v>
      </c>
      <c r="BZ17" s="28">
        <f t="shared" si="48"/>
        <v>30360.399999999998</v>
      </c>
      <c r="CA17" s="28">
        <f t="shared" si="48"/>
        <v>9549.3339999999989</v>
      </c>
      <c r="CB17" s="28">
        <f t="shared" si="48"/>
        <v>5200</v>
      </c>
      <c r="CC17" s="28">
        <f t="shared" si="48"/>
        <v>3033.333333333333</v>
      </c>
      <c r="CD17" s="28">
        <f t="shared" si="48"/>
        <v>617.12400000000002</v>
      </c>
      <c r="CE17" s="28">
        <f t="shared" si="48"/>
        <v>32954.9</v>
      </c>
      <c r="CF17" s="28">
        <f t="shared" si="48"/>
        <v>19223.691666666669</v>
      </c>
      <c r="CG17" s="28">
        <f t="shared" si="48"/>
        <v>25507.108400000005</v>
      </c>
      <c r="CH17" s="28">
        <f t="shared" si="48"/>
        <v>0</v>
      </c>
      <c r="CI17" s="28">
        <f t="shared" si="48"/>
        <v>0</v>
      </c>
      <c r="CJ17" s="28">
        <f t="shared" si="48"/>
        <v>0</v>
      </c>
      <c r="CK17" s="28">
        <f t="shared" si="48"/>
        <v>15361.8</v>
      </c>
      <c r="CL17" s="28">
        <f t="shared" si="48"/>
        <v>8961.0500000000011</v>
      </c>
      <c r="CM17" s="28">
        <f t="shared" si="48"/>
        <v>6418.14</v>
      </c>
      <c r="CN17" s="28">
        <f t="shared" si="48"/>
        <v>0</v>
      </c>
      <c r="CO17" s="28">
        <f t="shared" si="48"/>
        <v>0</v>
      </c>
      <c r="CP17" s="28">
        <f t="shared" si="48"/>
        <v>1095.0909999999999</v>
      </c>
      <c r="CQ17" s="28">
        <f t="shared" si="48"/>
        <v>479319.47</v>
      </c>
      <c r="CR17" s="28">
        <f t="shared" si="48"/>
        <v>279603.02416666667</v>
      </c>
      <c r="CS17" s="28">
        <f t="shared" si="48"/>
        <v>218723.93370000002</v>
      </c>
      <c r="CT17" s="28">
        <f t="shared" si="48"/>
        <v>232420.17</v>
      </c>
      <c r="CU17" s="28">
        <f t="shared" si="48"/>
        <v>135578.4325</v>
      </c>
      <c r="CV17" s="28">
        <f t="shared" si="48"/>
        <v>91550.852700000003</v>
      </c>
      <c r="CW17" s="28">
        <f t="shared" si="48"/>
        <v>13900</v>
      </c>
      <c r="CX17" s="28">
        <f t="shared" si="48"/>
        <v>8108.3333333333339</v>
      </c>
      <c r="CY17" s="28">
        <f t="shared" si="48"/>
        <v>34585.686800000003</v>
      </c>
      <c r="CZ17" s="28">
        <f t="shared" si="48"/>
        <v>3666.1</v>
      </c>
      <c r="DA17" s="28">
        <f t="shared" si="48"/>
        <v>2138.5583333333334</v>
      </c>
      <c r="DB17" s="28">
        <f t="shared" ref="DB17:EF17" si="49">SUM(DB10:DB16)</f>
        <v>6189.2637999999997</v>
      </c>
      <c r="DC17" s="28">
        <f t="shared" si="49"/>
        <v>20000</v>
      </c>
      <c r="DD17" s="28">
        <f>SUM(DD10:DD16)</f>
        <v>11666.666666666668</v>
      </c>
      <c r="DE17" s="28">
        <f t="shared" si="49"/>
        <v>0</v>
      </c>
      <c r="DF17" s="28">
        <f t="shared" si="49"/>
        <v>830503.96499999997</v>
      </c>
      <c r="DG17" s="28">
        <f>SUM(DG10:DG16)</f>
        <v>484460.64624999999</v>
      </c>
      <c r="DH17" s="28">
        <f t="shared" si="49"/>
        <v>811923.44000000006</v>
      </c>
      <c r="DI17" s="28">
        <f t="shared" si="49"/>
        <v>0</v>
      </c>
      <c r="DJ17" s="28">
        <f t="shared" si="49"/>
        <v>10657027.365</v>
      </c>
      <c r="DK17" s="28">
        <f>SUM(DK10:DK16)</f>
        <v>6216599.2962500015</v>
      </c>
      <c r="DL17" s="28">
        <f t="shared" si="49"/>
        <v>6444581.4847999997</v>
      </c>
      <c r="DM17" s="28">
        <f t="shared" si="49"/>
        <v>100000</v>
      </c>
      <c r="DN17" s="28">
        <f>SUM(DN10:DN16)</f>
        <v>58333.333333333336</v>
      </c>
      <c r="DO17" s="28">
        <f t="shared" si="49"/>
        <v>450</v>
      </c>
      <c r="DP17" s="28">
        <f t="shared" si="49"/>
        <v>3623144.3726000004</v>
      </c>
      <c r="DQ17" s="28">
        <f>SUM(DQ10:DQ16)</f>
        <v>2113500.8840166666</v>
      </c>
      <c r="DR17" s="28">
        <f t="shared" si="49"/>
        <v>845150.03</v>
      </c>
      <c r="DS17" s="28">
        <f t="shared" si="49"/>
        <v>0</v>
      </c>
      <c r="DT17" s="28">
        <f>SUM(DT10:DT16)</f>
        <v>0</v>
      </c>
      <c r="DU17" s="28">
        <f t="shared" si="49"/>
        <v>0</v>
      </c>
      <c r="DV17" s="28">
        <f t="shared" si="49"/>
        <v>5000</v>
      </c>
      <c r="DW17" s="28">
        <f>SUM(DW10:DW16)</f>
        <v>2916.666666666667</v>
      </c>
      <c r="DX17" s="28">
        <f t="shared" si="49"/>
        <v>1105</v>
      </c>
      <c r="DY17" s="28">
        <f t="shared" si="49"/>
        <v>0</v>
      </c>
      <c r="DZ17" s="28">
        <f>SUM(DZ10:DZ16)</f>
        <v>0</v>
      </c>
      <c r="EA17" s="28">
        <f t="shared" si="49"/>
        <v>0</v>
      </c>
      <c r="EB17" s="28">
        <f t="shared" si="49"/>
        <v>1248371.0490000001</v>
      </c>
      <c r="EC17" s="28">
        <f>SUM(EC10:EC16)</f>
        <v>728216.44524999999</v>
      </c>
      <c r="ED17" s="28">
        <f t="shared" si="49"/>
        <v>572100.40440000012</v>
      </c>
      <c r="EE17" s="28">
        <f t="shared" si="49"/>
        <v>0</v>
      </c>
      <c r="EF17" s="28">
        <f t="shared" si="49"/>
        <v>4976515.4216</v>
      </c>
      <c r="EG17" s="28">
        <f>SUM(EG10:EG16)</f>
        <v>2902967.3292666669</v>
      </c>
      <c r="EH17" s="28">
        <f>SUM(EH10:EH16)</f>
        <v>1418805.4344000001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6"/>
      <c r="EK18" s="46"/>
      <c r="EL18" s="46"/>
      <c r="EM18" s="46"/>
      <c r="EN18" s="46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s="48" customFormat="1" x14ac:dyDescent="0.3"/>
    <row r="20" spans="1:254" s="48" customFormat="1" x14ac:dyDescent="0.3">
      <c r="DF20" s="92"/>
      <c r="EF20" s="92"/>
    </row>
    <row r="21" spans="1:254" s="48" customFormat="1" x14ac:dyDescent="0.3"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</row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6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7" sqref="L7:L8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5.425781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9.285156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</row>
    <row r="2" spans="1:254" ht="17.45" customHeight="1" x14ac:dyDescent="0.3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14"/>
      <c r="M3" s="114"/>
      <c r="N3" s="114"/>
      <c r="O3" s="114"/>
      <c r="P3" s="114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15" t="s">
        <v>65</v>
      </c>
      <c r="CV3" s="115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5"/>
      <c r="DI4" s="146" t="s">
        <v>7</v>
      </c>
      <c r="DJ4" s="147" t="s">
        <v>8</v>
      </c>
      <c r="DK4" s="148"/>
      <c r="DL4" s="149"/>
      <c r="DM4" s="156" t="s">
        <v>9</v>
      </c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46" t="s">
        <v>10</v>
      </c>
      <c r="EF4" s="157" t="s">
        <v>11</v>
      </c>
      <c r="EG4" s="158"/>
      <c r="EH4" s="159"/>
      <c r="EI4" s="70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69" t="s">
        <v>18</v>
      </c>
      <c r="DA5" s="169"/>
      <c r="DB5" s="169"/>
      <c r="DC5" s="170" t="s">
        <v>19</v>
      </c>
      <c r="DD5" s="171"/>
      <c r="DE5" s="177"/>
      <c r="DF5" s="170" t="s">
        <v>20</v>
      </c>
      <c r="DG5" s="171"/>
      <c r="DH5" s="177"/>
      <c r="DI5" s="146"/>
      <c r="DJ5" s="150"/>
      <c r="DK5" s="151"/>
      <c r="DL5" s="152"/>
      <c r="DM5" s="179"/>
      <c r="DN5" s="179"/>
      <c r="DO5" s="180"/>
      <c r="DP5" s="180"/>
      <c r="DQ5" s="180"/>
      <c r="DR5" s="180"/>
      <c r="DS5" s="170" t="s">
        <v>21</v>
      </c>
      <c r="DT5" s="171"/>
      <c r="DU5" s="177"/>
      <c r="DV5" s="213"/>
      <c r="DW5" s="214"/>
      <c r="DX5" s="214"/>
      <c r="DY5" s="214"/>
      <c r="DZ5" s="214"/>
      <c r="EA5" s="214"/>
      <c r="EB5" s="214"/>
      <c r="EC5" s="214"/>
      <c r="ED5" s="214"/>
      <c r="EE5" s="146"/>
      <c r="EF5" s="160"/>
      <c r="EG5" s="161"/>
      <c r="EH5" s="162"/>
      <c r="EI5" s="70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4" t="s">
        <v>40</v>
      </c>
      <c r="CU6" s="184"/>
      <c r="CV6" s="184"/>
      <c r="CW6" s="185" t="s">
        <v>41</v>
      </c>
      <c r="CX6" s="183"/>
      <c r="CY6" s="183"/>
      <c r="CZ6" s="169"/>
      <c r="DA6" s="169"/>
      <c r="DB6" s="169"/>
      <c r="DC6" s="172"/>
      <c r="DD6" s="173"/>
      <c r="DE6" s="178"/>
      <c r="DF6" s="172"/>
      <c r="DG6" s="173"/>
      <c r="DH6" s="178"/>
      <c r="DI6" s="146"/>
      <c r="DJ6" s="153"/>
      <c r="DK6" s="154"/>
      <c r="DL6" s="155"/>
      <c r="DM6" s="170" t="s">
        <v>42</v>
      </c>
      <c r="DN6" s="171"/>
      <c r="DO6" s="177"/>
      <c r="DP6" s="170" t="s">
        <v>43</v>
      </c>
      <c r="DQ6" s="171"/>
      <c r="DR6" s="177"/>
      <c r="DS6" s="172"/>
      <c r="DT6" s="173"/>
      <c r="DU6" s="178"/>
      <c r="DV6" s="170" t="s">
        <v>44</v>
      </c>
      <c r="DW6" s="171"/>
      <c r="DX6" s="177"/>
      <c r="DY6" s="170" t="s">
        <v>45</v>
      </c>
      <c r="DZ6" s="171"/>
      <c r="EA6" s="177"/>
      <c r="EB6" s="194" t="s">
        <v>46</v>
      </c>
      <c r="EC6" s="195"/>
      <c r="ED6" s="195"/>
      <c r="EE6" s="146"/>
      <c r="EF6" s="163"/>
      <c r="EG6" s="164"/>
      <c r="EH6" s="165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77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77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77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74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74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74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74</v>
      </c>
      <c r="AM7" s="215" t="s">
        <v>53</v>
      </c>
      <c r="AN7" s="72"/>
      <c r="AO7" s="196" t="s">
        <v>47</v>
      </c>
      <c r="AP7" s="198" t="s">
        <v>60</v>
      </c>
      <c r="AQ7" s="200" t="s">
        <v>74</v>
      </c>
      <c r="AR7" s="215" t="s">
        <v>53</v>
      </c>
      <c r="AS7" s="90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76"/>
      <c r="BB7" s="196" t="s">
        <v>47</v>
      </c>
      <c r="BC7" s="198" t="s">
        <v>60</v>
      </c>
      <c r="BD7" s="76"/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77</v>
      </c>
      <c r="BT7" s="215" t="s">
        <v>53</v>
      </c>
      <c r="BU7" s="71"/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77</v>
      </c>
      <c r="CT7" s="196" t="s">
        <v>47</v>
      </c>
      <c r="CU7" s="198" t="s">
        <v>60</v>
      </c>
      <c r="CV7" s="221" t="s">
        <v>77</v>
      </c>
      <c r="CW7" s="196" t="s">
        <v>47</v>
      </c>
      <c r="CX7" s="198" t="s">
        <v>60</v>
      </c>
      <c r="CY7" s="76"/>
      <c r="CZ7" s="196" t="s">
        <v>47</v>
      </c>
      <c r="DA7" s="198" t="s">
        <v>60</v>
      </c>
      <c r="DB7" s="76"/>
      <c r="DC7" s="196" t="s">
        <v>47</v>
      </c>
      <c r="DD7" s="198" t="s">
        <v>60</v>
      </c>
      <c r="DE7" s="76"/>
      <c r="DF7" s="196" t="s">
        <v>47</v>
      </c>
      <c r="DG7" s="198" t="s">
        <v>60</v>
      </c>
      <c r="DH7" s="76"/>
      <c r="DI7" s="223" t="s">
        <v>48</v>
      </c>
      <c r="DJ7" s="196" t="s">
        <v>47</v>
      </c>
      <c r="DK7" s="198" t="s">
        <v>60</v>
      </c>
      <c r="DL7" s="76"/>
      <c r="DM7" s="196" t="s">
        <v>47</v>
      </c>
      <c r="DN7" s="198" t="s">
        <v>60</v>
      </c>
      <c r="DO7" s="76"/>
      <c r="DP7" s="196" t="s">
        <v>47</v>
      </c>
      <c r="DQ7" s="198" t="s">
        <v>60</v>
      </c>
      <c r="DR7" s="76"/>
      <c r="DS7" s="196" t="s">
        <v>47</v>
      </c>
      <c r="DT7" s="198" t="s">
        <v>60</v>
      </c>
      <c r="DU7" s="76"/>
      <c r="DV7" s="196" t="s">
        <v>47</v>
      </c>
      <c r="DW7" s="198" t="s">
        <v>60</v>
      </c>
      <c r="DX7" s="76"/>
      <c r="DY7" s="196" t="s">
        <v>47</v>
      </c>
      <c r="DZ7" s="198" t="s">
        <v>60</v>
      </c>
      <c r="EA7" s="76"/>
      <c r="EB7" s="196" t="s">
        <v>47</v>
      </c>
      <c r="EC7" s="198" t="s">
        <v>60</v>
      </c>
      <c r="ED7" s="76"/>
      <c r="EE7" s="146" t="s">
        <v>48</v>
      </c>
      <c r="EF7" s="196" t="s">
        <v>47</v>
      </c>
      <c r="EG7" s="198" t="s">
        <v>60</v>
      </c>
      <c r="EH7" s="76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95" t="s">
        <v>49</v>
      </c>
      <c r="AO8" s="197"/>
      <c r="AP8" s="199"/>
      <c r="AQ8" s="200"/>
      <c r="AR8" s="216"/>
      <c r="AS8" s="95" t="s">
        <v>49</v>
      </c>
      <c r="AT8" s="197"/>
      <c r="AU8" s="199"/>
      <c r="AV8" s="95" t="s">
        <v>74</v>
      </c>
      <c r="AW8" s="32" t="s">
        <v>53</v>
      </c>
      <c r="AX8" s="95" t="s">
        <v>49</v>
      </c>
      <c r="AY8" s="197"/>
      <c r="AZ8" s="199"/>
      <c r="BA8" s="95" t="s">
        <v>75</v>
      </c>
      <c r="BB8" s="197"/>
      <c r="BC8" s="199"/>
      <c r="BD8" s="95" t="s">
        <v>75</v>
      </c>
      <c r="BE8" s="197"/>
      <c r="BF8" s="199"/>
      <c r="BG8" s="95" t="s">
        <v>75</v>
      </c>
      <c r="BH8" s="197"/>
      <c r="BI8" s="199"/>
      <c r="BJ8" s="95" t="s">
        <v>75</v>
      </c>
      <c r="BK8" s="197"/>
      <c r="BL8" s="199"/>
      <c r="BM8" s="95" t="s">
        <v>75</v>
      </c>
      <c r="BN8" s="197"/>
      <c r="BO8" s="199"/>
      <c r="BP8" s="95" t="s">
        <v>76</v>
      </c>
      <c r="BQ8" s="197"/>
      <c r="BR8" s="199"/>
      <c r="BS8" s="200"/>
      <c r="BT8" s="216"/>
      <c r="BU8" s="95" t="s">
        <v>49</v>
      </c>
      <c r="BV8" s="197"/>
      <c r="BW8" s="199"/>
      <c r="BX8" s="95" t="s">
        <v>77</v>
      </c>
      <c r="BY8" s="197"/>
      <c r="BZ8" s="199"/>
      <c r="CA8" s="95" t="s">
        <v>77</v>
      </c>
      <c r="CB8" s="197"/>
      <c r="CC8" s="199"/>
      <c r="CD8" s="95" t="s">
        <v>78</v>
      </c>
      <c r="CE8" s="197"/>
      <c r="CF8" s="199"/>
      <c r="CG8" s="95" t="s">
        <v>77</v>
      </c>
      <c r="CH8" s="197"/>
      <c r="CI8" s="199"/>
      <c r="CJ8" s="95" t="s">
        <v>77</v>
      </c>
      <c r="CK8" s="197"/>
      <c r="CL8" s="199"/>
      <c r="CM8" s="95" t="s">
        <v>77</v>
      </c>
      <c r="CN8" s="197"/>
      <c r="CO8" s="199"/>
      <c r="CP8" s="95" t="s">
        <v>77</v>
      </c>
      <c r="CQ8" s="197"/>
      <c r="CR8" s="199"/>
      <c r="CS8" s="222"/>
      <c r="CT8" s="197"/>
      <c r="CU8" s="199"/>
      <c r="CV8" s="222"/>
      <c r="CW8" s="197"/>
      <c r="CX8" s="199"/>
      <c r="CY8" s="95" t="s">
        <v>77</v>
      </c>
      <c r="CZ8" s="197"/>
      <c r="DA8" s="199"/>
      <c r="DB8" s="95" t="s">
        <v>77</v>
      </c>
      <c r="DC8" s="197"/>
      <c r="DD8" s="199"/>
      <c r="DE8" s="95" t="s">
        <v>78</v>
      </c>
      <c r="DF8" s="197"/>
      <c r="DG8" s="199"/>
      <c r="DH8" s="95" t="s">
        <v>77</v>
      </c>
      <c r="DI8" s="223"/>
      <c r="DJ8" s="197"/>
      <c r="DK8" s="199"/>
      <c r="DL8" s="95" t="s">
        <v>78</v>
      </c>
      <c r="DM8" s="197"/>
      <c r="DN8" s="199"/>
      <c r="DO8" s="95" t="s">
        <v>77</v>
      </c>
      <c r="DP8" s="197"/>
      <c r="DQ8" s="199"/>
      <c r="DR8" s="95" t="s">
        <v>78</v>
      </c>
      <c r="DS8" s="197"/>
      <c r="DT8" s="199"/>
      <c r="DU8" s="95" t="s">
        <v>77</v>
      </c>
      <c r="DV8" s="197"/>
      <c r="DW8" s="199"/>
      <c r="DX8" s="95" t="s">
        <v>79</v>
      </c>
      <c r="DY8" s="197"/>
      <c r="DZ8" s="199"/>
      <c r="EA8" s="95" t="s">
        <v>78</v>
      </c>
      <c r="EB8" s="197"/>
      <c r="EC8" s="199"/>
      <c r="ED8" s="95" t="s">
        <v>77</v>
      </c>
      <c r="EE8" s="146"/>
      <c r="EF8" s="197"/>
      <c r="EG8" s="199"/>
      <c r="EH8" s="95" t="s">
        <v>77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DJ10+EF10-EB10</f>
        <v>4468276.8999999994</v>
      </c>
      <c r="F10" s="20">
        <f t="shared" si="0"/>
        <v>3351207.6750000003</v>
      </c>
      <c r="G10" s="20">
        <f t="shared" si="0"/>
        <v>1675620.3323000001</v>
      </c>
      <c r="H10" s="20">
        <f>+G10/F10*100</f>
        <v>50.000492204649774</v>
      </c>
      <c r="I10" s="20">
        <f>G10/E10*100</f>
        <v>37.500369153487341</v>
      </c>
      <c r="J10" s="19">
        <f t="shared" ref="J10:L14" si="1">U10+Z10+AJ10+AO10+AT10+AY10+BN10+BV10+BY10+CB10+CE10+CH10+CN10+CQ10+CW10+CZ10+DF10+AE10</f>
        <v>1000781.5</v>
      </c>
      <c r="K10" s="20">
        <f t="shared" si="1"/>
        <v>750586.125</v>
      </c>
      <c r="L10" s="20">
        <f t="shared" si="1"/>
        <v>777037.7953</v>
      </c>
      <c r="M10" s="20">
        <f>+L10-K10</f>
        <v>26451.670299999998</v>
      </c>
      <c r="N10" s="20">
        <f>+L10/K10*100</f>
        <v>103.52413526162638</v>
      </c>
      <c r="O10" s="20">
        <f>L10/J10*100</f>
        <v>77.643101446219774</v>
      </c>
      <c r="P10" s="19">
        <f t="shared" ref="P10:Q14" si="2">U10+Z10+AE10</f>
        <v>90266.7</v>
      </c>
      <c r="Q10" s="20">
        <f t="shared" si="2"/>
        <v>67700.024999999994</v>
      </c>
      <c r="R10" s="20">
        <f>W10+AB10+AG10</f>
        <v>31305.370399999883</v>
      </c>
      <c r="S10" s="20">
        <f>+R10/Q10*100</f>
        <v>46.241298138368322</v>
      </c>
      <c r="T10" s="18">
        <f>R10/P10*100</f>
        <v>34.680973603776238</v>
      </c>
      <c r="U10" s="19">
        <v>5064.3999999999996</v>
      </c>
      <c r="V10" s="42">
        <f>+U10/12*9</f>
        <v>3798.2999999999997</v>
      </c>
      <c r="W10" s="42">
        <v>1555.569</v>
      </c>
      <c r="X10" s="42">
        <f>+W10/V10*100</f>
        <v>40.954347997788489</v>
      </c>
      <c r="Y10" s="42">
        <f t="shared" ref="Y10:Y17" si="3">W10/U10*100</f>
        <v>30.715760998341363</v>
      </c>
      <c r="Z10" s="19">
        <v>85202.3</v>
      </c>
      <c r="AA10" s="42">
        <f>+Z10/12*9</f>
        <v>63901.724999999999</v>
      </c>
      <c r="AB10" s="42">
        <v>8437.2369999999992</v>
      </c>
      <c r="AC10" s="42">
        <f t="shared" ref="AC10:AC17" si="4">+AB10/AA10*100</f>
        <v>13.203457340157874</v>
      </c>
      <c r="AD10" s="42">
        <f>+AB10/Z10*100</f>
        <v>9.9025930051184048</v>
      </c>
      <c r="AE10" s="19">
        <v>0</v>
      </c>
      <c r="AF10" s="42">
        <f>+AE10/12*9</f>
        <v>0</v>
      </c>
      <c r="AG10" s="42">
        <v>21312.564399999887</v>
      </c>
      <c r="AH10" s="42" t="e">
        <f>+AG10/AF10*100</f>
        <v>#DIV/0!</v>
      </c>
      <c r="AI10" s="42" t="e">
        <f>AG10/AE10*100</f>
        <v>#DIV/0!</v>
      </c>
      <c r="AJ10" s="19">
        <v>170918.2</v>
      </c>
      <c r="AK10" s="42">
        <f>+AJ10/12*9</f>
        <v>128188.65000000001</v>
      </c>
      <c r="AL10" s="42">
        <v>117204.817</v>
      </c>
      <c r="AM10" s="42">
        <f>+AL10/AK10*100</f>
        <v>91.431508951845572</v>
      </c>
      <c r="AN10" s="42">
        <f>AL10/AJ10*100</f>
        <v>68.573631713884168</v>
      </c>
      <c r="AO10" s="19">
        <v>6488</v>
      </c>
      <c r="AP10" s="42">
        <f>+AO10/12*9</f>
        <v>4866</v>
      </c>
      <c r="AQ10" s="42">
        <v>3407.3110000000001</v>
      </c>
      <c r="AR10" s="42">
        <f>+AQ10/AP10*100</f>
        <v>70.022831894780111</v>
      </c>
      <c r="AS10" s="42">
        <f>AQ10/AO10*100</f>
        <v>52.517123921085087</v>
      </c>
      <c r="AT10" s="19">
        <v>6900</v>
      </c>
      <c r="AU10" s="42">
        <f>+AT10/12*9</f>
        <v>5175</v>
      </c>
      <c r="AV10" s="42">
        <v>4791.2</v>
      </c>
      <c r="AW10" s="42">
        <f>+AV10/AU10*100</f>
        <v>92.583574879227044</v>
      </c>
      <c r="AX10" s="42">
        <f>AV10/AT10*100</f>
        <v>69.437681159420279</v>
      </c>
      <c r="AY10" s="19">
        <v>0</v>
      </c>
      <c r="AZ10" s="42">
        <f>+AY10/12*9</f>
        <v>0</v>
      </c>
      <c r="BA10" s="42">
        <v>0</v>
      </c>
      <c r="BB10" s="19">
        <v>0</v>
      </c>
      <c r="BC10" s="42">
        <f>+BB10/12*9</f>
        <v>0</v>
      </c>
      <c r="BD10" s="42">
        <v>0</v>
      </c>
      <c r="BE10" s="19">
        <v>1477564.3</v>
      </c>
      <c r="BF10" s="42">
        <f>+BE10/12*9</f>
        <v>1108173.2250000001</v>
      </c>
      <c r="BG10" s="42">
        <v>861912.6</v>
      </c>
      <c r="BH10" s="19">
        <v>3703.9</v>
      </c>
      <c r="BI10" s="42">
        <f>+BH10/12*9</f>
        <v>2777.9250000000002</v>
      </c>
      <c r="BJ10" s="42">
        <v>2164.1999999999998</v>
      </c>
      <c r="BK10" s="19">
        <v>0</v>
      </c>
      <c r="BL10" s="42">
        <f>+BK10/12*9</f>
        <v>0</v>
      </c>
      <c r="BM10" s="42">
        <v>0</v>
      </c>
      <c r="BN10" s="19">
        <v>0</v>
      </c>
      <c r="BO10" s="42">
        <f>+BN10/12*9</f>
        <v>0</v>
      </c>
      <c r="BP10" s="42">
        <v>0</v>
      </c>
      <c r="BQ10" s="19">
        <f t="shared" ref="BQ10:BR14" si="5">BV10+BY10+CB10+CE10</f>
        <v>160025</v>
      </c>
      <c r="BR10" s="42">
        <f t="shared" si="5"/>
        <v>120018.75</v>
      </c>
      <c r="BS10" s="42">
        <f>BX10+CA10+CD10+CG10</f>
        <v>79146.102500000008</v>
      </c>
      <c r="BT10" s="42">
        <f>+BS10/BR10*100</f>
        <v>65.944781544550338</v>
      </c>
      <c r="BU10" s="42">
        <f>BS10/BQ10*100</f>
        <v>49.458586158412757</v>
      </c>
      <c r="BV10" s="19">
        <v>109392</v>
      </c>
      <c r="BW10" s="42">
        <f>+BV10/12*9</f>
        <v>82044</v>
      </c>
      <c r="BX10" s="42">
        <v>61187.467499999999</v>
      </c>
      <c r="BY10" s="19">
        <v>35633</v>
      </c>
      <c r="BZ10" s="42">
        <f>+BY10/12*9</f>
        <v>26724.75</v>
      </c>
      <c r="CA10" s="42">
        <v>2523.6219999999998</v>
      </c>
      <c r="CB10" s="19">
        <v>0</v>
      </c>
      <c r="CC10" s="42">
        <f>+CB10/12*9</f>
        <v>0</v>
      </c>
      <c r="CD10" s="42">
        <v>0</v>
      </c>
      <c r="CE10" s="19">
        <v>15000</v>
      </c>
      <c r="CF10" s="42">
        <f>+CE10/12*9</f>
        <v>11250</v>
      </c>
      <c r="CG10" s="42">
        <v>15435.013000000001</v>
      </c>
      <c r="CH10" s="19">
        <v>0</v>
      </c>
      <c r="CI10" s="42">
        <f>+CH10/12*9</f>
        <v>0</v>
      </c>
      <c r="CJ10" s="42">
        <v>0</v>
      </c>
      <c r="CK10" s="19">
        <v>2227.1999999999998</v>
      </c>
      <c r="CL10" s="42">
        <f>+CK10/12*9</f>
        <v>1670.3999999999999</v>
      </c>
      <c r="CM10" s="42">
        <v>1113.5999999999999</v>
      </c>
      <c r="CN10" s="19">
        <v>0</v>
      </c>
      <c r="CO10" s="42">
        <f>+CN10/12*9</f>
        <v>0</v>
      </c>
      <c r="CP10" s="42">
        <v>0</v>
      </c>
      <c r="CQ10" s="19">
        <v>45443.4</v>
      </c>
      <c r="CR10" s="42">
        <f>+CQ10/12*9</f>
        <v>34082.550000000003</v>
      </c>
      <c r="CS10" s="42">
        <v>21557.216499999999</v>
      </c>
      <c r="CT10" s="19">
        <v>22165.4</v>
      </c>
      <c r="CU10" s="42">
        <f>+CT10/12*9</f>
        <v>16624.050000000003</v>
      </c>
      <c r="CV10" s="42">
        <v>12113.3665</v>
      </c>
      <c r="CW10" s="19">
        <v>0</v>
      </c>
      <c r="CX10" s="42">
        <f>+CW10/12*9</f>
        <v>0</v>
      </c>
      <c r="CY10" s="42">
        <v>2302.259</v>
      </c>
      <c r="CZ10" s="19">
        <v>0</v>
      </c>
      <c r="DA10" s="42">
        <f>+CZ10/12*9</f>
        <v>0</v>
      </c>
      <c r="DB10" s="42">
        <v>300</v>
      </c>
      <c r="DC10" s="19">
        <v>0</v>
      </c>
      <c r="DD10" s="42">
        <f>+DC10/12*9</f>
        <v>0</v>
      </c>
      <c r="DE10" s="42">
        <v>0</v>
      </c>
      <c r="DF10" s="19">
        <v>520740.2</v>
      </c>
      <c r="DG10" s="42">
        <f>+DF10/12*9</f>
        <v>390555.15</v>
      </c>
      <c r="DH10" s="42">
        <v>517023.51890000002</v>
      </c>
      <c r="DI10" s="42">
        <v>0</v>
      </c>
      <c r="DJ10" s="19">
        <f t="shared" ref="DJ10:DL14" si="6">U10+Z10+AJ10+AO10+AT10+AY10+BB10+BE10+BH10+BK10+BN10+BV10+BY10+CB10+CE10+CH10+CK10+CN10+CQ10+CW10+CZ10+DC10+DF10+AE10</f>
        <v>2484276.9</v>
      </c>
      <c r="DK10" s="42">
        <f t="shared" si="6"/>
        <v>1863207.6750000003</v>
      </c>
      <c r="DL10" s="42">
        <f t="shared" si="6"/>
        <v>1642228.1953</v>
      </c>
      <c r="DM10" s="19">
        <v>100000</v>
      </c>
      <c r="DN10" s="42">
        <f>+DM10/12*9</f>
        <v>75000</v>
      </c>
      <c r="DO10" s="42">
        <v>450</v>
      </c>
      <c r="DP10" s="19">
        <v>1884000</v>
      </c>
      <c r="DQ10" s="42">
        <f>+DP10/12*9</f>
        <v>1413000</v>
      </c>
      <c r="DR10" s="42">
        <v>32942.137000000002</v>
      </c>
      <c r="DS10" s="19">
        <v>0</v>
      </c>
      <c r="DT10" s="42">
        <f>+DS10/12*9</f>
        <v>0</v>
      </c>
      <c r="DU10" s="42">
        <v>0</v>
      </c>
      <c r="DV10" s="19">
        <v>0</v>
      </c>
      <c r="DW10" s="42">
        <f>+DV10/12*9</f>
        <v>0</v>
      </c>
      <c r="DX10" s="42">
        <v>0</v>
      </c>
      <c r="DY10" s="19">
        <v>0</v>
      </c>
      <c r="DZ10" s="42">
        <f>+DY10/12*9</f>
        <v>0</v>
      </c>
      <c r="EA10" s="42">
        <v>0</v>
      </c>
      <c r="EB10" s="19">
        <v>364707.3</v>
      </c>
      <c r="EC10" s="42">
        <f>+EB10/12*9</f>
        <v>273530.47499999998</v>
      </c>
      <c r="ED10" s="42">
        <v>0</v>
      </c>
      <c r="EE10" s="42">
        <v>0</v>
      </c>
      <c r="EF10" s="19">
        <f t="shared" ref="EF10:EG14" si="7">DM10+DP10+DS10+DV10+DY10+EB10</f>
        <v>2348707.2999999998</v>
      </c>
      <c r="EG10" s="42">
        <f t="shared" si="7"/>
        <v>1761530.4750000001</v>
      </c>
      <c r="EH10" s="42">
        <f>DO10+DR10+DU10+DX10+EA10+ED10+EE10</f>
        <v>33392.137000000002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2684494.3569999998</v>
      </c>
      <c r="F11" s="20">
        <f t="shared" si="0"/>
        <v>2013370.7677500006</v>
      </c>
      <c r="G11" s="20">
        <f t="shared" si="0"/>
        <v>1690946.2228000001</v>
      </c>
      <c r="H11" s="20">
        <f t="shared" ref="H11:H17" si="8">+G11/F11*100</f>
        <v>83.985833602306698</v>
      </c>
      <c r="I11" s="20">
        <f>G11/E11*100</f>
        <v>62.989375201730034</v>
      </c>
      <c r="J11" s="19">
        <f t="shared" si="1"/>
        <v>830911.4420000005</v>
      </c>
      <c r="K11" s="20">
        <f t="shared" si="1"/>
        <v>623183.58150000032</v>
      </c>
      <c r="L11" s="20">
        <f t="shared" si="1"/>
        <v>494071.53080000018</v>
      </c>
      <c r="M11" s="20">
        <f t="shared" ref="M11:M17" si="9">+L11-K11</f>
        <v>-129112.05070000014</v>
      </c>
      <c r="N11" s="20">
        <f t="shared" ref="N11:N17" si="10">+L11/K11*100</f>
        <v>79.281859385764307</v>
      </c>
      <c r="O11" s="20">
        <f>L11/J11*100</f>
        <v>59.46139453932323</v>
      </c>
      <c r="P11" s="19">
        <f t="shared" si="2"/>
        <v>130362.23000000045</v>
      </c>
      <c r="Q11" s="20">
        <f t="shared" si="2"/>
        <v>97771.672500000335</v>
      </c>
      <c r="R11" s="20">
        <f>W11+AB11+AG11</f>
        <v>56328.721200000211</v>
      </c>
      <c r="S11" s="20">
        <f t="shared" ref="S11:S17" si="11">+R11/Q11*100</f>
        <v>57.612516754277699</v>
      </c>
      <c r="T11" s="18">
        <f>R11/P11*100</f>
        <v>43.209387565708276</v>
      </c>
      <c r="U11" s="19">
        <v>10000</v>
      </c>
      <c r="V11" s="42">
        <f t="shared" ref="V11:V14" si="12">+U11/12*9</f>
        <v>7500</v>
      </c>
      <c r="W11" s="42">
        <v>4884.1733000000004</v>
      </c>
      <c r="X11" s="42">
        <f t="shared" ref="X11:X17" si="13">+W11/V11*100</f>
        <v>65.122310666666678</v>
      </c>
      <c r="Y11" s="42">
        <f t="shared" si="3"/>
        <v>48.841733000000005</v>
      </c>
      <c r="Z11" s="19">
        <v>20000</v>
      </c>
      <c r="AA11" s="42">
        <f t="shared" ref="AA11:AA14" si="14">+Z11/12*9</f>
        <v>15000</v>
      </c>
      <c r="AB11" s="42">
        <v>23880.336899999998</v>
      </c>
      <c r="AC11" s="42">
        <f t="shared" si="4"/>
        <v>159.202246</v>
      </c>
      <c r="AD11" s="42">
        <f t="shared" ref="AD11:AD17" si="15">+AB11/Z11*100</f>
        <v>119.40168449999999</v>
      </c>
      <c r="AE11" s="19">
        <v>100362.23000000045</v>
      </c>
      <c r="AF11" s="42">
        <f t="shared" ref="AF11:AF14" si="16">+AE11/12*9</f>
        <v>75271.672500000335</v>
      </c>
      <c r="AG11" s="42">
        <v>27564.211000000214</v>
      </c>
      <c r="AH11" s="42">
        <f>+AG11/AF11*100</f>
        <v>36.619634032975803</v>
      </c>
      <c r="AI11" s="42">
        <f>AG11/AE11*100</f>
        <v>27.464725524731854</v>
      </c>
      <c r="AJ11" s="19">
        <v>324498.40000000002</v>
      </c>
      <c r="AK11" s="42">
        <f t="shared" ref="AK11:AK14" si="17">+AJ11/12*9</f>
        <v>243373.80000000002</v>
      </c>
      <c r="AL11" s="42">
        <v>215957.731</v>
      </c>
      <c r="AM11" s="42">
        <f>+AL11/AK11*100</f>
        <v>88.734995714411326</v>
      </c>
      <c r="AN11" s="42">
        <f>AL11/AJ11*100</f>
        <v>66.551246785808488</v>
      </c>
      <c r="AO11" s="19">
        <v>7780.8</v>
      </c>
      <c r="AP11" s="42">
        <f t="shared" ref="AP11:AP14" si="18">+AO11/12*9</f>
        <v>5835.5999999999995</v>
      </c>
      <c r="AQ11" s="42">
        <v>4803.5925999999999</v>
      </c>
      <c r="AR11" s="42">
        <f t="shared" ref="AR11:AR17" si="19">+AQ11/AP11*100</f>
        <v>82.31531633422442</v>
      </c>
      <c r="AS11" s="42">
        <f>AQ11/AO11*100</f>
        <v>61.736487250668318</v>
      </c>
      <c r="AT11" s="19">
        <v>12300</v>
      </c>
      <c r="AU11" s="42">
        <f t="shared" ref="AU11:AU14" si="20">+AT11/12*9</f>
        <v>9225</v>
      </c>
      <c r="AV11" s="42">
        <v>8011</v>
      </c>
      <c r="AW11" s="42">
        <f>+AV11/AU11*100</f>
        <v>86.840108401084009</v>
      </c>
      <c r="AX11" s="42">
        <f>AV11/AT11*100</f>
        <v>65.130081300813004</v>
      </c>
      <c r="AY11" s="19">
        <v>0</v>
      </c>
      <c r="AZ11" s="42">
        <f t="shared" ref="AZ11:AZ14" si="21">+AY11/12*9</f>
        <v>0</v>
      </c>
      <c r="BA11" s="42">
        <v>0</v>
      </c>
      <c r="BB11" s="19">
        <v>0</v>
      </c>
      <c r="BC11" s="42">
        <f t="shared" ref="BC11:BC14" si="22">+BB11/12*9</f>
        <v>0</v>
      </c>
      <c r="BD11" s="42">
        <v>0</v>
      </c>
      <c r="BE11" s="19">
        <v>1487011.3</v>
      </c>
      <c r="BF11" s="42">
        <f t="shared" ref="BF11:BF14" si="23">+BE11/12*9</f>
        <v>1115258.4750000001</v>
      </c>
      <c r="BG11" s="42">
        <v>867423.3</v>
      </c>
      <c r="BH11" s="19">
        <v>9804.9</v>
      </c>
      <c r="BI11" s="42">
        <f t="shared" ref="BI11:BI14" si="24">+BH11/12*9</f>
        <v>7353.6749999999993</v>
      </c>
      <c r="BJ11" s="42">
        <v>5728.6</v>
      </c>
      <c r="BK11" s="19">
        <v>0</v>
      </c>
      <c r="BL11" s="42">
        <f t="shared" ref="BL11:BL14" si="25">+BK11/12*9</f>
        <v>0</v>
      </c>
      <c r="BM11" s="42">
        <v>0</v>
      </c>
      <c r="BN11" s="19">
        <v>0</v>
      </c>
      <c r="BO11" s="42">
        <f t="shared" ref="BO11:BO14" si="26">+BN11/12*9</f>
        <v>0</v>
      </c>
      <c r="BP11" s="42">
        <v>0</v>
      </c>
      <c r="BQ11" s="19">
        <f t="shared" si="5"/>
        <v>44460.9</v>
      </c>
      <c r="BR11" s="42">
        <f t="shared" si="5"/>
        <v>33345.675000000003</v>
      </c>
      <c r="BS11" s="42">
        <f>BX11+CA11+CD11+CG11</f>
        <v>9200.482</v>
      </c>
      <c r="BT11" s="42">
        <f t="shared" ref="BT11:BT17" si="27">+BS11/BR11*100</f>
        <v>27.591230346964036</v>
      </c>
      <c r="BU11" s="42">
        <f>BS11/BQ11*100</f>
        <v>20.693422760223026</v>
      </c>
      <c r="BV11" s="19">
        <v>31562</v>
      </c>
      <c r="BW11" s="42">
        <f t="shared" ref="BW11:BW14" si="28">+BV11/12*9</f>
        <v>23671.5</v>
      </c>
      <c r="BX11" s="42">
        <v>7196.5479999999998</v>
      </c>
      <c r="BY11" s="19">
        <v>7543.4</v>
      </c>
      <c r="BZ11" s="42">
        <f t="shared" ref="BZ11:BZ14" si="29">+BY11/12*9</f>
        <v>5657.55</v>
      </c>
      <c r="CA11" s="42">
        <v>583.79999999999995</v>
      </c>
      <c r="CB11" s="19">
        <v>2100</v>
      </c>
      <c r="CC11" s="42">
        <f t="shared" ref="CC11:CC14" si="30">+CB11/12*9</f>
        <v>1575</v>
      </c>
      <c r="CD11" s="42">
        <v>281.23399999999998</v>
      </c>
      <c r="CE11" s="19">
        <v>3255.5</v>
      </c>
      <c r="CF11" s="42">
        <f t="shared" ref="CF11:CF14" si="31">+CE11/12*9</f>
        <v>2441.625</v>
      </c>
      <c r="CG11" s="42">
        <v>1138.9000000000001</v>
      </c>
      <c r="CH11" s="19">
        <v>0</v>
      </c>
      <c r="CI11" s="42">
        <f t="shared" ref="CI11:CI14" si="32">+CH11/12*9</f>
        <v>0</v>
      </c>
      <c r="CJ11" s="42">
        <v>0</v>
      </c>
      <c r="CK11" s="19">
        <v>4454.3999999999996</v>
      </c>
      <c r="CL11" s="42">
        <f t="shared" ref="CL11:CL14" si="33">+CK11/12*9</f>
        <v>3340.7999999999997</v>
      </c>
      <c r="CM11" s="42">
        <v>1781.74</v>
      </c>
      <c r="CN11" s="19">
        <v>0</v>
      </c>
      <c r="CO11" s="42">
        <f t="shared" ref="CO11:CO14" si="34">+CN11/12*9</f>
        <v>0</v>
      </c>
      <c r="CP11" s="42">
        <v>0</v>
      </c>
      <c r="CQ11" s="19">
        <v>196797.57</v>
      </c>
      <c r="CR11" s="42">
        <f t="shared" ref="CR11:CR14" si="35">+CQ11/12*9</f>
        <v>147598.17749999999</v>
      </c>
      <c r="CS11" s="42">
        <v>88982.222999999998</v>
      </c>
      <c r="CT11" s="19">
        <v>62673.07</v>
      </c>
      <c r="CU11" s="42">
        <f t="shared" ref="CU11:CU14" si="36">+CT11/12*9</f>
        <v>47004.802500000005</v>
      </c>
      <c r="CV11" s="42">
        <v>26998.332999999999</v>
      </c>
      <c r="CW11" s="19">
        <v>6000</v>
      </c>
      <c r="CX11" s="42">
        <f t="shared" ref="CX11:CX14" si="37">+CW11/12*9</f>
        <v>4500</v>
      </c>
      <c r="CY11" s="42">
        <v>5903.2920000000004</v>
      </c>
      <c r="CZ11" s="19">
        <v>666.1</v>
      </c>
      <c r="DA11" s="42">
        <f t="shared" ref="DA11:DA14" si="38">+CZ11/12*9</f>
        <v>499.57499999999999</v>
      </c>
      <c r="DB11" s="42">
        <v>707.67899999999997</v>
      </c>
      <c r="DC11" s="19">
        <v>0</v>
      </c>
      <c r="DD11" s="42">
        <f t="shared" ref="DD11:DD14" si="39">+DC11/12*9</f>
        <v>0</v>
      </c>
      <c r="DE11" s="42">
        <v>0</v>
      </c>
      <c r="DF11" s="19">
        <v>108045.442</v>
      </c>
      <c r="DG11" s="42">
        <f t="shared" ref="DG11:DG14" si="40">+DF11/12*9</f>
        <v>81034.0815</v>
      </c>
      <c r="DH11" s="42">
        <v>104176.81</v>
      </c>
      <c r="DI11" s="42">
        <v>0</v>
      </c>
      <c r="DJ11" s="19">
        <f t="shared" si="6"/>
        <v>2332182.0419999999</v>
      </c>
      <c r="DK11" s="42">
        <f t="shared" si="6"/>
        <v>1749136.5315000005</v>
      </c>
      <c r="DL11" s="42">
        <f t="shared" si="6"/>
        <v>1369005.1708</v>
      </c>
      <c r="DM11" s="19">
        <v>0</v>
      </c>
      <c r="DN11" s="42">
        <f t="shared" ref="DN11:DN14" si="41">+DM11/12*9</f>
        <v>0</v>
      </c>
      <c r="DO11" s="42">
        <v>0</v>
      </c>
      <c r="DP11" s="19">
        <v>347312.315</v>
      </c>
      <c r="DQ11" s="42">
        <f t="shared" ref="DQ11:DQ14" si="42">+DP11/12*9</f>
        <v>260484.23625000002</v>
      </c>
      <c r="DR11" s="42">
        <v>321941.05200000003</v>
      </c>
      <c r="DS11" s="19">
        <v>0</v>
      </c>
      <c r="DT11" s="42">
        <f t="shared" ref="DT11:DT14" si="43">+DS11/12*9</f>
        <v>0</v>
      </c>
      <c r="DU11" s="42">
        <v>0</v>
      </c>
      <c r="DV11" s="19">
        <v>5000</v>
      </c>
      <c r="DW11" s="42">
        <f t="shared" ref="DW11:DW14" si="44">+DV11/12*9</f>
        <v>3750</v>
      </c>
      <c r="DX11" s="42">
        <v>0</v>
      </c>
      <c r="DY11" s="19">
        <v>0</v>
      </c>
      <c r="DZ11" s="42">
        <f t="shared" ref="DZ11:DZ14" si="45">+DY11/12*9</f>
        <v>0</v>
      </c>
      <c r="EA11" s="42">
        <v>0</v>
      </c>
      <c r="EB11" s="19">
        <v>441000</v>
      </c>
      <c r="EC11" s="42">
        <f t="shared" ref="EC11:EC14" si="46">+EB11/12*9</f>
        <v>330750</v>
      </c>
      <c r="ED11" s="42">
        <v>342918.86200000002</v>
      </c>
      <c r="EE11" s="42">
        <v>0</v>
      </c>
      <c r="EF11" s="19">
        <f t="shared" si="7"/>
        <v>793312.31499999994</v>
      </c>
      <c r="EG11" s="42">
        <f t="shared" si="7"/>
        <v>594984.23625000007</v>
      </c>
      <c r="EH11" s="42">
        <f>DO11+DR11+DU11+DX11+EA11+ED11+EE11</f>
        <v>664859.91400000011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941087.85840000003</v>
      </c>
      <c r="F12" s="20">
        <f t="shared" si="0"/>
        <v>705815.89379999973</v>
      </c>
      <c r="G12" s="20">
        <f t="shared" si="0"/>
        <v>541317.37789999996</v>
      </c>
      <c r="H12" s="20">
        <f t="shared" si="8"/>
        <v>76.693849296256829</v>
      </c>
      <c r="I12" s="20">
        <f>G12/E12*100</f>
        <v>57.520386972192604</v>
      </c>
      <c r="J12" s="19">
        <f t="shared" si="1"/>
        <v>307439.40399999998</v>
      </c>
      <c r="K12" s="20">
        <f t="shared" si="1"/>
        <v>230579.55299999996</v>
      </c>
      <c r="L12" s="20">
        <f t="shared" si="1"/>
        <v>184695.48690000008</v>
      </c>
      <c r="M12" s="20">
        <f t="shared" si="9"/>
        <v>-45884.06609999988</v>
      </c>
      <c r="N12" s="20">
        <f t="shared" si="10"/>
        <v>80.10054859461026</v>
      </c>
      <c r="O12" s="20">
        <f>L12/J12*100</f>
        <v>60.075411445957684</v>
      </c>
      <c r="P12" s="19">
        <f t="shared" si="2"/>
        <v>35437.699999999953</v>
      </c>
      <c r="Q12" s="20">
        <f t="shared" si="2"/>
        <v>26578.274999999965</v>
      </c>
      <c r="R12" s="20">
        <f>W12+AB12+AG12</f>
        <v>23137.677000000069</v>
      </c>
      <c r="S12" s="20">
        <f t="shared" si="11"/>
        <v>87.054848367699179</v>
      </c>
      <c r="T12" s="18">
        <f>R12/P12*100</f>
        <v>65.291136275774392</v>
      </c>
      <c r="U12" s="19">
        <v>0</v>
      </c>
      <c r="V12" s="42">
        <f t="shared" si="12"/>
        <v>0</v>
      </c>
      <c r="W12" s="42">
        <v>92.5</v>
      </c>
      <c r="X12" s="42" t="e">
        <f t="shared" si="13"/>
        <v>#DIV/0!</v>
      </c>
      <c r="Y12" s="42" t="e">
        <f t="shared" si="3"/>
        <v>#DIV/0!</v>
      </c>
      <c r="Z12" s="19">
        <v>5220</v>
      </c>
      <c r="AA12" s="42">
        <f t="shared" si="14"/>
        <v>3915</v>
      </c>
      <c r="AB12" s="42">
        <v>5013.2049999999999</v>
      </c>
      <c r="AC12" s="42">
        <f t="shared" si="4"/>
        <v>128.05121328224774</v>
      </c>
      <c r="AD12" s="42">
        <f t="shared" si="15"/>
        <v>96.038409961685829</v>
      </c>
      <c r="AE12" s="19">
        <v>30217.699999999953</v>
      </c>
      <c r="AF12" s="42">
        <f t="shared" si="16"/>
        <v>22663.274999999965</v>
      </c>
      <c r="AG12" s="42">
        <v>18031.972000000067</v>
      </c>
      <c r="AH12" s="42">
        <f>+AG12/AF12*100</f>
        <v>79.564723103788367</v>
      </c>
      <c r="AI12" s="42">
        <f>AG12/AE12*100</f>
        <v>59.673542327841275</v>
      </c>
      <c r="AJ12" s="19">
        <v>55961.599999999999</v>
      </c>
      <c r="AK12" s="42">
        <f t="shared" si="17"/>
        <v>41971.199999999997</v>
      </c>
      <c r="AL12" s="42">
        <v>37336.243000000002</v>
      </c>
      <c r="AM12" s="42">
        <f>+AL12/AK12*100</f>
        <v>88.956815625953041</v>
      </c>
      <c r="AN12" s="42">
        <f>AL12/AJ12*100</f>
        <v>66.717611719464784</v>
      </c>
      <c r="AO12" s="19">
        <v>4713.7</v>
      </c>
      <c r="AP12" s="42">
        <f t="shared" si="18"/>
        <v>3535.2750000000001</v>
      </c>
      <c r="AQ12" s="42">
        <v>2872.585</v>
      </c>
      <c r="AR12" s="42">
        <f t="shared" si="19"/>
        <v>81.254923591516928</v>
      </c>
      <c r="AS12" s="42">
        <f>AQ12/AO12*100</f>
        <v>60.941192693637703</v>
      </c>
      <c r="AT12" s="19">
        <v>400</v>
      </c>
      <c r="AU12" s="42">
        <f t="shared" si="20"/>
        <v>300</v>
      </c>
      <c r="AV12" s="42">
        <v>348.8</v>
      </c>
      <c r="AW12" s="42">
        <f>+AV12/AU12*100</f>
        <v>116.26666666666668</v>
      </c>
      <c r="AX12" s="42">
        <f>AV12/AT12*100</f>
        <v>87.2</v>
      </c>
      <c r="AY12" s="19">
        <v>0</v>
      </c>
      <c r="AZ12" s="42">
        <f t="shared" si="21"/>
        <v>0</v>
      </c>
      <c r="BA12" s="42">
        <v>0</v>
      </c>
      <c r="BB12" s="19">
        <v>0</v>
      </c>
      <c r="BC12" s="42">
        <f t="shared" si="22"/>
        <v>0</v>
      </c>
      <c r="BD12" s="42">
        <v>0</v>
      </c>
      <c r="BE12" s="19">
        <v>490624.6</v>
      </c>
      <c r="BF12" s="42">
        <f t="shared" si="23"/>
        <v>367968.44999999995</v>
      </c>
      <c r="BG12" s="42">
        <v>286197.7</v>
      </c>
      <c r="BH12" s="19">
        <v>1089.4000000000001</v>
      </c>
      <c r="BI12" s="42">
        <f t="shared" si="24"/>
        <v>817.05000000000007</v>
      </c>
      <c r="BJ12" s="42">
        <v>636.5</v>
      </c>
      <c r="BK12" s="19">
        <v>0</v>
      </c>
      <c r="BL12" s="42">
        <f t="shared" si="25"/>
        <v>0</v>
      </c>
      <c r="BM12" s="42">
        <v>0</v>
      </c>
      <c r="BN12" s="19">
        <v>0</v>
      </c>
      <c r="BO12" s="42">
        <f t="shared" si="26"/>
        <v>0</v>
      </c>
      <c r="BP12" s="42">
        <v>0</v>
      </c>
      <c r="BQ12" s="19">
        <f t="shared" si="5"/>
        <v>72828</v>
      </c>
      <c r="BR12" s="42">
        <f t="shared" si="5"/>
        <v>54621</v>
      </c>
      <c r="BS12" s="42">
        <f>BX12+CA12+CD12+CG12</f>
        <v>17565.431</v>
      </c>
      <c r="BT12" s="42">
        <f t="shared" si="27"/>
        <v>32.158750297504625</v>
      </c>
      <c r="BU12" s="42">
        <f>BS12/BQ12*100</f>
        <v>24.119062723128469</v>
      </c>
      <c r="BV12" s="19">
        <v>69528</v>
      </c>
      <c r="BW12" s="42">
        <f t="shared" si="28"/>
        <v>52146</v>
      </c>
      <c r="BX12" s="42">
        <v>15531.370999999999</v>
      </c>
      <c r="BY12" s="19">
        <v>0</v>
      </c>
      <c r="BZ12" s="42">
        <f t="shared" si="29"/>
        <v>0</v>
      </c>
      <c r="CA12" s="42">
        <v>0</v>
      </c>
      <c r="CB12" s="19">
        <v>0</v>
      </c>
      <c r="CC12" s="42">
        <f t="shared" si="30"/>
        <v>0</v>
      </c>
      <c r="CD12" s="42">
        <v>0</v>
      </c>
      <c r="CE12" s="19">
        <v>3300</v>
      </c>
      <c r="CF12" s="42">
        <f t="shared" si="31"/>
        <v>2475</v>
      </c>
      <c r="CG12" s="42">
        <v>2034.06</v>
      </c>
      <c r="CH12" s="19">
        <v>0</v>
      </c>
      <c r="CI12" s="42">
        <f t="shared" si="32"/>
        <v>0</v>
      </c>
      <c r="CJ12" s="42">
        <v>0</v>
      </c>
      <c r="CK12" s="19">
        <v>1999</v>
      </c>
      <c r="CL12" s="42">
        <f t="shared" si="33"/>
        <v>1499.25</v>
      </c>
      <c r="CM12" s="42">
        <v>404.8</v>
      </c>
      <c r="CN12" s="19">
        <v>0</v>
      </c>
      <c r="CO12" s="42">
        <f t="shared" si="34"/>
        <v>0</v>
      </c>
      <c r="CP12" s="42">
        <v>44</v>
      </c>
      <c r="CQ12" s="19">
        <v>39362.1</v>
      </c>
      <c r="CR12" s="42">
        <f t="shared" si="35"/>
        <v>29521.574999999997</v>
      </c>
      <c r="CS12" s="42">
        <v>20489.777999999998</v>
      </c>
      <c r="CT12" s="19">
        <v>19112.099999999999</v>
      </c>
      <c r="CU12" s="42">
        <f t="shared" si="36"/>
        <v>14334.074999999999</v>
      </c>
      <c r="CV12" s="42">
        <v>7686.5780000000004</v>
      </c>
      <c r="CW12" s="19">
        <v>900</v>
      </c>
      <c r="CX12" s="42">
        <f t="shared" si="37"/>
        <v>675</v>
      </c>
      <c r="CY12" s="42">
        <v>427.9</v>
      </c>
      <c r="CZ12" s="19">
        <v>2000</v>
      </c>
      <c r="DA12" s="42">
        <f t="shared" si="38"/>
        <v>1500</v>
      </c>
      <c r="DB12" s="42">
        <v>3699.9998000000001</v>
      </c>
      <c r="DC12" s="19">
        <v>20000</v>
      </c>
      <c r="DD12" s="42">
        <f t="shared" si="39"/>
        <v>15000</v>
      </c>
      <c r="DE12" s="42">
        <v>0</v>
      </c>
      <c r="DF12" s="19">
        <v>95836.304000000004</v>
      </c>
      <c r="DG12" s="42">
        <f t="shared" si="40"/>
        <v>71877.228000000003</v>
      </c>
      <c r="DH12" s="42">
        <v>78773.073099999994</v>
      </c>
      <c r="DI12" s="42">
        <v>0</v>
      </c>
      <c r="DJ12" s="19">
        <f t="shared" si="6"/>
        <v>821152.40399999998</v>
      </c>
      <c r="DK12" s="42">
        <f t="shared" si="6"/>
        <v>615864.30299999984</v>
      </c>
      <c r="DL12" s="42">
        <f t="shared" si="6"/>
        <v>471934.48690000002</v>
      </c>
      <c r="DM12" s="19">
        <v>0</v>
      </c>
      <c r="DN12" s="42">
        <f t="shared" si="41"/>
        <v>0</v>
      </c>
      <c r="DO12" s="42">
        <v>0</v>
      </c>
      <c r="DP12" s="19">
        <v>119935.4544</v>
      </c>
      <c r="DQ12" s="42">
        <f t="shared" si="42"/>
        <v>89951.590799999991</v>
      </c>
      <c r="DR12" s="42">
        <v>69382.891000000003</v>
      </c>
      <c r="DS12" s="19">
        <v>0</v>
      </c>
      <c r="DT12" s="42">
        <f t="shared" si="43"/>
        <v>0</v>
      </c>
      <c r="DU12" s="42">
        <v>0</v>
      </c>
      <c r="DV12" s="19">
        <v>0</v>
      </c>
      <c r="DW12" s="42">
        <f t="shared" si="44"/>
        <v>0</v>
      </c>
      <c r="DX12" s="42">
        <v>0</v>
      </c>
      <c r="DY12" s="19">
        <v>0</v>
      </c>
      <c r="DZ12" s="42">
        <f t="shared" si="45"/>
        <v>0</v>
      </c>
      <c r="EA12" s="42">
        <v>0</v>
      </c>
      <c r="EB12" s="19">
        <v>98431.948999999993</v>
      </c>
      <c r="EC12" s="42">
        <f t="shared" si="46"/>
        <v>73823.961749999988</v>
      </c>
      <c r="ED12" s="42">
        <v>52190</v>
      </c>
      <c r="EE12" s="42">
        <v>0</v>
      </c>
      <c r="EF12" s="19">
        <f t="shared" si="7"/>
        <v>218367.40340000001</v>
      </c>
      <c r="EG12" s="42">
        <f t="shared" si="7"/>
        <v>163775.55254999996</v>
      </c>
      <c r="EH12" s="42">
        <f>DO12+DR12+DU12+DX12+EA12+ED12+EE12</f>
        <v>121572.891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4363669.1222000001</v>
      </c>
      <c r="F13" s="20">
        <f t="shared" si="0"/>
        <v>3272751.8416499998</v>
      </c>
      <c r="G13" s="20">
        <f t="shared" si="0"/>
        <v>2217229.5109999999</v>
      </c>
      <c r="H13" s="20">
        <f t="shared" si="8"/>
        <v>67.748170905685143</v>
      </c>
      <c r="I13" s="20">
        <f>G13/E13*100</f>
        <v>50.811128179263854</v>
      </c>
      <c r="J13" s="19">
        <f t="shared" si="1"/>
        <v>902963.31900000002</v>
      </c>
      <c r="K13" s="20">
        <f t="shared" si="1"/>
        <v>677222.48924999998</v>
      </c>
      <c r="L13" s="20">
        <f t="shared" si="1"/>
        <v>500845.22099999979</v>
      </c>
      <c r="M13" s="20">
        <f t="shared" si="9"/>
        <v>-176377.2682500002</v>
      </c>
      <c r="N13" s="20">
        <f t="shared" si="10"/>
        <v>73.955786901682515</v>
      </c>
      <c r="O13" s="20">
        <f>L13/J13*100</f>
        <v>55.46684017626189</v>
      </c>
      <c r="P13" s="19">
        <f t="shared" si="2"/>
        <v>159100</v>
      </c>
      <c r="Q13" s="20">
        <f t="shared" si="2"/>
        <v>119325</v>
      </c>
      <c r="R13" s="20">
        <f>W13+AB13+AG13</f>
        <v>41196.301999999778</v>
      </c>
      <c r="S13" s="20">
        <f t="shared" si="11"/>
        <v>34.524451707521287</v>
      </c>
      <c r="T13" s="18">
        <f>R13/P13*100</f>
        <v>25.893338780640967</v>
      </c>
      <c r="U13" s="19">
        <v>0</v>
      </c>
      <c r="V13" s="42">
        <f t="shared" si="12"/>
        <v>0</v>
      </c>
      <c r="W13" s="42">
        <v>49.872999999999998</v>
      </c>
      <c r="X13" s="42" t="e">
        <f t="shared" si="13"/>
        <v>#DIV/0!</v>
      </c>
      <c r="Y13" s="42" t="e">
        <f t="shared" si="3"/>
        <v>#DIV/0!</v>
      </c>
      <c r="Z13" s="19">
        <v>16650</v>
      </c>
      <c r="AA13" s="42">
        <f t="shared" si="14"/>
        <v>12487.5</v>
      </c>
      <c r="AB13" s="42">
        <v>8979.0550000000003</v>
      </c>
      <c r="AC13" s="42">
        <f t="shared" si="4"/>
        <v>71.904344344344352</v>
      </c>
      <c r="AD13" s="42">
        <f t="shared" si="15"/>
        <v>53.928258258258253</v>
      </c>
      <c r="AE13" s="19">
        <v>142450</v>
      </c>
      <c r="AF13" s="42">
        <f t="shared" si="16"/>
        <v>106837.5</v>
      </c>
      <c r="AG13" s="42">
        <v>32167.373999999778</v>
      </c>
      <c r="AH13" s="42">
        <f>+AG13/AF13*100</f>
        <v>30.108692172691963</v>
      </c>
      <c r="AI13" s="42">
        <f>AG13/AE13*100</f>
        <v>22.581519129518973</v>
      </c>
      <c r="AJ13" s="19">
        <v>442300</v>
      </c>
      <c r="AK13" s="42">
        <f t="shared" si="17"/>
        <v>331725</v>
      </c>
      <c r="AL13" s="42">
        <v>260936.48699999999</v>
      </c>
      <c r="AM13" s="42">
        <f>+AL13/AK13*100</f>
        <v>78.660482930137903</v>
      </c>
      <c r="AN13" s="42">
        <f>AL13/AJ13*100</f>
        <v>58.995362197603441</v>
      </c>
      <c r="AO13" s="19">
        <v>17110</v>
      </c>
      <c r="AP13" s="42">
        <f t="shared" si="18"/>
        <v>12832.5</v>
      </c>
      <c r="AQ13" s="42">
        <v>13419.215</v>
      </c>
      <c r="AR13" s="42">
        <f t="shared" si="19"/>
        <v>104.57210208455095</v>
      </c>
      <c r="AS13" s="42">
        <f>AQ13/AO13*100</f>
        <v>78.429076563413219</v>
      </c>
      <c r="AT13" s="19">
        <v>13000</v>
      </c>
      <c r="AU13" s="42">
        <f t="shared" si="20"/>
        <v>9750</v>
      </c>
      <c r="AV13" s="42">
        <v>12026.1</v>
      </c>
      <c r="AW13" s="42">
        <f>+AV13/AU13*100</f>
        <v>123.34461538461538</v>
      </c>
      <c r="AX13" s="42">
        <f>AV13/AT13*100</f>
        <v>92.508461538461546</v>
      </c>
      <c r="AY13" s="19">
        <v>0</v>
      </c>
      <c r="AZ13" s="42">
        <f t="shared" si="21"/>
        <v>0</v>
      </c>
      <c r="BA13" s="42">
        <v>0</v>
      </c>
      <c r="BB13" s="19">
        <v>0</v>
      </c>
      <c r="BC13" s="42">
        <f t="shared" si="22"/>
        <v>0</v>
      </c>
      <c r="BD13" s="42">
        <v>0</v>
      </c>
      <c r="BE13" s="19">
        <v>2680869.1</v>
      </c>
      <c r="BF13" s="42">
        <f t="shared" si="23"/>
        <v>2010651.825</v>
      </c>
      <c r="BG13" s="42">
        <v>1563840.4</v>
      </c>
      <c r="BH13" s="19">
        <v>3486.1</v>
      </c>
      <c r="BI13" s="42">
        <f t="shared" si="24"/>
        <v>2614.5749999999998</v>
      </c>
      <c r="BJ13" s="42">
        <v>2036.8</v>
      </c>
      <c r="BK13" s="19">
        <v>0</v>
      </c>
      <c r="BL13" s="42">
        <f t="shared" si="25"/>
        <v>0</v>
      </c>
      <c r="BM13" s="42">
        <v>0</v>
      </c>
      <c r="BN13" s="19">
        <v>0</v>
      </c>
      <c r="BO13" s="42">
        <f t="shared" si="26"/>
        <v>0</v>
      </c>
      <c r="BP13" s="42">
        <v>0</v>
      </c>
      <c r="BQ13" s="19">
        <f t="shared" si="5"/>
        <v>44174.400000000001</v>
      </c>
      <c r="BR13" s="42">
        <f t="shared" si="5"/>
        <v>33130.800000000003</v>
      </c>
      <c r="BS13" s="42">
        <f>BX13+CA13+CD13+CG13</f>
        <v>27547.095999999998</v>
      </c>
      <c r="BT13" s="42">
        <f t="shared" si="27"/>
        <v>83.146486049235136</v>
      </c>
      <c r="BU13" s="42">
        <f>BS13/BQ13*100</f>
        <v>62.359864536926359</v>
      </c>
      <c r="BV13" s="19">
        <v>33005</v>
      </c>
      <c r="BW13" s="42">
        <f t="shared" si="28"/>
        <v>24753.75</v>
      </c>
      <c r="BX13" s="42">
        <v>22452.133999999998</v>
      </c>
      <c r="BY13" s="19">
        <v>3330</v>
      </c>
      <c r="BZ13" s="42">
        <f t="shared" si="29"/>
        <v>2497.5</v>
      </c>
      <c r="CA13" s="42">
        <v>419.11200000000002</v>
      </c>
      <c r="CB13" s="19">
        <v>0</v>
      </c>
      <c r="CC13" s="42">
        <f t="shared" si="30"/>
        <v>0</v>
      </c>
      <c r="CD13" s="42">
        <v>0</v>
      </c>
      <c r="CE13" s="19">
        <v>7839.4</v>
      </c>
      <c r="CF13" s="42">
        <f t="shared" si="31"/>
        <v>5879.5499999999993</v>
      </c>
      <c r="CG13" s="42">
        <v>4675.8500000000004</v>
      </c>
      <c r="CH13" s="19">
        <v>0</v>
      </c>
      <c r="CI13" s="42">
        <f t="shared" si="32"/>
        <v>0</v>
      </c>
      <c r="CJ13" s="42">
        <v>0</v>
      </c>
      <c r="CK13" s="19">
        <v>4454</v>
      </c>
      <c r="CL13" s="42">
        <f t="shared" si="33"/>
        <v>3340.5</v>
      </c>
      <c r="CM13" s="42">
        <v>2227.14</v>
      </c>
      <c r="CN13" s="19">
        <v>0</v>
      </c>
      <c r="CO13" s="42">
        <f t="shared" si="34"/>
        <v>0</v>
      </c>
      <c r="CP13" s="42">
        <v>1051.0909999999999</v>
      </c>
      <c r="CQ13" s="19">
        <v>159916.4</v>
      </c>
      <c r="CR13" s="42">
        <f t="shared" si="35"/>
        <v>119937.3</v>
      </c>
      <c r="CS13" s="42">
        <v>65607.691000000006</v>
      </c>
      <c r="CT13" s="19">
        <v>98469.6</v>
      </c>
      <c r="CU13" s="42">
        <f t="shared" si="36"/>
        <v>73852.200000000012</v>
      </c>
      <c r="CV13" s="42">
        <v>27616.65</v>
      </c>
      <c r="CW13" s="19">
        <v>5000</v>
      </c>
      <c r="CX13" s="42">
        <f t="shared" si="37"/>
        <v>3750</v>
      </c>
      <c r="CY13" s="42">
        <v>13460.915000000001</v>
      </c>
      <c r="CZ13" s="19">
        <v>1000</v>
      </c>
      <c r="DA13" s="42">
        <f t="shared" si="38"/>
        <v>750</v>
      </c>
      <c r="DB13" s="42">
        <v>961.58500000000004</v>
      </c>
      <c r="DC13" s="19">
        <v>0</v>
      </c>
      <c r="DD13" s="42">
        <f t="shared" si="39"/>
        <v>0</v>
      </c>
      <c r="DE13" s="42">
        <v>0</v>
      </c>
      <c r="DF13" s="19">
        <v>61362.519</v>
      </c>
      <c r="DG13" s="42">
        <f t="shared" si="40"/>
        <v>46021.88925</v>
      </c>
      <c r="DH13" s="42">
        <v>64638.739000000001</v>
      </c>
      <c r="DI13" s="42">
        <v>0</v>
      </c>
      <c r="DJ13" s="19">
        <f t="shared" si="6"/>
        <v>3591772.5189999999</v>
      </c>
      <c r="DK13" s="42">
        <f t="shared" si="6"/>
        <v>2693829.38925</v>
      </c>
      <c r="DL13" s="42">
        <f t="shared" si="6"/>
        <v>2068949.561</v>
      </c>
      <c r="DM13" s="19">
        <v>0</v>
      </c>
      <c r="DN13" s="42">
        <f t="shared" si="41"/>
        <v>0</v>
      </c>
      <c r="DO13" s="42">
        <v>0</v>
      </c>
      <c r="DP13" s="19">
        <v>771896.60320000001</v>
      </c>
      <c r="DQ13" s="42">
        <f t="shared" si="42"/>
        <v>578922.45240000007</v>
      </c>
      <c r="DR13" s="42">
        <v>147174.95000000001</v>
      </c>
      <c r="DS13" s="19">
        <v>0</v>
      </c>
      <c r="DT13" s="42">
        <f t="shared" si="43"/>
        <v>0</v>
      </c>
      <c r="DU13" s="42">
        <v>0</v>
      </c>
      <c r="DV13" s="19">
        <v>0</v>
      </c>
      <c r="DW13" s="42">
        <f t="shared" si="44"/>
        <v>0</v>
      </c>
      <c r="DX13" s="42">
        <v>1105</v>
      </c>
      <c r="DY13" s="19">
        <v>0</v>
      </c>
      <c r="DZ13" s="42">
        <f t="shared" si="45"/>
        <v>0</v>
      </c>
      <c r="EA13" s="42">
        <v>0</v>
      </c>
      <c r="EB13" s="19">
        <v>90035</v>
      </c>
      <c r="EC13" s="42">
        <f t="shared" si="46"/>
        <v>67526.25</v>
      </c>
      <c r="ED13" s="42">
        <v>40550.019</v>
      </c>
      <c r="EE13" s="42">
        <v>0</v>
      </c>
      <c r="EF13" s="19">
        <f t="shared" si="7"/>
        <v>861931.60320000001</v>
      </c>
      <c r="EG13" s="42">
        <f t="shared" si="7"/>
        <v>646448.70240000007</v>
      </c>
      <c r="EH13" s="42">
        <f>DO13+DR13+DU13+DX13+EA13+ED13+EE13</f>
        <v>188829.96900000001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1927643.4999999998</v>
      </c>
      <c r="F14" s="20">
        <f t="shared" si="0"/>
        <v>1445732.625</v>
      </c>
      <c r="G14" s="20">
        <f t="shared" si="0"/>
        <v>1166173.0707999999</v>
      </c>
      <c r="H14" s="20">
        <f t="shared" si="8"/>
        <v>80.663121979418563</v>
      </c>
      <c r="I14" s="20">
        <f>G14/E14*100</f>
        <v>60.497341484563925</v>
      </c>
      <c r="J14" s="19">
        <f t="shared" si="1"/>
        <v>508762.9</v>
      </c>
      <c r="K14" s="20">
        <f t="shared" si="1"/>
        <v>381572.17499999999</v>
      </c>
      <c r="L14" s="20">
        <f t="shared" si="1"/>
        <v>356856.61080000002</v>
      </c>
      <c r="M14" s="20">
        <f t="shared" si="9"/>
        <v>-24715.564199999964</v>
      </c>
      <c r="N14" s="20">
        <f t="shared" si="10"/>
        <v>93.522702697071665</v>
      </c>
      <c r="O14" s="20">
        <f>L14/J14*100</f>
        <v>70.142027022803745</v>
      </c>
      <c r="P14" s="19">
        <f t="shared" si="2"/>
        <v>103343.4</v>
      </c>
      <c r="Q14" s="20">
        <f t="shared" si="2"/>
        <v>77507.55</v>
      </c>
      <c r="R14" s="20">
        <f>W14+AB14+AG14</f>
        <v>42284.38200000002</v>
      </c>
      <c r="S14" s="20">
        <f t="shared" si="11"/>
        <v>54.555178172965114</v>
      </c>
      <c r="T14" s="18">
        <f>R14/P14*100</f>
        <v>40.916383629723832</v>
      </c>
      <c r="U14" s="19">
        <v>8100</v>
      </c>
      <c r="V14" s="42">
        <f t="shared" si="12"/>
        <v>6075</v>
      </c>
      <c r="W14" s="42">
        <v>9905.8140000000003</v>
      </c>
      <c r="X14" s="42">
        <f t="shared" si="13"/>
        <v>163.05866666666665</v>
      </c>
      <c r="Y14" s="42">
        <f t="shared" si="3"/>
        <v>122.29400000000001</v>
      </c>
      <c r="Z14" s="19">
        <v>18543.400000000001</v>
      </c>
      <c r="AA14" s="42">
        <f t="shared" si="14"/>
        <v>13907.550000000001</v>
      </c>
      <c r="AB14" s="42">
        <v>6019.8429999999998</v>
      </c>
      <c r="AC14" s="42">
        <f t="shared" si="4"/>
        <v>43.284712260606646</v>
      </c>
      <c r="AD14" s="42">
        <f t="shared" si="15"/>
        <v>32.463534195454983</v>
      </c>
      <c r="AE14" s="19">
        <v>76700</v>
      </c>
      <c r="AF14" s="42">
        <f t="shared" si="16"/>
        <v>57525</v>
      </c>
      <c r="AG14" s="42">
        <v>26358.72500000002</v>
      </c>
      <c r="AH14" s="42">
        <f>+AG14/AF14*100</f>
        <v>45.821338548457227</v>
      </c>
      <c r="AI14" s="42">
        <f>AG14/AE14*100</f>
        <v>34.366003911342915</v>
      </c>
      <c r="AJ14" s="19">
        <v>275000</v>
      </c>
      <c r="AK14" s="42">
        <f t="shared" si="17"/>
        <v>206250</v>
      </c>
      <c r="AL14" s="42">
        <v>199663.424</v>
      </c>
      <c r="AM14" s="42">
        <f>+AL14/AK14*100</f>
        <v>96.806508606060603</v>
      </c>
      <c r="AN14" s="42">
        <f>AL14/AJ14*100</f>
        <v>72.604881454545449</v>
      </c>
      <c r="AO14" s="19">
        <v>9700</v>
      </c>
      <c r="AP14" s="42">
        <f t="shared" si="18"/>
        <v>7275</v>
      </c>
      <c r="AQ14" s="42">
        <v>6640.41</v>
      </c>
      <c r="AR14" s="42">
        <f t="shared" si="19"/>
        <v>91.277113402061843</v>
      </c>
      <c r="AS14" s="42">
        <f>AQ14/AO14*100</f>
        <v>68.457835051546397</v>
      </c>
      <c r="AT14" s="19">
        <v>13000</v>
      </c>
      <c r="AU14" s="42">
        <f t="shared" si="20"/>
        <v>9750</v>
      </c>
      <c r="AV14" s="42">
        <v>7748.4</v>
      </c>
      <c r="AW14" s="42">
        <f>+AV14/AU14*100</f>
        <v>79.470769230769221</v>
      </c>
      <c r="AX14" s="42">
        <f>AV14/AT14*100</f>
        <v>59.603076923076927</v>
      </c>
      <c r="AY14" s="19">
        <v>0</v>
      </c>
      <c r="AZ14" s="42">
        <f t="shared" si="21"/>
        <v>0</v>
      </c>
      <c r="BA14" s="42">
        <v>0</v>
      </c>
      <c r="BB14" s="19">
        <v>0</v>
      </c>
      <c r="BC14" s="42">
        <f t="shared" si="22"/>
        <v>0</v>
      </c>
      <c r="BD14" s="42">
        <v>0</v>
      </c>
      <c r="BE14" s="19">
        <v>914256.6</v>
      </c>
      <c r="BF14" s="42">
        <f t="shared" si="23"/>
        <v>685692.45000000007</v>
      </c>
      <c r="BG14" s="42">
        <v>533316.4</v>
      </c>
      <c r="BH14" s="19">
        <v>2396.8000000000002</v>
      </c>
      <c r="BI14" s="42">
        <f t="shared" si="24"/>
        <v>1797.6000000000001</v>
      </c>
      <c r="BJ14" s="42">
        <v>1400.2</v>
      </c>
      <c r="BK14" s="19">
        <v>0</v>
      </c>
      <c r="BL14" s="42">
        <f t="shared" si="25"/>
        <v>0</v>
      </c>
      <c r="BM14" s="42">
        <v>0</v>
      </c>
      <c r="BN14" s="19">
        <v>0</v>
      </c>
      <c r="BO14" s="42">
        <f t="shared" si="26"/>
        <v>0</v>
      </c>
      <c r="BP14" s="42">
        <v>0</v>
      </c>
      <c r="BQ14" s="19">
        <f t="shared" si="5"/>
        <v>23400</v>
      </c>
      <c r="BR14" s="42">
        <f t="shared" si="5"/>
        <v>17550</v>
      </c>
      <c r="BS14" s="42">
        <f>BX14+CA14+CD14+CG14</f>
        <v>18110.3498</v>
      </c>
      <c r="BT14" s="42">
        <f t="shared" si="27"/>
        <v>103.19287635327636</v>
      </c>
      <c r="BU14" s="42">
        <f>BS14/BQ14*100</f>
        <v>77.39465726495726</v>
      </c>
      <c r="BV14" s="19">
        <v>11200</v>
      </c>
      <c r="BW14" s="42">
        <f t="shared" si="28"/>
        <v>8400</v>
      </c>
      <c r="BX14" s="42">
        <v>9528.3744000000006</v>
      </c>
      <c r="BY14" s="19">
        <v>5540</v>
      </c>
      <c r="BZ14" s="42">
        <f t="shared" si="29"/>
        <v>4155</v>
      </c>
      <c r="CA14" s="42">
        <v>6022.8</v>
      </c>
      <c r="CB14" s="19">
        <v>3100</v>
      </c>
      <c r="CC14" s="42">
        <f t="shared" si="30"/>
        <v>2325</v>
      </c>
      <c r="CD14" s="42">
        <v>335.89</v>
      </c>
      <c r="CE14" s="19">
        <v>3560</v>
      </c>
      <c r="CF14" s="42">
        <f t="shared" si="31"/>
        <v>2670</v>
      </c>
      <c r="CG14" s="42">
        <v>2223.2854000000002</v>
      </c>
      <c r="CH14" s="19">
        <v>0</v>
      </c>
      <c r="CI14" s="42">
        <f t="shared" si="32"/>
        <v>0</v>
      </c>
      <c r="CJ14" s="42">
        <v>0</v>
      </c>
      <c r="CK14" s="19">
        <v>2227.1999999999998</v>
      </c>
      <c r="CL14" s="42">
        <f t="shared" si="33"/>
        <v>1670.3999999999999</v>
      </c>
      <c r="CM14" s="42">
        <v>890.86</v>
      </c>
      <c r="CN14" s="19">
        <v>0</v>
      </c>
      <c r="CO14" s="42">
        <f t="shared" si="34"/>
        <v>0</v>
      </c>
      <c r="CP14" s="42">
        <v>0</v>
      </c>
      <c r="CQ14" s="19">
        <v>37800</v>
      </c>
      <c r="CR14" s="42">
        <f t="shared" si="35"/>
        <v>28350</v>
      </c>
      <c r="CS14" s="42">
        <v>22087.0252</v>
      </c>
      <c r="CT14" s="19">
        <v>30000</v>
      </c>
      <c r="CU14" s="42">
        <f t="shared" si="36"/>
        <v>22500</v>
      </c>
      <c r="CV14" s="42">
        <v>17135.925200000001</v>
      </c>
      <c r="CW14" s="19">
        <v>2000</v>
      </c>
      <c r="CX14" s="42">
        <f t="shared" si="37"/>
        <v>1500</v>
      </c>
      <c r="CY14" s="42">
        <v>12491.3208</v>
      </c>
      <c r="CZ14" s="19">
        <v>0</v>
      </c>
      <c r="DA14" s="42">
        <f t="shared" si="38"/>
        <v>0</v>
      </c>
      <c r="DB14" s="42">
        <v>520</v>
      </c>
      <c r="DC14" s="19">
        <v>0</v>
      </c>
      <c r="DD14" s="42">
        <f t="shared" si="39"/>
        <v>0</v>
      </c>
      <c r="DE14" s="42">
        <v>0</v>
      </c>
      <c r="DF14" s="19">
        <v>44519.5</v>
      </c>
      <c r="DG14" s="42">
        <f t="shared" si="40"/>
        <v>33389.625</v>
      </c>
      <c r="DH14" s="42">
        <v>47311.298999999999</v>
      </c>
      <c r="DI14" s="42">
        <v>0</v>
      </c>
      <c r="DJ14" s="19">
        <f t="shared" si="6"/>
        <v>1427643.5</v>
      </c>
      <c r="DK14" s="42">
        <f t="shared" si="6"/>
        <v>1070732.625</v>
      </c>
      <c r="DL14" s="42">
        <f t="shared" si="6"/>
        <v>892464.07079999999</v>
      </c>
      <c r="DM14" s="19">
        <v>0</v>
      </c>
      <c r="DN14" s="42">
        <f t="shared" si="41"/>
        <v>0</v>
      </c>
      <c r="DO14" s="42">
        <v>0</v>
      </c>
      <c r="DP14" s="19">
        <v>500000</v>
      </c>
      <c r="DQ14" s="42">
        <f t="shared" si="42"/>
        <v>375000</v>
      </c>
      <c r="DR14" s="42">
        <v>273709</v>
      </c>
      <c r="DS14" s="19">
        <v>0</v>
      </c>
      <c r="DT14" s="42">
        <f t="shared" si="43"/>
        <v>0</v>
      </c>
      <c r="DU14" s="42">
        <v>0</v>
      </c>
      <c r="DV14" s="19">
        <v>0</v>
      </c>
      <c r="DW14" s="42">
        <f t="shared" si="44"/>
        <v>0</v>
      </c>
      <c r="DX14" s="42">
        <v>0</v>
      </c>
      <c r="DY14" s="19">
        <v>0</v>
      </c>
      <c r="DZ14" s="42">
        <f t="shared" si="45"/>
        <v>0</v>
      </c>
      <c r="EA14" s="42">
        <v>0</v>
      </c>
      <c r="EB14" s="19">
        <v>254196.8</v>
      </c>
      <c r="EC14" s="42">
        <f t="shared" si="46"/>
        <v>190647.59999999998</v>
      </c>
      <c r="ED14" s="42">
        <v>136441.52340000001</v>
      </c>
      <c r="EE14" s="42">
        <v>0</v>
      </c>
      <c r="EF14" s="19">
        <f t="shared" si="7"/>
        <v>754196.8</v>
      </c>
      <c r="EG14" s="42">
        <f t="shared" si="7"/>
        <v>565647.6</v>
      </c>
      <c r="EH14" s="42">
        <f>DO14+DR14+DU14+DX14+EA14+ED14+EE14</f>
        <v>410150.52340000001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3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/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3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14385171.737599999</v>
      </c>
      <c r="F17" s="28">
        <f>SUM(F10:F16)</f>
        <v>10788878.803200001</v>
      </c>
      <c r="G17" s="28">
        <f>SUM(G10:G16)</f>
        <v>7291286.5148</v>
      </c>
      <c r="H17" s="28">
        <f t="shared" si="8"/>
        <v>67.581503581608416</v>
      </c>
      <c r="I17" s="28">
        <f>G17/E17*100</f>
        <v>50.686127686206319</v>
      </c>
      <c r="J17" s="28">
        <f>SUM(J10:J16)</f>
        <v>3550858.5650000004</v>
      </c>
      <c r="K17" s="28">
        <f>SUM(K10:K16)</f>
        <v>2663143.9237500001</v>
      </c>
      <c r="L17" s="28">
        <f>SUM(L10:L16)</f>
        <v>2313506.6447999999</v>
      </c>
      <c r="M17" s="28">
        <f t="shared" si="9"/>
        <v>-349637.27895000018</v>
      </c>
      <c r="N17" s="28">
        <f t="shared" si="10"/>
        <v>86.871258596581129</v>
      </c>
      <c r="O17" s="28">
        <f>L17/J17*100</f>
        <v>65.153443947435846</v>
      </c>
      <c r="P17" s="28">
        <f>SUM(P10:P16)</f>
        <v>518510.03000000038</v>
      </c>
      <c r="Q17" s="28">
        <f>SUM(Q10:Q16)</f>
        <v>388882.52250000025</v>
      </c>
      <c r="R17" s="28">
        <f>SUM(R10:R16)</f>
        <v>194252.45259999996</v>
      </c>
      <c r="S17" s="28">
        <f t="shared" si="11"/>
        <v>49.951448409461456</v>
      </c>
      <c r="T17" s="28">
        <f>R17/P17*100</f>
        <v>37.463586307096087</v>
      </c>
      <c r="U17" s="28">
        <f>SUM(U10:U16)</f>
        <v>23164.400000000001</v>
      </c>
      <c r="V17" s="28">
        <f>SUM(V10:V16)</f>
        <v>17373.3</v>
      </c>
      <c r="W17" s="28">
        <f>SUM(W10:W16)</f>
        <v>16487.9293</v>
      </c>
      <c r="X17" s="28">
        <f t="shared" si="13"/>
        <v>94.903842678132548</v>
      </c>
      <c r="Y17" s="28">
        <f t="shared" si="3"/>
        <v>71.177882008599397</v>
      </c>
      <c r="Z17" s="28">
        <f>SUM(Z10:Z16)</f>
        <v>145615.70000000001</v>
      </c>
      <c r="AA17" s="28">
        <f>SUM(AA10:AA16)</f>
        <v>109211.77500000001</v>
      </c>
      <c r="AB17" s="28">
        <f>SUM(AB10:AB16)</f>
        <v>52329.676899999999</v>
      </c>
      <c r="AC17" s="28">
        <f t="shared" si="4"/>
        <v>47.915782799061724</v>
      </c>
      <c r="AD17" s="42">
        <f t="shared" si="15"/>
        <v>35.936837099296291</v>
      </c>
      <c r="AE17" s="28">
        <f>SUM(AE10:AE16)</f>
        <v>349729.9300000004</v>
      </c>
      <c r="AF17" s="28">
        <f>SUM(AF10:AF16)</f>
        <v>262297.4475000003</v>
      </c>
      <c r="AG17" s="28">
        <f>SUM(AG10:AG16)</f>
        <v>125434.84639999997</v>
      </c>
      <c r="AH17" s="28">
        <f>+AG17/AF17*100</f>
        <v>47.821603906381824</v>
      </c>
      <c r="AI17" s="28">
        <f>AG17/AE17*100</f>
        <v>35.866202929786375</v>
      </c>
      <c r="AJ17" s="28">
        <f>SUM(AJ10:AJ16)</f>
        <v>1268678.2000000002</v>
      </c>
      <c r="AK17" s="28">
        <f>SUM(AK10:AK16)</f>
        <v>951508.65</v>
      </c>
      <c r="AL17" s="28">
        <f>SUM(AL10:AL16)</f>
        <v>831098.70200000005</v>
      </c>
      <c r="AM17" s="28">
        <f>+AL17/AK17*100</f>
        <v>87.345364858217536</v>
      </c>
      <c r="AN17" s="28">
        <f>AL17/AJ17*100</f>
        <v>65.509023643663141</v>
      </c>
      <c r="AO17" s="28">
        <f>SUM(AO10:AO16)</f>
        <v>45792.5</v>
      </c>
      <c r="AP17" s="28">
        <f>SUM(AP10:AP16)</f>
        <v>34344.375</v>
      </c>
      <c r="AQ17" s="28">
        <f>SUM(AQ10:AQ16)</f>
        <v>31143.113600000001</v>
      </c>
      <c r="AR17" s="28">
        <f t="shared" si="19"/>
        <v>90.678935342395945</v>
      </c>
      <c r="AS17" s="28">
        <f>AQ17/AO17*100</f>
        <v>68.00920150679697</v>
      </c>
      <c r="AT17" s="28">
        <f>SUM(AT10:AT16)</f>
        <v>45600</v>
      </c>
      <c r="AU17" s="28">
        <f>SUM(AU10:AU16)</f>
        <v>34200</v>
      </c>
      <c r="AV17" s="28">
        <f>SUM(AV10:AV16)</f>
        <v>32925.5</v>
      </c>
      <c r="AW17" s="28">
        <f>+AV17/AU17*100</f>
        <v>96.273391812865498</v>
      </c>
      <c r="AX17" s="28">
        <f>AV17/AT17*100</f>
        <v>72.205043859649123</v>
      </c>
      <c r="AY17" s="28">
        <f t="shared" ref="AY17:BS17" si="47">SUM(AY10:AY16)</f>
        <v>0</v>
      </c>
      <c r="AZ17" s="28">
        <f t="shared" si="47"/>
        <v>0</v>
      </c>
      <c r="BA17" s="28">
        <f t="shared" si="47"/>
        <v>0</v>
      </c>
      <c r="BB17" s="28">
        <f t="shared" si="47"/>
        <v>0</v>
      </c>
      <c r="BC17" s="28">
        <f t="shared" si="47"/>
        <v>0</v>
      </c>
      <c r="BD17" s="28">
        <f t="shared" si="47"/>
        <v>0</v>
      </c>
      <c r="BE17" s="28">
        <f t="shared" si="47"/>
        <v>7050325.9000000004</v>
      </c>
      <c r="BF17" s="28">
        <f t="shared" si="47"/>
        <v>5287744.4250000007</v>
      </c>
      <c r="BG17" s="28">
        <f t="shared" si="47"/>
        <v>4112690.4</v>
      </c>
      <c r="BH17" s="28">
        <f t="shared" si="47"/>
        <v>20481.099999999999</v>
      </c>
      <c r="BI17" s="28">
        <f t="shared" si="47"/>
        <v>15360.824999999999</v>
      </c>
      <c r="BJ17" s="28">
        <f t="shared" si="47"/>
        <v>11966.3</v>
      </c>
      <c r="BK17" s="28">
        <f t="shared" si="47"/>
        <v>0</v>
      </c>
      <c r="BL17" s="28">
        <f t="shared" si="47"/>
        <v>0</v>
      </c>
      <c r="BM17" s="28">
        <f t="shared" si="47"/>
        <v>0</v>
      </c>
      <c r="BN17" s="28">
        <f t="shared" si="47"/>
        <v>0</v>
      </c>
      <c r="BO17" s="28">
        <f t="shared" si="47"/>
        <v>0</v>
      </c>
      <c r="BP17" s="28">
        <f t="shared" si="47"/>
        <v>0</v>
      </c>
      <c r="BQ17" s="28">
        <f t="shared" si="47"/>
        <v>344888.30000000005</v>
      </c>
      <c r="BR17" s="28">
        <f t="shared" si="47"/>
        <v>258666.22499999998</v>
      </c>
      <c r="BS17" s="28">
        <f t="shared" si="47"/>
        <v>151569.4613</v>
      </c>
      <c r="BT17" s="28">
        <f t="shared" si="27"/>
        <v>58.596541276310823</v>
      </c>
      <c r="BU17" s="28">
        <f>BS17/BQ17*100</f>
        <v>43.947405957233102</v>
      </c>
      <c r="BV17" s="28">
        <f t="shared" ref="BV17:DA17" si="48">SUM(BV10:BV16)</f>
        <v>254687</v>
      </c>
      <c r="BW17" s="28">
        <f t="shared" si="48"/>
        <v>191015.25</v>
      </c>
      <c r="BX17" s="28">
        <f t="shared" si="48"/>
        <v>115895.89489999998</v>
      </c>
      <c r="BY17" s="28">
        <f t="shared" si="48"/>
        <v>52046.400000000001</v>
      </c>
      <c r="BZ17" s="28">
        <f t="shared" si="48"/>
        <v>39034.800000000003</v>
      </c>
      <c r="CA17" s="28">
        <f t="shared" si="48"/>
        <v>9549.3339999999989</v>
      </c>
      <c r="CB17" s="28">
        <f t="shared" si="48"/>
        <v>5200</v>
      </c>
      <c r="CC17" s="28">
        <f t="shared" si="48"/>
        <v>3900</v>
      </c>
      <c r="CD17" s="28">
        <f t="shared" si="48"/>
        <v>617.12400000000002</v>
      </c>
      <c r="CE17" s="28">
        <f t="shared" si="48"/>
        <v>32954.9</v>
      </c>
      <c r="CF17" s="28">
        <f t="shared" si="48"/>
        <v>24716.174999999999</v>
      </c>
      <c r="CG17" s="28">
        <f t="shared" si="48"/>
        <v>25507.108400000005</v>
      </c>
      <c r="CH17" s="28">
        <f t="shared" si="48"/>
        <v>0</v>
      </c>
      <c r="CI17" s="28">
        <f t="shared" si="48"/>
        <v>0</v>
      </c>
      <c r="CJ17" s="28">
        <f t="shared" si="48"/>
        <v>0</v>
      </c>
      <c r="CK17" s="28">
        <f t="shared" si="48"/>
        <v>15361.8</v>
      </c>
      <c r="CL17" s="28">
        <f t="shared" si="48"/>
        <v>11521.35</v>
      </c>
      <c r="CM17" s="28">
        <f t="shared" si="48"/>
        <v>6418.14</v>
      </c>
      <c r="CN17" s="28">
        <f t="shared" si="48"/>
        <v>0</v>
      </c>
      <c r="CO17" s="28">
        <f t="shared" si="48"/>
        <v>0</v>
      </c>
      <c r="CP17" s="28">
        <f t="shared" si="48"/>
        <v>1095.0909999999999</v>
      </c>
      <c r="CQ17" s="28">
        <f t="shared" si="48"/>
        <v>479319.47</v>
      </c>
      <c r="CR17" s="28">
        <f t="shared" si="48"/>
        <v>359489.60249999998</v>
      </c>
      <c r="CS17" s="28">
        <f t="shared" si="48"/>
        <v>218723.93370000002</v>
      </c>
      <c r="CT17" s="28">
        <f t="shared" si="48"/>
        <v>232420.17</v>
      </c>
      <c r="CU17" s="28">
        <f t="shared" si="48"/>
        <v>174315.1275</v>
      </c>
      <c r="CV17" s="28">
        <f t="shared" si="48"/>
        <v>91550.852700000003</v>
      </c>
      <c r="CW17" s="28">
        <f t="shared" si="48"/>
        <v>13900</v>
      </c>
      <c r="CX17" s="28">
        <f t="shared" si="48"/>
        <v>10425</v>
      </c>
      <c r="CY17" s="28">
        <f t="shared" si="48"/>
        <v>34585.686800000003</v>
      </c>
      <c r="CZ17" s="28">
        <f t="shared" si="48"/>
        <v>3666.1</v>
      </c>
      <c r="DA17" s="28">
        <f t="shared" si="48"/>
        <v>2749.5749999999998</v>
      </c>
      <c r="DB17" s="28">
        <f t="shared" ref="DB17:EF17" si="49">SUM(DB10:DB16)</f>
        <v>6189.2637999999997</v>
      </c>
      <c r="DC17" s="28">
        <f t="shared" si="49"/>
        <v>20000</v>
      </c>
      <c r="DD17" s="28">
        <f>SUM(DD10:DD16)</f>
        <v>15000</v>
      </c>
      <c r="DE17" s="28">
        <f t="shared" si="49"/>
        <v>0</v>
      </c>
      <c r="DF17" s="28">
        <f t="shared" si="49"/>
        <v>830503.96499999997</v>
      </c>
      <c r="DG17" s="28">
        <f>SUM(DG10:DG16)</f>
        <v>622877.97375</v>
      </c>
      <c r="DH17" s="28">
        <f t="shared" si="49"/>
        <v>811923.44000000006</v>
      </c>
      <c r="DI17" s="28">
        <f t="shared" si="49"/>
        <v>0</v>
      </c>
      <c r="DJ17" s="28">
        <f t="shared" si="49"/>
        <v>10657027.365</v>
      </c>
      <c r="DK17" s="28">
        <f>SUM(DK10:DK16)</f>
        <v>7992770.5237500006</v>
      </c>
      <c r="DL17" s="28">
        <f t="shared" si="49"/>
        <v>6444581.4847999997</v>
      </c>
      <c r="DM17" s="28">
        <f t="shared" si="49"/>
        <v>100000</v>
      </c>
      <c r="DN17" s="28">
        <f>SUM(DN10:DN16)</f>
        <v>75000</v>
      </c>
      <c r="DO17" s="28">
        <f t="shared" si="49"/>
        <v>450</v>
      </c>
      <c r="DP17" s="28">
        <f t="shared" si="49"/>
        <v>3623144.3726000004</v>
      </c>
      <c r="DQ17" s="28">
        <f>SUM(DQ10:DQ16)</f>
        <v>2717358.2794500003</v>
      </c>
      <c r="DR17" s="28">
        <f t="shared" si="49"/>
        <v>845150.03</v>
      </c>
      <c r="DS17" s="28">
        <f t="shared" si="49"/>
        <v>0</v>
      </c>
      <c r="DT17" s="28">
        <f>SUM(DT10:DT16)</f>
        <v>0</v>
      </c>
      <c r="DU17" s="28">
        <f t="shared" si="49"/>
        <v>0</v>
      </c>
      <c r="DV17" s="28">
        <f t="shared" si="49"/>
        <v>5000</v>
      </c>
      <c r="DW17" s="28">
        <f>SUM(DW10:DW16)</f>
        <v>3750</v>
      </c>
      <c r="DX17" s="28">
        <f t="shared" si="49"/>
        <v>1105</v>
      </c>
      <c r="DY17" s="28">
        <f t="shared" si="49"/>
        <v>0</v>
      </c>
      <c r="DZ17" s="28">
        <f>SUM(DZ10:DZ16)</f>
        <v>0</v>
      </c>
      <c r="EA17" s="28">
        <f t="shared" si="49"/>
        <v>0</v>
      </c>
      <c r="EB17" s="28">
        <f t="shared" si="49"/>
        <v>1248371.0490000001</v>
      </c>
      <c r="EC17" s="28">
        <f>SUM(EC10:EC16)</f>
        <v>936278.28674999997</v>
      </c>
      <c r="ED17" s="28">
        <f t="shared" si="49"/>
        <v>572100.40440000012</v>
      </c>
      <c r="EE17" s="28">
        <f t="shared" si="49"/>
        <v>0</v>
      </c>
      <c r="EF17" s="28">
        <f t="shared" si="49"/>
        <v>4976515.4216</v>
      </c>
      <c r="EG17" s="28">
        <f>SUM(EG10:EG16)</f>
        <v>3732386.5662000007</v>
      </c>
      <c r="EH17" s="28">
        <f>SUM(EH10:EH16)</f>
        <v>1418805.4344000001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6"/>
      <c r="EK18" s="46"/>
      <c r="EL18" s="46"/>
      <c r="EM18" s="46"/>
      <c r="EN18" s="46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s="48" customFormat="1" x14ac:dyDescent="0.3"/>
    <row r="20" spans="1:254" s="48" customFormat="1" x14ac:dyDescent="0.3">
      <c r="DF20" s="92"/>
      <c r="EF20" s="92"/>
    </row>
    <row r="21" spans="1:254" s="48" customFormat="1" x14ac:dyDescent="0.3"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</row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5"/>
  <sheetViews>
    <sheetView view="pageBreakPreview" zoomScale="55" zoomScaleNormal="70" zoomScaleSheetLayoutView="55" workbookViewId="0">
      <pane xSplit="2" ySplit="9" topLeftCell="N10" activePane="bottomRight" state="frozen"/>
      <selection pane="topRight" activeCell="C1" sqref="C1"/>
      <selection pane="bottomLeft" activeCell="A10" sqref="A10"/>
      <selection pane="bottomRight" activeCell="BS15" sqref="BS15"/>
    </sheetView>
  </sheetViews>
  <sheetFormatPr defaultColWidth="17.28515625" defaultRowHeight="17.25" x14ac:dyDescent="0.3"/>
  <cols>
    <col min="1" max="1" width="5.28515625" style="1" customWidth="1"/>
    <col min="2" max="2" width="12.5703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8.7109375" style="1" customWidth="1"/>
    <col min="11" max="11" width="16.140625" style="1" customWidth="1"/>
    <col min="12" max="12" width="16.85546875" style="1" customWidth="1"/>
    <col min="13" max="13" width="15" style="1" customWidth="1"/>
    <col min="14" max="14" width="11.28515625" style="1" customWidth="1"/>
    <col min="15" max="15" width="12.5703125" style="1" hidden="1" customWidth="1"/>
    <col min="16" max="17" width="14.85546875" style="1" customWidth="1"/>
    <col min="18" max="18" width="14.7109375" style="1" customWidth="1"/>
    <col min="19" max="19" width="10.8554687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7.28515625" style="1" customWidth="1"/>
    <col min="37" max="37" width="14.85546875" style="1" customWidth="1"/>
    <col min="38" max="38" width="15.42578125" style="1" customWidth="1"/>
    <col min="39" max="39" width="11.42578125" style="1" customWidth="1"/>
    <col min="40" max="40" width="14.85546875" style="1" hidden="1" customWidth="1"/>
    <col min="41" max="41" width="13" style="1" customWidth="1"/>
    <col min="42" max="42" width="13.42578125" style="1" customWidth="1"/>
    <col min="43" max="43" width="11.85546875" style="1" customWidth="1"/>
    <col min="44" max="44" width="10.42578125" style="1" customWidth="1"/>
    <col min="45" max="68" width="14.85546875" style="1" hidden="1" customWidth="1"/>
    <col min="69" max="69" width="15.5703125" style="1" customWidth="1"/>
    <col min="70" max="70" width="14.85546875" style="1" customWidth="1"/>
    <col min="71" max="71" width="13.5703125" style="1" customWidth="1"/>
    <col min="72" max="72" width="12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8" width="13" style="1" hidden="1" customWidth="1"/>
    <col min="99" max="99" width="14.85546875" style="1" customWidth="1"/>
    <col min="100" max="100" width="14" style="1" customWidth="1"/>
    <col min="101" max="101" width="14.140625" style="1" customWidth="1"/>
    <col min="102" max="102" width="10.140625" style="1" customWidth="1"/>
    <col min="103" max="136" width="14.85546875" style="1" hidden="1" customWidth="1"/>
    <col min="137" max="137" width="10.5703125" style="1" hidden="1" customWidth="1"/>
    <col min="138" max="140" width="14.85546875" style="1" hidden="1" customWidth="1"/>
    <col min="141" max="230" width="17.28515625" style="2"/>
    <col min="231" max="16384" width="17.28515625" style="1"/>
  </cols>
  <sheetData>
    <row r="1" spans="1:256" s="101" customFormat="1" ht="20.25" x14ac:dyDescent="0.3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</row>
    <row r="2" spans="1:256" s="101" customFormat="1" ht="17.45" customHeight="1" x14ac:dyDescent="0.35">
      <c r="A2" s="225" t="s">
        <v>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</row>
    <row r="3" spans="1:256" s="101" customFormat="1" ht="24.75" customHeight="1" x14ac:dyDescent="0.3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26"/>
      <c r="M3" s="226"/>
      <c r="N3" s="226"/>
      <c r="O3" s="226"/>
      <c r="P3" s="226"/>
      <c r="Q3" s="103"/>
      <c r="R3" s="104"/>
      <c r="S3" s="104"/>
      <c r="U3" s="105"/>
      <c r="V3" s="105"/>
      <c r="W3" s="105"/>
      <c r="X3" s="105"/>
      <c r="Y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CV3" s="252" t="s">
        <v>65</v>
      </c>
      <c r="CW3" s="252"/>
      <c r="CX3" s="252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</row>
    <row r="4" spans="1:256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47" t="s">
        <v>5</v>
      </c>
      <c r="F4" s="148"/>
      <c r="G4" s="148"/>
      <c r="H4" s="148"/>
      <c r="I4" s="149"/>
      <c r="J4" s="227" t="s">
        <v>81</v>
      </c>
      <c r="K4" s="228"/>
      <c r="L4" s="228"/>
      <c r="M4" s="228"/>
      <c r="N4" s="228"/>
      <c r="O4" s="229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5"/>
      <c r="DK4" s="146" t="s">
        <v>7</v>
      </c>
      <c r="DL4" s="147" t="s">
        <v>8</v>
      </c>
      <c r="DM4" s="148"/>
      <c r="DN4" s="149"/>
      <c r="DO4" s="156" t="s">
        <v>9</v>
      </c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46" t="s">
        <v>10</v>
      </c>
      <c r="EH4" s="157" t="s">
        <v>11</v>
      </c>
      <c r="EI4" s="158"/>
      <c r="EJ4" s="159"/>
      <c r="EK4" s="70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 customHeight="1" x14ac:dyDescent="0.3">
      <c r="A5" s="117"/>
      <c r="B5" s="120"/>
      <c r="C5" s="123"/>
      <c r="D5" s="123"/>
      <c r="E5" s="150"/>
      <c r="F5" s="151"/>
      <c r="G5" s="151"/>
      <c r="H5" s="151"/>
      <c r="I5" s="152"/>
      <c r="J5" s="230"/>
      <c r="K5" s="231"/>
      <c r="L5" s="231"/>
      <c r="M5" s="231"/>
      <c r="N5" s="231"/>
      <c r="O5" s="232"/>
      <c r="P5" s="236" t="s">
        <v>12</v>
      </c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69" t="s">
        <v>18</v>
      </c>
      <c r="DC5" s="169"/>
      <c r="DD5" s="169"/>
      <c r="DE5" s="170" t="s">
        <v>19</v>
      </c>
      <c r="DF5" s="171"/>
      <c r="DG5" s="177"/>
      <c r="DH5" s="170" t="s">
        <v>20</v>
      </c>
      <c r="DI5" s="171"/>
      <c r="DJ5" s="177"/>
      <c r="DK5" s="146"/>
      <c r="DL5" s="150"/>
      <c r="DM5" s="151"/>
      <c r="DN5" s="152"/>
      <c r="DO5" s="239"/>
      <c r="DP5" s="239"/>
      <c r="DQ5" s="169"/>
      <c r="DR5" s="169"/>
      <c r="DS5" s="169"/>
      <c r="DT5" s="169"/>
      <c r="DU5" s="170" t="s">
        <v>21</v>
      </c>
      <c r="DV5" s="171"/>
      <c r="DW5" s="177"/>
      <c r="DX5" s="206"/>
      <c r="DY5" s="207"/>
      <c r="DZ5" s="207"/>
      <c r="EA5" s="207"/>
      <c r="EB5" s="207"/>
      <c r="EC5" s="207"/>
      <c r="ED5" s="207"/>
      <c r="EE5" s="207"/>
      <c r="EF5" s="207"/>
      <c r="EG5" s="146"/>
      <c r="EH5" s="160"/>
      <c r="EI5" s="161"/>
      <c r="EJ5" s="162"/>
      <c r="EK5" s="70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84" customHeight="1" x14ac:dyDescent="0.3">
      <c r="A6" s="117"/>
      <c r="B6" s="120"/>
      <c r="C6" s="123"/>
      <c r="D6" s="123"/>
      <c r="E6" s="153"/>
      <c r="F6" s="154"/>
      <c r="G6" s="154"/>
      <c r="H6" s="154"/>
      <c r="I6" s="155"/>
      <c r="J6" s="233"/>
      <c r="K6" s="234"/>
      <c r="L6" s="234"/>
      <c r="M6" s="234"/>
      <c r="N6" s="234"/>
      <c r="O6" s="235"/>
      <c r="P6" s="243" t="s">
        <v>54</v>
      </c>
      <c r="Q6" s="244"/>
      <c r="R6" s="244"/>
      <c r="S6" s="244"/>
      <c r="T6" s="245"/>
      <c r="U6" s="203" t="s">
        <v>22</v>
      </c>
      <c r="V6" s="204"/>
      <c r="W6" s="204"/>
      <c r="X6" s="204"/>
      <c r="Y6" s="205"/>
      <c r="Z6" s="203" t="s">
        <v>23</v>
      </c>
      <c r="AA6" s="204"/>
      <c r="AB6" s="204"/>
      <c r="AC6" s="204"/>
      <c r="AD6" s="205"/>
      <c r="AE6" s="203" t="s">
        <v>51</v>
      </c>
      <c r="AF6" s="204"/>
      <c r="AG6" s="204"/>
      <c r="AH6" s="204"/>
      <c r="AI6" s="205"/>
      <c r="AJ6" s="203" t="s">
        <v>52</v>
      </c>
      <c r="AK6" s="204"/>
      <c r="AL6" s="204"/>
      <c r="AM6" s="204"/>
      <c r="AN6" s="205"/>
      <c r="AO6" s="203" t="s">
        <v>24</v>
      </c>
      <c r="AP6" s="204"/>
      <c r="AQ6" s="204"/>
      <c r="AR6" s="204"/>
      <c r="AS6" s="205"/>
      <c r="AT6" s="203" t="s">
        <v>25</v>
      </c>
      <c r="AU6" s="204"/>
      <c r="AV6" s="204"/>
      <c r="AW6" s="204"/>
      <c r="AX6" s="205"/>
      <c r="AY6" s="223" t="s">
        <v>26</v>
      </c>
      <c r="AZ6" s="223"/>
      <c r="BA6" s="223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82</v>
      </c>
      <c r="CI6" s="184"/>
      <c r="CJ6" s="184"/>
      <c r="CK6" s="185" t="s">
        <v>83</v>
      </c>
      <c r="CL6" s="183"/>
      <c r="CM6" s="183"/>
      <c r="CN6" s="184" t="s">
        <v>38</v>
      </c>
      <c r="CO6" s="184"/>
      <c r="CP6" s="184"/>
      <c r="CQ6" s="185" t="s">
        <v>39</v>
      </c>
      <c r="CR6" s="183"/>
      <c r="CS6" s="183"/>
      <c r="CT6" s="94"/>
      <c r="CU6" s="185" t="s">
        <v>40</v>
      </c>
      <c r="CV6" s="183"/>
      <c r="CW6" s="183"/>
      <c r="CX6" s="193"/>
      <c r="CY6" s="185" t="s">
        <v>84</v>
      </c>
      <c r="CZ6" s="183"/>
      <c r="DA6" s="183"/>
      <c r="DB6" s="169"/>
      <c r="DC6" s="169"/>
      <c r="DD6" s="169"/>
      <c r="DE6" s="172"/>
      <c r="DF6" s="173"/>
      <c r="DG6" s="178"/>
      <c r="DH6" s="172"/>
      <c r="DI6" s="173"/>
      <c r="DJ6" s="178"/>
      <c r="DK6" s="146"/>
      <c r="DL6" s="153"/>
      <c r="DM6" s="154"/>
      <c r="DN6" s="155"/>
      <c r="DO6" s="170" t="s">
        <v>85</v>
      </c>
      <c r="DP6" s="171"/>
      <c r="DQ6" s="177"/>
      <c r="DR6" s="170" t="s">
        <v>86</v>
      </c>
      <c r="DS6" s="171"/>
      <c r="DT6" s="177"/>
      <c r="DU6" s="172"/>
      <c r="DV6" s="173"/>
      <c r="DW6" s="178"/>
      <c r="DX6" s="170" t="s">
        <v>87</v>
      </c>
      <c r="DY6" s="171"/>
      <c r="DZ6" s="177"/>
      <c r="EA6" s="170" t="s">
        <v>88</v>
      </c>
      <c r="EB6" s="171"/>
      <c r="EC6" s="177"/>
      <c r="ED6" s="194" t="s">
        <v>89</v>
      </c>
      <c r="EE6" s="195"/>
      <c r="EF6" s="195"/>
      <c r="EG6" s="146"/>
      <c r="EH6" s="163"/>
      <c r="EI6" s="164"/>
      <c r="EJ6" s="165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7.45" customHeight="1" x14ac:dyDescent="0.3">
      <c r="A7" s="117"/>
      <c r="B7" s="120"/>
      <c r="C7" s="123"/>
      <c r="D7" s="123"/>
      <c r="E7" s="196" t="s">
        <v>47</v>
      </c>
      <c r="F7" s="240" t="s">
        <v>90</v>
      </c>
      <c r="G7" s="223" t="s">
        <v>77</v>
      </c>
      <c r="H7" s="242" t="s">
        <v>53</v>
      </c>
      <c r="I7" s="242" t="s">
        <v>49</v>
      </c>
      <c r="J7" s="196" t="s">
        <v>47</v>
      </c>
      <c r="K7" s="240" t="s">
        <v>90</v>
      </c>
      <c r="L7" s="223" t="s">
        <v>77</v>
      </c>
      <c r="M7" s="242" t="s">
        <v>71</v>
      </c>
      <c r="N7" s="242" t="s">
        <v>53</v>
      </c>
      <c r="O7" s="246" t="s">
        <v>49</v>
      </c>
      <c r="P7" s="196" t="s">
        <v>47</v>
      </c>
      <c r="Q7" s="240" t="s">
        <v>90</v>
      </c>
      <c r="R7" s="223" t="s">
        <v>77</v>
      </c>
      <c r="S7" s="248" t="s">
        <v>53</v>
      </c>
      <c r="T7" s="242" t="s">
        <v>49</v>
      </c>
      <c r="U7" s="196" t="s">
        <v>47</v>
      </c>
      <c r="V7" s="240" t="s">
        <v>90</v>
      </c>
      <c r="W7" s="223" t="s">
        <v>74</v>
      </c>
      <c r="X7" s="248" t="s">
        <v>53</v>
      </c>
      <c r="Y7" s="242" t="s">
        <v>49</v>
      </c>
      <c r="Z7" s="196" t="s">
        <v>47</v>
      </c>
      <c r="AA7" s="240" t="s">
        <v>90</v>
      </c>
      <c r="AB7" s="223" t="s">
        <v>74</v>
      </c>
      <c r="AC7" s="248" t="s">
        <v>53</v>
      </c>
      <c r="AD7" s="242" t="s">
        <v>49</v>
      </c>
      <c r="AE7" s="196" t="s">
        <v>47</v>
      </c>
      <c r="AF7" s="240" t="s">
        <v>90</v>
      </c>
      <c r="AG7" s="223" t="s">
        <v>74</v>
      </c>
      <c r="AH7" s="248" t="s">
        <v>53</v>
      </c>
      <c r="AI7" s="242" t="s">
        <v>49</v>
      </c>
      <c r="AJ7" s="196" t="s">
        <v>47</v>
      </c>
      <c r="AK7" s="240" t="s">
        <v>90</v>
      </c>
      <c r="AL7" s="223" t="s">
        <v>74</v>
      </c>
      <c r="AM7" s="248" t="s">
        <v>53</v>
      </c>
      <c r="AN7" s="72"/>
      <c r="AO7" s="196" t="s">
        <v>47</v>
      </c>
      <c r="AP7" s="240" t="s">
        <v>90</v>
      </c>
      <c r="AQ7" s="223" t="s">
        <v>74</v>
      </c>
      <c r="AR7" s="248" t="s">
        <v>53</v>
      </c>
      <c r="AS7" s="90"/>
      <c r="AT7" s="196" t="s">
        <v>47</v>
      </c>
      <c r="AU7" s="240" t="s">
        <v>90</v>
      </c>
      <c r="AV7" s="219"/>
      <c r="AW7" s="219"/>
      <c r="AX7" s="220"/>
      <c r="AY7" s="196" t="s">
        <v>47</v>
      </c>
      <c r="AZ7" s="240" t="s">
        <v>90</v>
      </c>
      <c r="BA7" s="76"/>
      <c r="BB7" s="196" t="s">
        <v>47</v>
      </c>
      <c r="BC7" s="240" t="s">
        <v>90</v>
      </c>
      <c r="BD7" s="76"/>
      <c r="BE7" s="196" t="s">
        <v>47</v>
      </c>
      <c r="BF7" s="240" t="s">
        <v>90</v>
      </c>
      <c r="BG7" s="76"/>
      <c r="BH7" s="196" t="s">
        <v>47</v>
      </c>
      <c r="BI7" s="240" t="s">
        <v>90</v>
      </c>
      <c r="BJ7" s="76"/>
      <c r="BK7" s="196" t="s">
        <v>47</v>
      </c>
      <c r="BL7" s="240" t="s">
        <v>90</v>
      </c>
      <c r="BM7" s="76"/>
      <c r="BN7" s="196" t="s">
        <v>47</v>
      </c>
      <c r="BO7" s="240" t="s">
        <v>90</v>
      </c>
      <c r="BP7" s="76"/>
      <c r="BQ7" s="196" t="s">
        <v>47</v>
      </c>
      <c r="BR7" s="240" t="s">
        <v>90</v>
      </c>
      <c r="BS7" s="223" t="s">
        <v>77</v>
      </c>
      <c r="BT7" s="248" t="s">
        <v>53</v>
      </c>
      <c r="BU7" s="71"/>
      <c r="BV7" s="196" t="s">
        <v>47</v>
      </c>
      <c r="BW7" s="240" t="s">
        <v>90</v>
      </c>
      <c r="BX7" s="76"/>
      <c r="BY7" s="196" t="s">
        <v>47</v>
      </c>
      <c r="BZ7" s="240" t="s">
        <v>90</v>
      </c>
      <c r="CA7" s="76"/>
      <c r="CB7" s="196" t="s">
        <v>47</v>
      </c>
      <c r="CC7" s="240" t="s">
        <v>90</v>
      </c>
      <c r="CD7" s="76"/>
      <c r="CE7" s="196" t="s">
        <v>47</v>
      </c>
      <c r="CF7" s="240" t="s">
        <v>90</v>
      </c>
      <c r="CG7" s="76"/>
      <c r="CH7" s="196" t="s">
        <v>47</v>
      </c>
      <c r="CI7" s="240" t="s">
        <v>90</v>
      </c>
      <c r="CJ7" s="76"/>
      <c r="CK7" s="196" t="s">
        <v>47</v>
      </c>
      <c r="CL7" s="240" t="s">
        <v>90</v>
      </c>
      <c r="CM7" s="76"/>
      <c r="CN7" s="196" t="s">
        <v>47</v>
      </c>
      <c r="CO7" s="240" t="s">
        <v>90</v>
      </c>
      <c r="CP7" s="76"/>
      <c r="CQ7" s="196" t="s">
        <v>47</v>
      </c>
      <c r="CR7" s="240" t="s">
        <v>90</v>
      </c>
      <c r="CS7" s="250" t="s">
        <v>77</v>
      </c>
      <c r="CT7" s="110"/>
      <c r="CU7" s="196" t="s">
        <v>47</v>
      </c>
      <c r="CV7" s="240" t="s">
        <v>90</v>
      </c>
      <c r="CW7" s="250" t="s">
        <v>77</v>
      </c>
      <c r="CX7" s="246" t="s">
        <v>53</v>
      </c>
      <c r="CY7" s="196" t="s">
        <v>47</v>
      </c>
      <c r="CZ7" s="240" t="s">
        <v>90</v>
      </c>
      <c r="DA7" s="76"/>
      <c r="DB7" s="196" t="s">
        <v>47</v>
      </c>
      <c r="DC7" s="240" t="s">
        <v>90</v>
      </c>
      <c r="DD7" s="76"/>
      <c r="DE7" s="196" t="s">
        <v>47</v>
      </c>
      <c r="DF7" s="240" t="s">
        <v>90</v>
      </c>
      <c r="DG7" s="76"/>
      <c r="DH7" s="196" t="s">
        <v>47</v>
      </c>
      <c r="DI7" s="240" t="s">
        <v>90</v>
      </c>
      <c r="DJ7" s="76"/>
      <c r="DK7" s="223" t="s">
        <v>48</v>
      </c>
      <c r="DL7" s="196" t="s">
        <v>47</v>
      </c>
      <c r="DM7" s="198" t="s">
        <v>60</v>
      </c>
      <c r="DN7" s="76"/>
      <c r="DO7" s="196" t="s">
        <v>47</v>
      </c>
      <c r="DP7" s="198" t="s">
        <v>60</v>
      </c>
      <c r="DQ7" s="76"/>
      <c r="DR7" s="196" t="s">
        <v>47</v>
      </c>
      <c r="DS7" s="198" t="s">
        <v>60</v>
      </c>
      <c r="DT7" s="76"/>
      <c r="DU7" s="196" t="s">
        <v>47</v>
      </c>
      <c r="DV7" s="198" t="s">
        <v>60</v>
      </c>
      <c r="DW7" s="76"/>
      <c r="DX7" s="196" t="s">
        <v>47</v>
      </c>
      <c r="DY7" s="198" t="s">
        <v>60</v>
      </c>
      <c r="DZ7" s="76"/>
      <c r="EA7" s="196" t="s">
        <v>47</v>
      </c>
      <c r="EB7" s="198" t="s">
        <v>60</v>
      </c>
      <c r="EC7" s="76"/>
      <c r="ED7" s="196" t="s">
        <v>47</v>
      </c>
      <c r="EE7" s="198" t="s">
        <v>60</v>
      </c>
      <c r="EF7" s="76"/>
      <c r="EG7" s="146" t="s">
        <v>48</v>
      </c>
      <c r="EH7" s="196" t="s">
        <v>47</v>
      </c>
      <c r="EI7" s="198" t="s">
        <v>60</v>
      </c>
      <c r="EJ7" s="76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41.75" customHeight="1" x14ac:dyDescent="0.3">
      <c r="A8" s="118"/>
      <c r="B8" s="121"/>
      <c r="C8" s="124"/>
      <c r="D8" s="124"/>
      <c r="E8" s="197"/>
      <c r="F8" s="241"/>
      <c r="G8" s="223"/>
      <c r="H8" s="242"/>
      <c r="I8" s="242"/>
      <c r="J8" s="197"/>
      <c r="K8" s="241"/>
      <c r="L8" s="223"/>
      <c r="M8" s="242"/>
      <c r="N8" s="242"/>
      <c r="O8" s="247"/>
      <c r="P8" s="197"/>
      <c r="Q8" s="241"/>
      <c r="R8" s="223"/>
      <c r="S8" s="249"/>
      <c r="T8" s="242"/>
      <c r="U8" s="197"/>
      <c r="V8" s="241"/>
      <c r="W8" s="223"/>
      <c r="X8" s="249"/>
      <c r="Y8" s="242"/>
      <c r="Z8" s="197"/>
      <c r="AA8" s="241"/>
      <c r="AB8" s="223"/>
      <c r="AC8" s="249"/>
      <c r="AD8" s="242"/>
      <c r="AE8" s="197"/>
      <c r="AF8" s="241"/>
      <c r="AG8" s="223"/>
      <c r="AH8" s="249"/>
      <c r="AI8" s="242"/>
      <c r="AJ8" s="197"/>
      <c r="AK8" s="241"/>
      <c r="AL8" s="223"/>
      <c r="AM8" s="249"/>
      <c r="AN8" s="110" t="s">
        <v>49</v>
      </c>
      <c r="AO8" s="197"/>
      <c r="AP8" s="241"/>
      <c r="AQ8" s="223"/>
      <c r="AR8" s="249"/>
      <c r="AS8" s="110" t="s">
        <v>49</v>
      </c>
      <c r="AT8" s="197"/>
      <c r="AU8" s="241"/>
      <c r="AV8" s="110" t="s">
        <v>74</v>
      </c>
      <c r="AW8" s="110" t="s">
        <v>53</v>
      </c>
      <c r="AX8" s="110" t="s">
        <v>49</v>
      </c>
      <c r="AY8" s="197"/>
      <c r="AZ8" s="241"/>
      <c r="BA8" s="110" t="s">
        <v>75</v>
      </c>
      <c r="BB8" s="197"/>
      <c r="BC8" s="241"/>
      <c r="BD8" s="110" t="s">
        <v>75</v>
      </c>
      <c r="BE8" s="197"/>
      <c r="BF8" s="241"/>
      <c r="BG8" s="110" t="s">
        <v>75</v>
      </c>
      <c r="BH8" s="197"/>
      <c r="BI8" s="241"/>
      <c r="BJ8" s="110" t="s">
        <v>75</v>
      </c>
      <c r="BK8" s="197"/>
      <c r="BL8" s="241"/>
      <c r="BM8" s="110" t="s">
        <v>75</v>
      </c>
      <c r="BN8" s="197"/>
      <c r="BO8" s="241"/>
      <c r="BP8" s="110" t="s">
        <v>76</v>
      </c>
      <c r="BQ8" s="197"/>
      <c r="BR8" s="241"/>
      <c r="BS8" s="223"/>
      <c r="BT8" s="249"/>
      <c r="BU8" s="110" t="s">
        <v>49</v>
      </c>
      <c r="BV8" s="197"/>
      <c r="BW8" s="241"/>
      <c r="BX8" s="110" t="s">
        <v>77</v>
      </c>
      <c r="BY8" s="197"/>
      <c r="BZ8" s="241"/>
      <c r="CA8" s="110" t="s">
        <v>77</v>
      </c>
      <c r="CB8" s="197"/>
      <c r="CC8" s="241"/>
      <c r="CD8" s="110" t="s">
        <v>78</v>
      </c>
      <c r="CE8" s="197"/>
      <c r="CF8" s="241"/>
      <c r="CG8" s="110" t="s">
        <v>77</v>
      </c>
      <c r="CH8" s="197"/>
      <c r="CI8" s="241"/>
      <c r="CJ8" s="110" t="s">
        <v>77</v>
      </c>
      <c r="CK8" s="197"/>
      <c r="CL8" s="241"/>
      <c r="CM8" s="110" t="s">
        <v>77</v>
      </c>
      <c r="CN8" s="197"/>
      <c r="CO8" s="241"/>
      <c r="CP8" s="110" t="s">
        <v>77</v>
      </c>
      <c r="CQ8" s="197"/>
      <c r="CR8" s="241"/>
      <c r="CS8" s="251"/>
      <c r="CT8" s="111"/>
      <c r="CU8" s="197"/>
      <c r="CV8" s="241"/>
      <c r="CW8" s="251"/>
      <c r="CX8" s="247"/>
      <c r="CY8" s="197"/>
      <c r="CZ8" s="241"/>
      <c r="DA8" s="110" t="s">
        <v>77</v>
      </c>
      <c r="DB8" s="197"/>
      <c r="DC8" s="241"/>
      <c r="DD8" s="110" t="s">
        <v>77</v>
      </c>
      <c r="DE8" s="197"/>
      <c r="DF8" s="241"/>
      <c r="DG8" s="110" t="s">
        <v>78</v>
      </c>
      <c r="DH8" s="197"/>
      <c r="DI8" s="241"/>
      <c r="DJ8" s="110" t="s">
        <v>77</v>
      </c>
      <c r="DK8" s="223"/>
      <c r="DL8" s="197"/>
      <c r="DM8" s="199"/>
      <c r="DN8" s="93" t="s">
        <v>78</v>
      </c>
      <c r="DO8" s="197"/>
      <c r="DP8" s="199"/>
      <c r="DQ8" s="93" t="s">
        <v>77</v>
      </c>
      <c r="DR8" s="197"/>
      <c r="DS8" s="199"/>
      <c r="DT8" s="93" t="s">
        <v>78</v>
      </c>
      <c r="DU8" s="197"/>
      <c r="DV8" s="199"/>
      <c r="DW8" s="93" t="s">
        <v>77</v>
      </c>
      <c r="DX8" s="197"/>
      <c r="DY8" s="199"/>
      <c r="DZ8" s="93" t="s">
        <v>79</v>
      </c>
      <c r="EA8" s="197"/>
      <c r="EB8" s="199"/>
      <c r="EC8" s="93" t="s">
        <v>78</v>
      </c>
      <c r="ED8" s="197"/>
      <c r="EE8" s="199"/>
      <c r="EF8" s="93" t="s">
        <v>77</v>
      </c>
      <c r="EG8" s="146"/>
      <c r="EH8" s="197"/>
      <c r="EI8" s="199"/>
      <c r="EJ8" s="93" t="s">
        <v>77</v>
      </c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0.25" x14ac:dyDescent="0.3">
      <c r="A9" s="108"/>
      <c r="B9" s="106">
        <v>1</v>
      </c>
      <c r="C9" s="107">
        <v>2</v>
      </c>
      <c r="D9" s="108">
        <v>3</v>
      </c>
      <c r="E9" s="107">
        <v>4</v>
      </c>
      <c r="F9" s="108">
        <v>5</v>
      </c>
      <c r="G9" s="107">
        <v>6</v>
      </c>
      <c r="H9" s="108">
        <v>7</v>
      </c>
      <c r="I9" s="107">
        <v>8</v>
      </c>
      <c r="J9" s="108">
        <v>2</v>
      </c>
      <c r="K9" s="107">
        <v>3</v>
      </c>
      <c r="L9" s="108">
        <v>4</v>
      </c>
      <c r="M9" s="109" t="s">
        <v>72</v>
      </c>
      <c r="N9" s="107">
        <v>6</v>
      </c>
      <c r="O9" s="108">
        <v>13</v>
      </c>
      <c r="P9" s="107">
        <v>7</v>
      </c>
      <c r="Q9" s="108">
        <v>8</v>
      </c>
      <c r="R9" s="107">
        <v>9</v>
      </c>
      <c r="S9" s="108">
        <v>10</v>
      </c>
      <c r="T9" s="107">
        <v>18</v>
      </c>
      <c r="U9" s="108">
        <v>19</v>
      </c>
      <c r="V9" s="107">
        <v>20</v>
      </c>
      <c r="W9" s="108">
        <v>21</v>
      </c>
      <c r="X9" s="107">
        <v>22</v>
      </c>
      <c r="Y9" s="108">
        <v>23</v>
      </c>
      <c r="Z9" s="107">
        <v>24</v>
      </c>
      <c r="AA9" s="108">
        <v>25</v>
      </c>
      <c r="AB9" s="107">
        <v>26</v>
      </c>
      <c r="AC9" s="108">
        <v>27</v>
      </c>
      <c r="AD9" s="107">
        <v>28</v>
      </c>
      <c r="AE9" s="108">
        <v>29</v>
      </c>
      <c r="AF9" s="107">
        <v>30</v>
      </c>
      <c r="AG9" s="108">
        <v>31</v>
      </c>
      <c r="AH9" s="107">
        <v>32</v>
      </c>
      <c r="AI9" s="108">
        <v>33</v>
      </c>
      <c r="AJ9" s="107">
        <v>11</v>
      </c>
      <c r="AK9" s="108">
        <v>12</v>
      </c>
      <c r="AL9" s="107">
        <v>13</v>
      </c>
      <c r="AM9" s="108">
        <v>14</v>
      </c>
      <c r="AN9" s="107">
        <v>38</v>
      </c>
      <c r="AO9" s="108">
        <v>15</v>
      </c>
      <c r="AP9" s="107">
        <v>16</v>
      </c>
      <c r="AQ9" s="108">
        <v>17</v>
      </c>
      <c r="AR9" s="107">
        <v>18</v>
      </c>
      <c r="AS9" s="108">
        <v>43</v>
      </c>
      <c r="AT9" s="107">
        <v>44</v>
      </c>
      <c r="AU9" s="108">
        <v>45</v>
      </c>
      <c r="AV9" s="107">
        <v>46</v>
      </c>
      <c r="AW9" s="108">
        <v>47</v>
      </c>
      <c r="AX9" s="107">
        <v>48</v>
      </c>
      <c r="AY9" s="108">
        <v>49</v>
      </c>
      <c r="AZ9" s="107">
        <v>50</v>
      </c>
      <c r="BA9" s="108">
        <v>51</v>
      </c>
      <c r="BB9" s="107">
        <v>52</v>
      </c>
      <c r="BC9" s="108">
        <v>53</v>
      </c>
      <c r="BD9" s="107">
        <v>54</v>
      </c>
      <c r="BE9" s="108">
        <v>55</v>
      </c>
      <c r="BF9" s="107">
        <v>56</v>
      </c>
      <c r="BG9" s="108">
        <v>57</v>
      </c>
      <c r="BH9" s="107">
        <v>58</v>
      </c>
      <c r="BI9" s="108">
        <v>59</v>
      </c>
      <c r="BJ9" s="107">
        <v>60</v>
      </c>
      <c r="BK9" s="108">
        <v>61</v>
      </c>
      <c r="BL9" s="107">
        <v>62</v>
      </c>
      <c r="BM9" s="108">
        <v>63</v>
      </c>
      <c r="BN9" s="107">
        <v>64</v>
      </c>
      <c r="BO9" s="108">
        <v>65</v>
      </c>
      <c r="BP9" s="107">
        <v>66</v>
      </c>
      <c r="BQ9" s="108">
        <v>19</v>
      </c>
      <c r="BR9" s="107">
        <v>20</v>
      </c>
      <c r="BS9" s="108">
        <v>21</v>
      </c>
      <c r="BT9" s="107">
        <v>22</v>
      </c>
      <c r="BU9" s="108">
        <v>71</v>
      </c>
      <c r="BV9" s="107">
        <v>72</v>
      </c>
      <c r="BW9" s="108">
        <v>73</v>
      </c>
      <c r="BX9" s="107">
        <v>74</v>
      </c>
      <c r="BY9" s="108">
        <v>75</v>
      </c>
      <c r="BZ9" s="107">
        <v>76</v>
      </c>
      <c r="CA9" s="108">
        <v>77</v>
      </c>
      <c r="CB9" s="107">
        <v>78</v>
      </c>
      <c r="CC9" s="108">
        <v>79</v>
      </c>
      <c r="CD9" s="107">
        <v>80</v>
      </c>
      <c r="CE9" s="108">
        <v>81</v>
      </c>
      <c r="CF9" s="107">
        <v>82</v>
      </c>
      <c r="CG9" s="108">
        <v>83</v>
      </c>
      <c r="CH9" s="107">
        <v>84</v>
      </c>
      <c r="CI9" s="108">
        <v>85</v>
      </c>
      <c r="CJ9" s="107">
        <v>86</v>
      </c>
      <c r="CK9" s="108">
        <v>87</v>
      </c>
      <c r="CL9" s="107">
        <v>88</v>
      </c>
      <c r="CM9" s="108">
        <v>89</v>
      </c>
      <c r="CN9" s="107">
        <v>90</v>
      </c>
      <c r="CO9" s="108">
        <v>91</v>
      </c>
      <c r="CP9" s="107">
        <v>92</v>
      </c>
      <c r="CQ9" s="108">
        <v>23</v>
      </c>
      <c r="CR9" s="107">
        <v>24</v>
      </c>
      <c r="CS9" s="108">
        <v>25</v>
      </c>
      <c r="CT9" s="109"/>
      <c r="CU9" s="107">
        <v>23</v>
      </c>
      <c r="CV9" s="108">
        <v>24</v>
      </c>
      <c r="CW9" s="107">
        <v>25</v>
      </c>
      <c r="CX9" s="107">
        <v>26</v>
      </c>
      <c r="CY9" s="108">
        <v>99</v>
      </c>
      <c r="CZ9" s="107">
        <v>100</v>
      </c>
      <c r="DA9" s="108">
        <v>101</v>
      </c>
      <c r="DB9" s="107">
        <v>102</v>
      </c>
      <c r="DC9" s="108">
        <v>103</v>
      </c>
      <c r="DD9" s="107">
        <v>104</v>
      </c>
      <c r="DE9" s="108">
        <v>105</v>
      </c>
      <c r="DF9" s="107">
        <v>106</v>
      </c>
      <c r="DG9" s="108">
        <v>107</v>
      </c>
      <c r="DH9" s="107">
        <v>108</v>
      </c>
      <c r="DI9" s="108">
        <v>109</v>
      </c>
      <c r="DJ9" s="107">
        <v>110</v>
      </c>
      <c r="DK9" s="96">
        <v>111</v>
      </c>
      <c r="DL9" s="97">
        <v>112</v>
      </c>
      <c r="DM9" s="96">
        <v>113</v>
      </c>
      <c r="DN9" s="97">
        <v>114</v>
      </c>
      <c r="DO9" s="96">
        <v>115</v>
      </c>
      <c r="DP9" s="97">
        <v>116</v>
      </c>
      <c r="DQ9" s="96">
        <v>117</v>
      </c>
      <c r="DR9" s="97">
        <v>118</v>
      </c>
      <c r="DS9" s="96">
        <v>119</v>
      </c>
      <c r="DT9" s="97">
        <v>120</v>
      </c>
      <c r="DU9" s="96">
        <v>121</v>
      </c>
      <c r="DV9" s="97">
        <v>122</v>
      </c>
      <c r="DW9" s="96">
        <v>123</v>
      </c>
      <c r="DX9" s="97">
        <v>124</v>
      </c>
      <c r="DY9" s="96">
        <v>125</v>
      </c>
      <c r="DZ9" s="97">
        <v>126</v>
      </c>
      <c r="EA9" s="96">
        <v>127</v>
      </c>
      <c r="EB9" s="97">
        <v>128</v>
      </c>
      <c r="EC9" s="96">
        <v>129</v>
      </c>
      <c r="ED9" s="97">
        <v>130</v>
      </c>
      <c r="EE9" s="96">
        <v>131</v>
      </c>
      <c r="EF9" s="97">
        <v>132</v>
      </c>
      <c r="EG9" s="96">
        <v>133</v>
      </c>
      <c r="EH9" s="97">
        <v>134</v>
      </c>
      <c r="EI9" s="96">
        <v>135</v>
      </c>
      <c r="EJ9" s="97">
        <v>136</v>
      </c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48.7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DL10+EH10-ED10</f>
        <v>4468276.8999999994</v>
      </c>
      <c r="F10" s="20">
        <f t="shared" si="0"/>
        <v>2606494.8583333334</v>
      </c>
      <c r="G10" s="20">
        <f t="shared" si="0"/>
        <v>1675620.3323000001</v>
      </c>
      <c r="H10" s="20">
        <f>+G10/F10*100</f>
        <v>64.286347120263997</v>
      </c>
      <c r="I10" s="20">
        <f>G10/E10*100</f>
        <v>37.500369153487341</v>
      </c>
      <c r="J10" s="54">
        <f t="shared" ref="J10:L14" si="1">U10+Z10+AJ10+AO10+AT10+AY10+BN10+BV10+BY10+CB10+CE10+CH10+CN10+CQ10+CY10+DB10+DH10+AE10</f>
        <v>1000781.5</v>
      </c>
      <c r="K10" s="45">
        <f t="shared" si="1"/>
        <v>583789.20833333337</v>
      </c>
      <c r="L10" s="45">
        <f t="shared" si="1"/>
        <v>777037.7953</v>
      </c>
      <c r="M10" s="45">
        <f>+L10-K10</f>
        <v>193248.58696666663</v>
      </c>
      <c r="N10" s="45">
        <f>+L10/K10*100</f>
        <v>133.10245962209103</v>
      </c>
      <c r="O10" s="45">
        <f>L10/J10*100</f>
        <v>77.643101446219774</v>
      </c>
      <c r="P10" s="54">
        <f t="shared" ref="P10:Q14" si="2">U10+Z10+AE10</f>
        <v>90266.7</v>
      </c>
      <c r="Q10" s="45">
        <f t="shared" si="2"/>
        <v>52655.574999999997</v>
      </c>
      <c r="R10" s="45">
        <f>W10+AB10+AG10</f>
        <v>31305.370399999883</v>
      </c>
      <c r="S10" s="45">
        <f>+R10/Q10*100</f>
        <v>59.453097606473548</v>
      </c>
      <c r="T10" s="55">
        <f>R10/P10*100</f>
        <v>34.680973603776238</v>
      </c>
      <c r="U10" s="54">
        <v>5064.3999999999996</v>
      </c>
      <c r="V10" s="56">
        <f>+U10/12*7</f>
        <v>2954.2333333333331</v>
      </c>
      <c r="W10" s="56">
        <v>1555.569</v>
      </c>
      <c r="X10" s="56">
        <f>+W10/V10*100</f>
        <v>52.655590282870911</v>
      </c>
      <c r="Y10" s="56">
        <f t="shared" ref="Y10:Y16" si="3">W10/U10*100</f>
        <v>30.715760998341363</v>
      </c>
      <c r="Z10" s="54">
        <v>85202.3</v>
      </c>
      <c r="AA10" s="56">
        <f>+Z10/12*7</f>
        <v>49701.341666666667</v>
      </c>
      <c r="AB10" s="56">
        <v>8437.2369999999992</v>
      </c>
      <c r="AC10" s="56">
        <f t="shared" ref="AC10:AC16" si="4">+AB10/AA10*100</f>
        <v>16.975873723060122</v>
      </c>
      <c r="AD10" s="56">
        <f>+AB10/Z10*100</f>
        <v>9.9025930051184048</v>
      </c>
      <c r="AE10" s="54">
        <v>0</v>
      </c>
      <c r="AF10" s="56">
        <f>+AE10/12*7</f>
        <v>0</v>
      </c>
      <c r="AG10" s="56">
        <v>21312.564399999887</v>
      </c>
      <c r="AH10" s="56" t="e">
        <f>+AG10/AF10*100</f>
        <v>#DIV/0!</v>
      </c>
      <c r="AI10" s="56" t="e">
        <f>AG10/AE10*100</f>
        <v>#DIV/0!</v>
      </c>
      <c r="AJ10" s="54">
        <v>170918.2</v>
      </c>
      <c r="AK10" s="56">
        <f>+AJ10/12*7</f>
        <v>99702.28333333334</v>
      </c>
      <c r="AL10" s="56">
        <v>117204.817</v>
      </c>
      <c r="AM10" s="56">
        <f>+AL10/AK10*100</f>
        <v>117.55479722380144</v>
      </c>
      <c r="AN10" s="56">
        <f>AL10/AJ10*100</f>
        <v>68.573631713884168</v>
      </c>
      <c r="AO10" s="54">
        <v>6488</v>
      </c>
      <c r="AP10" s="56">
        <f>+AO10/12*7</f>
        <v>3784.6666666666665</v>
      </c>
      <c r="AQ10" s="56">
        <v>3407.3110000000001</v>
      </c>
      <c r="AR10" s="56">
        <f>+AQ10/AP10*100</f>
        <v>90.029355293288717</v>
      </c>
      <c r="AS10" s="56">
        <f>AQ10/AO10*100</f>
        <v>52.517123921085087</v>
      </c>
      <c r="AT10" s="54">
        <v>6900</v>
      </c>
      <c r="AU10" s="56">
        <f>+AT10/12*7</f>
        <v>4025</v>
      </c>
      <c r="AV10" s="56">
        <v>4791.2</v>
      </c>
      <c r="AW10" s="56">
        <f>+AV10/AU10*100</f>
        <v>119.03602484472049</v>
      </c>
      <c r="AX10" s="56">
        <f>AV10/AT10*100</f>
        <v>69.437681159420279</v>
      </c>
      <c r="AY10" s="54">
        <v>0</v>
      </c>
      <c r="AZ10" s="56">
        <f>+AY10/12*7</f>
        <v>0</v>
      </c>
      <c r="BA10" s="56">
        <v>0</v>
      </c>
      <c r="BB10" s="54">
        <v>0</v>
      </c>
      <c r="BC10" s="56">
        <f>+BB10/12*7</f>
        <v>0</v>
      </c>
      <c r="BD10" s="56">
        <v>0</v>
      </c>
      <c r="BE10" s="54">
        <v>1477564.3</v>
      </c>
      <c r="BF10" s="56">
        <f>+BE10/12*7</f>
        <v>861912.5083333333</v>
      </c>
      <c r="BG10" s="56">
        <v>861912.6</v>
      </c>
      <c r="BH10" s="54">
        <v>3703.9</v>
      </c>
      <c r="BI10" s="56">
        <f>+BH10/12*7</f>
        <v>2160.6083333333336</v>
      </c>
      <c r="BJ10" s="56">
        <v>2164.1999999999998</v>
      </c>
      <c r="BK10" s="54">
        <v>0</v>
      </c>
      <c r="BL10" s="56">
        <f>+BK10/12*7</f>
        <v>0</v>
      </c>
      <c r="BM10" s="56">
        <v>0</v>
      </c>
      <c r="BN10" s="54">
        <v>0</v>
      </c>
      <c r="BO10" s="56">
        <f>+BN10/12*7</f>
        <v>0</v>
      </c>
      <c r="BP10" s="56">
        <v>0</v>
      </c>
      <c r="BQ10" s="54">
        <f t="shared" ref="BQ10:BR14" si="5">BV10+BY10+CB10+CE10</f>
        <v>160025</v>
      </c>
      <c r="BR10" s="56">
        <f t="shared" si="5"/>
        <v>93347.916666666657</v>
      </c>
      <c r="BS10" s="56">
        <f>BX10+CA10+CD10+CG10</f>
        <v>79146.102500000008</v>
      </c>
      <c r="BT10" s="56">
        <f>+BS10/BR10*100</f>
        <v>84.786147700136155</v>
      </c>
      <c r="BU10" s="56">
        <f>BS10/BQ10*100</f>
        <v>49.458586158412757</v>
      </c>
      <c r="BV10" s="54">
        <v>109392</v>
      </c>
      <c r="BW10" s="56">
        <f>+BV10/12*7</f>
        <v>63812</v>
      </c>
      <c r="BX10" s="56">
        <v>61187.467499999999</v>
      </c>
      <c r="BY10" s="54">
        <v>35633</v>
      </c>
      <c r="BZ10" s="56">
        <f>+BY10/12*7</f>
        <v>20785.916666666664</v>
      </c>
      <c r="CA10" s="56">
        <v>2523.6219999999998</v>
      </c>
      <c r="CB10" s="54">
        <v>0</v>
      </c>
      <c r="CC10" s="56">
        <f>+CB10/12*7</f>
        <v>0</v>
      </c>
      <c r="CD10" s="56">
        <v>0</v>
      </c>
      <c r="CE10" s="54">
        <v>15000</v>
      </c>
      <c r="CF10" s="56">
        <f>+CE10/12*7</f>
        <v>8750</v>
      </c>
      <c r="CG10" s="56">
        <v>15435.013000000001</v>
      </c>
      <c r="CH10" s="54">
        <v>0</v>
      </c>
      <c r="CI10" s="56">
        <f>+CH10/12*7</f>
        <v>0</v>
      </c>
      <c r="CJ10" s="56">
        <v>0</v>
      </c>
      <c r="CK10" s="54">
        <v>2227.1999999999998</v>
      </c>
      <c r="CL10" s="56">
        <f>+CK10/12*7</f>
        <v>1299.2</v>
      </c>
      <c r="CM10" s="56">
        <v>1113.5999999999999</v>
      </c>
      <c r="CN10" s="54">
        <v>0</v>
      </c>
      <c r="CO10" s="56">
        <f>+CN10/12*7</f>
        <v>0</v>
      </c>
      <c r="CP10" s="56">
        <v>0</v>
      </c>
      <c r="CQ10" s="54">
        <v>45443.4</v>
      </c>
      <c r="CR10" s="56">
        <f>+CQ10/12*7</f>
        <v>26508.65</v>
      </c>
      <c r="CS10" s="56">
        <v>21557.216499999999</v>
      </c>
      <c r="CT10" s="56"/>
      <c r="CU10" s="54">
        <v>22165.4</v>
      </c>
      <c r="CV10" s="56">
        <f>+CU10/12*7</f>
        <v>12929.816666666668</v>
      </c>
      <c r="CW10" s="56">
        <v>12113.3665</v>
      </c>
      <c r="CX10" s="56">
        <f t="shared" ref="CX10:CX16" si="6">+CW10/CV10*100</f>
        <v>93.685524027796205</v>
      </c>
      <c r="CY10" s="19">
        <v>0</v>
      </c>
      <c r="CZ10" s="42">
        <f>+CY10/12*7</f>
        <v>0</v>
      </c>
      <c r="DA10" s="42">
        <v>2302.259</v>
      </c>
      <c r="DB10" s="19">
        <v>0</v>
      </c>
      <c r="DC10" s="42">
        <f>+DB10/12*7</f>
        <v>0</v>
      </c>
      <c r="DD10" s="42">
        <v>300</v>
      </c>
      <c r="DE10" s="19">
        <v>0</v>
      </c>
      <c r="DF10" s="42">
        <f>+DE10/12*7</f>
        <v>0</v>
      </c>
      <c r="DG10" s="42">
        <v>0</v>
      </c>
      <c r="DH10" s="19">
        <v>520740.2</v>
      </c>
      <c r="DI10" s="42">
        <f>+DH10/12*7</f>
        <v>303765.1166666667</v>
      </c>
      <c r="DJ10" s="42">
        <v>517023.51890000002</v>
      </c>
      <c r="DK10" s="42">
        <v>0</v>
      </c>
      <c r="DL10" s="19">
        <f t="shared" ref="DL10:DN14" si="7">U10+Z10+AJ10+AO10+AT10+AY10+BB10+BE10+BH10+BK10+BN10+BV10+BY10+CB10+CE10+CH10+CK10+CN10+CQ10+CY10+DB10+DE10+DH10+AE10</f>
        <v>2484276.9</v>
      </c>
      <c r="DM10" s="42">
        <f t="shared" si="7"/>
        <v>1449161.5249999999</v>
      </c>
      <c r="DN10" s="42">
        <f t="shared" si="7"/>
        <v>1642228.1953</v>
      </c>
      <c r="DO10" s="19">
        <v>100000</v>
      </c>
      <c r="DP10" s="42">
        <f>+DO10/12*7</f>
        <v>58333.333333333336</v>
      </c>
      <c r="DQ10" s="42">
        <v>450</v>
      </c>
      <c r="DR10" s="19">
        <v>1884000</v>
      </c>
      <c r="DS10" s="42">
        <f>+DR10/12*7</f>
        <v>1099000</v>
      </c>
      <c r="DT10" s="42">
        <v>32942.137000000002</v>
      </c>
      <c r="DU10" s="19">
        <v>0</v>
      </c>
      <c r="DV10" s="42">
        <f>+DU10/12*7</f>
        <v>0</v>
      </c>
      <c r="DW10" s="42">
        <v>0</v>
      </c>
      <c r="DX10" s="19">
        <v>0</v>
      </c>
      <c r="DY10" s="42">
        <f>+DX10/12*7</f>
        <v>0</v>
      </c>
      <c r="DZ10" s="42">
        <v>0</v>
      </c>
      <c r="EA10" s="19">
        <v>0</v>
      </c>
      <c r="EB10" s="42">
        <f>+EA10/12*7</f>
        <v>0</v>
      </c>
      <c r="EC10" s="42">
        <v>0</v>
      </c>
      <c r="ED10" s="19">
        <v>364707.3</v>
      </c>
      <c r="EE10" s="42">
        <f>+ED10/12*7</f>
        <v>212745.92499999999</v>
      </c>
      <c r="EF10" s="42">
        <v>0</v>
      </c>
      <c r="EG10" s="42">
        <v>0</v>
      </c>
      <c r="EH10" s="19">
        <f t="shared" ref="EH10:EI14" si="8">DO10+DR10+DU10+DX10+EA10+ED10</f>
        <v>2348707.2999999998</v>
      </c>
      <c r="EI10" s="42">
        <f t="shared" si="8"/>
        <v>1370079.2583333333</v>
      </c>
      <c r="EJ10" s="42">
        <f>DQ10+DT10+DW10+DZ10+EC10+EF10+EG10</f>
        <v>33392.137000000002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48.7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2684494.3569999998</v>
      </c>
      <c r="F11" s="20">
        <f t="shared" si="0"/>
        <v>1565955.0415833339</v>
      </c>
      <c r="G11" s="20">
        <f t="shared" si="0"/>
        <v>1690946.2228000001</v>
      </c>
      <c r="H11" s="20">
        <f t="shared" ref="H11:H16" si="9">+G11/F11*100</f>
        <v>107.9817860601086</v>
      </c>
      <c r="I11" s="20">
        <f>G11/E11*100</f>
        <v>62.989375201730034</v>
      </c>
      <c r="J11" s="54">
        <f t="shared" si="1"/>
        <v>830911.4420000005</v>
      </c>
      <c r="K11" s="45">
        <f t="shared" si="1"/>
        <v>484698.341166667</v>
      </c>
      <c r="L11" s="45">
        <f t="shared" si="1"/>
        <v>494071.53080000018</v>
      </c>
      <c r="M11" s="45">
        <f t="shared" ref="M11:M16" si="10">+L11-K11</f>
        <v>9373.1896333331824</v>
      </c>
      <c r="N11" s="45">
        <f t="shared" ref="N11:N16" si="11">+L11/K11*100</f>
        <v>101.93381921026838</v>
      </c>
      <c r="O11" s="45">
        <f>L11/J11*100</f>
        <v>59.46139453932323</v>
      </c>
      <c r="P11" s="54">
        <f t="shared" si="2"/>
        <v>130362.23000000045</v>
      </c>
      <c r="Q11" s="45">
        <f t="shared" si="2"/>
        <v>76044.634166666918</v>
      </c>
      <c r="R11" s="45">
        <f>W11+AB11+AG11</f>
        <v>56328.721200000211</v>
      </c>
      <c r="S11" s="45">
        <f t="shared" ref="S11:S16" si="12">+R11/Q11*100</f>
        <v>74.073235826928467</v>
      </c>
      <c r="T11" s="55">
        <f>R11/P11*100</f>
        <v>43.209387565708276</v>
      </c>
      <c r="U11" s="54">
        <v>10000</v>
      </c>
      <c r="V11" s="56">
        <f t="shared" ref="V11:V14" si="13">+U11/12*7</f>
        <v>5833.3333333333339</v>
      </c>
      <c r="W11" s="56">
        <v>4884.1733000000004</v>
      </c>
      <c r="X11" s="56">
        <f t="shared" ref="X11:X16" si="14">+W11/V11*100</f>
        <v>83.728685142857145</v>
      </c>
      <c r="Y11" s="56">
        <f t="shared" si="3"/>
        <v>48.841733000000005</v>
      </c>
      <c r="Z11" s="54">
        <v>20000</v>
      </c>
      <c r="AA11" s="56">
        <f t="shared" ref="AA11:AA14" si="15">+Z11/12*7</f>
        <v>11666.666666666668</v>
      </c>
      <c r="AB11" s="56">
        <v>23880.336899999998</v>
      </c>
      <c r="AC11" s="56">
        <f t="shared" si="4"/>
        <v>204.68860199999997</v>
      </c>
      <c r="AD11" s="56">
        <f t="shared" ref="AD11:AD16" si="16">+AB11/Z11*100</f>
        <v>119.40168449999999</v>
      </c>
      <c r="AE11" s="54">
        <v>100362.23000000045</v>
      </c>
      <c r="AF11" s="56">
        <f t="shared" ref="AF11:AF14" si="17">+AE11/12*7</f>
        <v>58544.634166666925</v>
      </c>
      <c r="AG11" s="56">
        <v>27564.211000000214</v>
      </c>
      <c r="AH11" s="56">
        <f>+AG11/AF11*100</f>
        <v>47.082386613826039</v>
      </c>
      <c r="AI11" s="56">
        <f>AG11/AE11*100</f>
        <v>27.464725524731854</v>
      </c>
      <c r="AJ11" s="54">
        <v>324498.40000000002</v>
      </c>
      <c r="AK11" s="56">
        <f t="shared" ref="AK11:AK14" si="18">+AJ11/12*7</f>
        <v>189290.73333333337</v>
      </c>
      <c r="AL11" s="56">
        <v>215957.731</v>
      </c>
      <c r="AM11" s="56">
        <f>+AL11/AK11*100</f>
        <v>114.08785163281453</v>
      </c>
      <c r="AN11" s="56">
        <f>AL11/AJ11*100</f>
        <v>66.551246785808488</v>
      </c>
      <c r="AO11" s="54">
        <v>7780.8</v>
      </c>
      <c r="AP11" s="56">
        <f t="shared" ref="AP11:AP14" si="19">+AO11/12*7</f>
        <v>4538.8</v>
      </c>
      <c r="AQ11" s="56">
        <v>4803.5925999999999</v>
      </c>
      <c r="AR11" s="56">
        <f t="shared" ref="AR11:AR16" si="20">+AQ11/AP11*100</f>
        <v>105.83397814400281</v>
      </c>
      <c r="AS11" s="56">
        <f>AQ11/AO11*100</f>
        <v>61.736487250668318</v>
      </c>
      <c r="AT11" s="54">
        <v>12300</v>
      </c>
      <c r="AU11" s="56">
        <f t="shared" ref="AU11:AU14" si="21">+AT11/12*7</f>
        <v>7175</v>
      </c>
      <c r="AV11" s="56">
        <v>8011</v>
      </c>
      <c r="AW11" s="56">
        <f>+AV11/AU11*100</f>
        <v>111.65156794425086</v>
      </c>
      <c r="AX11" s="56">
        <f>AV11/AT11*100</f>
        <v>65.130081300813004</v>
      </c>
      <c r="AY11" s="54">
        <v>0</v>
      </c>
      <c r="AZ11" s="56">
        <f t="shared" ref="AZ11:AZ14" si="22">+AY11/12*7</f>
        <v>0</v>
      </c>
      <c r="BA11" s="56">
        <v>0</v>
      </c>
      <c r="BB11" s="54">
        <v>0</v>
      </c>
      <c r="BC11" s="56">
        <f t="shared" ref="BC11:BC14" si="23">+BB11/12*7</f>
        <v>0</v>
      </c>
      <c r="BD11" s="56">
        <v>0</v>
      </c>
      <c r="BE11" s="54">
        <v>1487011.3</v>
      </c>
      <c r="BF11" s="56">
        <f t="shared" ref="BF11:BF14" si="24">+BE11/12*7</f>
        <v>867423.2583333333</v>
      </c>
      <c r="BG11" s="56">
        <v>867423.3</v>
      </c>
      <c r="BH11" s="54">
        <v>9804.9</v>
      </c>
      <c r="BI11" s="56">
        <f t="shared" ref="BI11:BI14" si="25">+BH11/12*7</f>
        <v>5719.5249999999996</v>
      </c>
      <c r="BJ11" s="56">
        <v>5728.6</v>
      </c>
      <c r="BK11" s="54">
        <v>0</v>
      </c>
      <c r="BL11" s="56">
        <f t="shared" ref="BL11:BL14" si="26">+BK11/12*7</f>
        <v>0</v>
      </c>
      <c r="BM11" s="56">
        <v>0</v>
      </c>
      <c r="BN11" s="54">
        <v>0</v>
      </c>
      <c r="BO11" s="56">
        <f t="shared" ref="BO11:BO14" si="27">+BN11/12*7</f>
        <v>0</v>
      </c>
      <c r="BP11" s="56">
        <v>0</v>
      </c>
      <c r="BQ11" s="54">
        <f t="shared" si="5"/>
        <v>44460.9</v>
      </c>
      <c r="BR11" s="56">
        <f t="shared" si="5"/>
        <v>25935.524999999998</v>
      </c>
      <c r="BS11" s="56">
        <f>BX11+CA11+CD11+CG11</f>
        <v>9200.482</v>
      </c>
      <c r="BT11" s="56">
        <f t="shared" ref="BT11:BT16" si="28">+BS11/BR11*100</f>
        <v>35.474439017525192</v>
      </c>
      <c r="BU11" s="56">
        <f>BS11/BQ11*100</f>
        <v>20.693422760223026</v>
      </c>
      <c r="BV11" s="54">
        <v>31562</v>
      </c>
      <c r="BW11" s="56">
        <f t="shared" ref="BW11:BW14" si="29">+BV11/12*7</f>
        <v>18411.166666666664</v>
      </c>
      <c r="BX11" s="56">
        <v>7196.5479999999998</v>
      </c>
      <c r="BY11" s="54">
        <v>7543.4</v>
      </c>
      <c r="BZ11" s="56">
        <f t="shared" ref="BZ11:BZ14" si="30">+BY11/12*7</f>
        <v>4400.3166666666666</v>
      </c>
      <c r="CA11" s="56">
        <v>583.79999999999995</v>
      </c>
      <c r="CB11" s="54">
        <v>2100</v>
      </c>
      <c r="CC11" s="56">
        <f t="shared" ref="CC11:CC14" si="31">+CB11/12*7</f>
        <v>1225</v>
      </c>
      <c r="CD11" s="56">
        <v>281.23399999999998</v>
      </c>
      <c r="CE11" s="54">
        <v>3255.5</v>
      </c>
      <c r="CF11" s="56">
        <f t="shared" ref="CF11:CF14" si="32">+CE11/12*7</f>
        <v>1899.0416666666667</v>
      </c>
      <c r="CG11" s="56">
        <v>1138.9000000000001</v>
      </c>
      <c r="CH11" s="54">
        <v>0</v>
      </c>
      <c r="CI11" s="56">
        <f t="shared" ref="CI11:CI14" si="33">+CH11/12*7</f>
        <v>0</v>
      </c>
      <c r="CJ11" s="56">
        <v>0</v>
      </c>
      <c r="CK11" s="54">
        <v>4454.3999999999996</v>
      </c>
      <c r="CL11" s="56">
        <f t="shared" ref="CL11:CL14" si="34">+CK11/12*7</f>
        <v>2598.4</v>
      </c>
      <c r="CM11" s="56">
        <v>1781.74</v>
      </c>
      <c r="CN11" s="54">
        <v>0</v>
      </c>
      <c r="CO11" s="56">
        <f t="shared" ref="CO11:CO14" si="35">+CN11/12*7</f>
        <v>0</v>
      </c>
      <c r="CP11" s="56">
        <v>0</v>
      </c>
      <c r="CQ11" s="54">
        <v>196797.57</v>
      </c>
      <c r="CR11" s="56">
        <f t="shared" ref="CR11:CR14" si="36">+CQ11/12*7</f>
        <v>114798.5825</v>
      </c>
      <c r="CS11" s="56">
        <v>88982.222999999998</v>
      </c>
      <c r="CT11" s="56"/>
      <c r="CU11" s="54">
        <v>62673.07</v>
      </c>
      <c r="CV11" s="56">
        <f t="shared" ref="CV11:CV14" si="37">+CU11/12*7</f>
        <v>36559.290833333333</v>
      </c>
      <c r="CW11" s="56">
        <v>26998.332999999999</v>
      </c>
      <c r="CX11" s="56">
        <f t="shared" si="6"/>
        <v>73.848076329161103</v>
      </c>
      <c r="CY11" s="19">
        <v>6000</v>
      </c>
      <c r="CZ11" s="42">
        <f t="shared" ref="CZ11:CZ14" si="38">+CY11/12*7</f>
        <v>3500</v>
      </c>
      <c r="DA11" s="42">
        <v>5903.2920000000004</v>
      </c>
      <c r="DB11" s="19">
        <v>666.1</v>
      </c>
      <c r="DC11" s="42">
        <f t="shared" ref="DC11:DC14" si="39">+DB11/12*7</f>
        <v>388.55833333333334</v>
      </c>
      <c r="DD11" s="42">
        <v>707.67899999999997</v>
      </c>
      <c r="DE11" s="19">
        <v>0</v>
      </c>
      <c r="DF11" s="42">
        <f t="shared" ref="DF11:DF14" si="40">+DE11/12*7</f>
        <v>0</v>
      </c>
      <c r="DG11" s="42">
        <v>0</v>
      </c>
      <c r="DH11" s="19">
        <v>108045.442</v>
      </c>
      <c r="DI11" s="42">
        <f t="shared" ref="DI11:DI14" si="41">+DH11/12*7</f>
        <v>63026.507833333337</v>
      </c>
      <c r="DJ11" s="42">
        <v>104176.81</v>
      </c>
      <c r="DK11" s="42">
        <v>0</v>
      </c>
      <c r="DL11" s="19">
        <f t="shared" si="7"/>
        <v>2332182.0419999999</v>
      </c>
      <c r="DM11" s="42">
        <f t="shared" si="7"/>
        <v>1360439.5245000005</v>
      </c>
      <c r="DN11" s="42">
        <f t="shared" si="7"/>
        <v>1369005.1708</v>
      </c>
      <c r="DO11" s="19">
        <v>0</v>
      </c>
      <c r="DP11" s="42">
        <f t="shared" ref="DP11:DP14" si="42">+DO11/12*7</f>
        <v>0</v>
      </c>
      <c r="DQ11" s="42">
        <v>0</v>
      </c>
      <c r="DR11" s="19">
        <v>347312.315</v>
      </c>
      <c r="DS11" s="42">
        <f t="shared" ref="DS11:DS14" si="43">+DR11/12*7</f>
        <v>202598.85041666665</v>
      </c>
      <c r="DT11" s="42">
        <v>321941.05200000003</v>
      </c>
      <c r="DU11" s="19">
        <v>0</v>
      </c>
      <c r="DV11" s="42">
        <f t="shared" ref="DV11:DV14" si="44">+DU11/12*7</f>
        <v>0</v>
      </c>
      <c r="DW11" s="42">
        <v>0</v>
      </c>
      <c r="DX11" s="19">
        <v>5000</v>
      </c>
      <c r="DY11" s="42">
        <f t="shared" ref="DY11:DY14" si="45">+DX11/12*7</f>
        <v>2916.666666666667</v>
      </c>
      <c r="DZ11" s="42">
        <v>0</v>
      </c>
      <c r="EA11" s="19">
        <v>0</v>
      </c>
      <c r="EB11" s="42">
        <f t="shared" ref="EB11:EB14" si="46">+EA11/12*7</f>
        <v>0</v>
      </c>
      <c r="EC11" s="42">
        <v>0</v>
      </c>
      <c r="ED11" s="19">
        <v>441000</v>
      </c>
      <c r="EE11" s="42">
        <f t="shared" ref="EE11:EE14" si="47">+ED11/12*7</f>
        <v>257250</v>
      </c>
      <c r="EF11" s="42">
        <v>342918.86200000002</v>
      </c>
      <c r="EG11" s="42">
        <v>0</v>
      </c>
      <c r="EH11" s="19">
        <f t="shared" si="8"/>
        <v>793312.31499999994</v>
      </c>
      <c r="EI11" s="42">
        <f t="shared" si="8"/>
        <v>462765.51708333334</v>
      </c>
      <c r="EJ11" s="42">
        <f>DQ11+DT11+DW11+DZ11+EC11+EF11+EG11</f>
        <v>664859.91400000011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48.7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941087.85840000003</v>
      </c>
      <c r="F12" s="20">
        <f t="shared" si="0"/>
        <v>548967.91740000003</v>
      </c>
      <c r="G12" s="20">
        <f t="shared" si="0"/>
        <v>541317.37789999996</v>
      </c>
      <c r="H12" s="20">
        <f t="shared" si="9"/>
        <v>98.606377666615884</v>
      </c>
      <c r="I12" s="20">
        <f>G12/E12*100</f>
        <v>57.520386972192604</v>
      </c>
      <c r="J12" s="54">
        <f t="shared" si="1"/>
        <v>307439.40399999998</v>
      </c>
      <c r="K12" s="45">
        <f t="shared" si="1"/>
        <v>179339.65233333333</v>
      </c>
      <c r="L12" s="45">
        <f t="shared" si="1"/>
        <v>184695.48690000008</v>
      </c>
      <c r="M12" s="45">
        <f t="shared" si="10"/>
        <v>5355.8345666667446</v>
      </c>
      <c r="N12" s="45">
        <f t="shared" si="11"/>
        <v>102.98641962164174</v>
      </c>
      <c r="O12" s="45">
        <f>L12/J12*100</f>
        <v>60.075411445957684</v>
      </c>
      <c r="P12" s="54">
        <f t="shared" si="2"/>
        <v>35437.699999999953</v>
      </c>
      <c r="Q12" s="45">
        <f t="shared" si="2"/>
        <v>20671.99166666664</v>
      </c>
      <c r="R12" s="45">
        <f>W12+AB12+AG12</f>
        <v>23137.677000000069</v>
      </c>
      <c r="S12" s="45">
        <f t="shared" si="12"/>
        <v>111.9276621870418</v>
      </c>
      <c r="T12" s="55">
        <f>R12/P12*100</f>
        <v>65.291136275774392</v>
      </c>
      <c r="U12" s="54">
        <v>0</v>
      </c>
      <c r="V12" s="56">
        <f t="shared" si="13"/>
        <v>0</v>
      </c>
      <c r="W12" s="56">
        <v>92.5</v>
      </c>
      <c r="X12" s="56" t="e">
        <f t="shared" si="14"/>
        <v>#DIV/0!</v>
      </c>
      <c r="Y12" s="56" t="e">
        <f t="shared" si="3"/>
        <v>#DIV/0!</v>
      </c>
      <c r="Z12" s="54">
        <v>5220</v>
      </c>
      <c r="AA12" s="56">
        <f t="shared" si="15"/>
        <v>3045</v>
      </c>
      <c r="AB12" s="56">
        <v>5013.2049999999999</v>
      </c>
      <c r="AC12" s="56">
        <f t="shared" si="4"/>
        <v>164.63727422003285</v>
      </c>
      <c r="AD12" s="56">
        <f t="shared" si="16"/>
        <v>96.038409961685829</v>
      </c>
      <c r="AE12" s="54">
        <v>30217.699999999953</v>
      </c>
      <c r="AF12" s="56">
        <f t="shared" si="17"/>
        <v>17626.99166666664</v>
      </c>
      <c r="AG12" s="56">
        <v>18031.972000000067</v>
      </c>
      <c r="AH12" s="56">
        <f>+AG12/AF12*100</f>
        <v>102.29750113344221</v>
      </c>
      <c r="AI12" s="56">
        <f>AG12/AE12*100</f>
        <v>59.673542327841275</v>
      </c>
      <c r="AJ12" s="54">
        <v>55961.599999999999</v>
      </c>
      <c r="AK12" s="56">
        <f t="shared" si="18"/>
        <v>32644.266666666663</v>
      </c>
      <c r="AL12" s="56">
        <v>37336.243000000002</v>
      </c>
      <c r="AM12" s="56">
        <f>+AL12/AK12*100</f>
        <v>114.37304866193965</v>
      </c>
      <c r="AN12" s="56">
        <f>AL12/AJ12*100</f>
        <v>66.717611719464784</v>
      </c>
      <c r="AO12" s="54">
        <v>4713.7</v>
      </c>
      <c r="AP12" s="56">
        <f t="shared" si="19"/>
        <v>2749.6583333333333</v>
      </c>
      <c r="AQ12" s="56">
        <v>2872.585</v>
      </c>
      <c r="AR12" s="56">
        <f t="shared" si="20"/>
        <v>104.47061604623605</v>
      </c>
      <c r="AS12" s="56">
        <f>AQ12/AO12*100</f>
        <v>60.941192693637703</v>
      </c>
      <c r="AT12" s="54">
        <v>400</v>
      </c>
      <c r="AU12" s="56">
        <f t="shared" si="21"/>
        <v>233.33333333333334</v>
      </c>
      <c r="AV12" s="56">
        <v>348.8</v>
      </c>
      <c r="AW12" s="56">
        <f>+AV12/AU12*100</f>
        <v>149.48571428571429</v>
      </c>
      <c r="AX12" s="56">
        <f>AV12/AT12*100</f>
        <v>87.2</v>
      </c>
      <c r="AY12" s="54">
        <v>0</v>
      </c>
      <c r="AZ12" s="56">
        <f t="shared" si="22"/>
        <v>0</v>
      </c>
      <c r="BA12" s="56">
        <v>0</v>
      </c>
      <c r="BB12" s="54">
        <v>0</v>
      </c>
      <c r="BC12" s="56">
        <f t="shared" si="23"/>
        <v>0</v>
      </c>
      <c r="BD12" s="56">
        <v>0</v>
      </c>
      <c r="BE12" s="54">
        <v>490624.6</v>
      </c>
      <c r="BF12" s="56">
        <f t="shared" si="24"/>
        <v>286197.68333333335</v>
      </c>
      <c r="BG12" s="56">
        <v>286197.7</v>
      </c>
      <c r="BH12" s="54">
        <v>1089.4000000000001</v>
      </c>
      <c r="BI12" s="56">
        <f t="shared" si="25"/>
        <v>635.48333333333346</v>
      </c>
      <c r="BJ12" s="56">
        <v>636.5</v>
      </c>
      <c r="BK12" s="54">
        <v>0</v>
      </c>
      <c r="BL12" s="56">
        <f t="shared" si="26"/>
        <v>0</v>
      </c>
      <c r="BM12" s="56">
        <v>0</v>
      </c>
      <c r="BN12" s="54">
        <v>0</v>
      </c>
      <c r="BO12" s="56">
        <f t="shared" si="27"/>
        <v>0</v>
      </c>
      <c r="BP12" s="56">
        <v>0</v>
      </c>
      <c r="BQ12" s="54">
        <f t="shared" si="5"/>
        <v>72828</v>
      </c>
      <c r="BR12" s="56">
        <f t="shared" si="5"/>
        <v>42483</v>
      </c>
      <c r="BS12" s="56">
        <f>BX12+CA12+CD12+CG12</f>
        <v>17565.431</v>
      </c>
      <c r="BT12" s="56">
        <f t="shared" si="28"/>
        <v>41.346964668220231</v>
      </c>
      <c r="BU12" s="56">
        <f>BS12/BQ12*100</f>
        <v>24.119062723128469</v>
      </c>
      <c r="BV12" s="54">
        <v>69528</v>
      </c>
      <c r="BW12" s="56">
        <f t="shared" si="29"/>
        <v>40558</v>
      </c>
      <c r="BX12" s="56">
        <v>15531.370999999999</v>
      </c>
      <c r="BY12" s="54">
        <v>0</v>
      </c>
      <c r="BZ12" s="56">
        <f t="shared" si="30"/>
        <v>0</v>
      </c>
      <c r="CA12" s="56">
        <v>0</v>
      </c>
      <c r="CB12" s="54">
        <v>0</v>
      </c>
      <c r="CC12" s="56">
        <f t="shared" si="31"/>
        <v>0</v>
      </c>
      <c r="CD12" s="56">
        <v>0</v>
      </c>
      <c r="CE12" s="54">
        <v>3300</v>
      </c>
      <c r="CF12" s="56">
        <f t="shared" si="32"/>
        <v>1925</v>
      </c>
      <c r="CG12" s="56">
        <v>2034.06</v>
      </c>
      <c r="CH12" s="54">
        <v>0</v>
      </c>
      <c r="CI12" s="56">
        <f t="shared" si="33"/>
        <v>0</v>
      </c>
      <c r="CJ12" s="56">
        <v>0</v>
      </c>
      <c r="CK12" s="54">
        <v>1999</v>
      </c>
      <c r="CL12" s="56">
        <f t="shared" si="34"/>
        <v>1166.0833333333335</v>
      </c>
      <c r="CM12" s="56">
        <v>404.8</v>
      </c>
      <c r="CN12" s="54">
        <v>0</v>
      </c>
      <c r="CO12" s="56">
        <f t="shared" si="35"/>
        <v>0</v>
      </c>
      <c r="CP12" s="56">
        <v>44</v>
      </c>
      <c r="CQ12" s="54">
        <v>39362.1</v>
      </c>
      <c r="CR12" s="56">
        <f t="shared" si="36"/>
        <v>22961.224999999999</v>
      </c>
      <c r="CS12" s="56">
        <v>20489.777999999998</v>
      </c>
      <c r="CT12" s="56"/>
      <c r="CU12" s="54">
        <v>19112.099999999999</v>
      </c>
      <c r="CV12" s="56">
        <f t="shared" si="37"/>
        <v>11148.725</v>
      </c>
      <c r="CW12" s="56">
        <v>7686.5780000000004</v>
      </c>
      <c r="CX12" s="56">
        <f t="shared" si="6"/>
        <v>68.945803219650685</v>
      </c>
      <c r="CY12" s="19">
        <v>900</v>
      </c>
      <c r="CZ12" s="42">
        <f t="shared" si="38"/>
        <v>525</v>
      </c>
      <c r="DA12" s="42">
        <v>427.9</v>
      </c>
      <c r="DB12" s="19">
        <v>2000</v>
      </c>
      <c r="DC12" s="42">
        <f t="shared" si="39"/>
        <v>1166.6666666666665</v>
      </c>
      <c r="DD12" s="42">
        <v>3699.9998000000001</v>
      </c>
      <c r="DE12" s="19">
        <v>20000</v>
      </c>
      <c r="DF12" s="42">
        <f t="shared" si="40"/>
        <v>11666.666666666668</v>
      </c>
      <c r="DG12" s="42">
        <v>0</v>
      </c>
      <c r="DH12" s="19">
        <v>95836.304000000004</v>
      </c>
      <c r="DI12" s="42">
        <f t="shared" si="41"/>
        <v>55904.510666666669</v>
      </c>
      <c r="DJ12" s="42">
        <v>78773.073099999994</v>
      </c>
      <c r="DK12" s="42">
        <v>0</v>
      </c>
      <c r="DL12" s="19">
        <f t="shared" si="7"/>
        <v>821152.40399999998</v>
      </c>
      <c r="DM12" s="42">
        <f t="shared" si="7"/>
        <v>479005.56899999996</v>
      </c>
      <c r="DN12" s="42">
        <f t="shared" si="7"/>
        <v>471934.48690000002</v>
      </c>
      <c r="DO12" s="19">
        <v>0</v>
      </c>
      <c r="DP12" s="42">
        <f t="shared" si="42"/>
        <v>0</v>
      </c>
      <c r="DQ12" s="42">
        <v>0</v>
      </c>
      <c r="DR12" s="19">
        <v>119935.4544</v>
      </c>
      <c r="DS12" s="42">
        <f t="shared" si="43"/>
        <v>69962.348400000003</v>
      </c>
      <c r="DT12" s="42">
        <v>69382.891000000003</v>
      </c>
      <c r="DU12" s="19">
        <v>0</v>
      </c>
      <c r="DV12" s="42">
        <f t="shared" si="44"/>
        <v>0</v>
      </c>
      <c r="DW12" s="42">
        <v>0</v>
      </c>
      <c r="DX12" s="19">
        <v>0</v>
      </c>
      <c r="DY12" s="42">
        <f t="shared" si="45"/>
        <v>0</v>
      </c>
      <c r="DZ12" s="42">
        <v>0</v>
      </c>
      <c r="EA12" s="19">
        <v>0</v>
      </c>
      <c r="EB12" s="42">
        <f t="shared" si="46"/>
        <v>0</v>
      </c>
      <c r="EC12" s="42">
        <v>0</v>
      </c>
      <c r="ED12" s="19">
        <v>98431.948999999993</v>
      </c>
      <c r="EE12" s="42">
        <f t="shared" si="47"/>
        <v>57418.636916666663</v>
      </c>
      <c r="EF12" s="42">
        <v>52190</v>
      </c>
      <c r="EG12" s="42">
        <v>0</v>
      </c>
      <c r="EH12" s="19">
        <f t="shared" si="8"/>
        <v>218367.40340000001</v>
      </c>
      <c r="EI12" s="42">
        <f t="shared" si="8"/>
        <v>127380.98531666666</v>
      </c>
      <c r="EJ12" s="42">
        <f>DQ12+DT12+DW12+DZ12+EC12+EF12+EG12</f>
        <v>121572.891</v>
      </c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48.7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4363669.1222000001</v>
      </c>
      <c r="F13" s="20">
        <f t="shared" si="0"/>
        <v>2545473.654616667</v>
      </c>
      <c r="G13" s="20">
        <f t="shared" si="0"/>
        <v>2217229.5109999999</v>
      </c>
      <c r="H13" s="20">
        <f t="shared" si="9"/>
        <v>87.104791164452308</v>
      </c>
      <c r="I13" s="20">
        <f>G13/E13*100</f>
        <v>50.811128179263854</v>
      </c>
      <c r="J13" s="54">
        <f t="shared" si="1"/>
        <v>902963.31900000002</v>
      </c>
      <c r="K13" s="45">
        <f t="shared" si="1"/>
        <v>526728.60274999996</v>
      </c>
      <c r="L13" s="45">
        <f t="shared" si="1"/>
        <v>500845.22099999979</v>
      </c>
      <c r="M13" s="45">
        <f t="shared" si="10"/>
        <v>-25883.381750000175</v>
      </c>
      <c r="N13" s="45">
        <f t="shared" si="11"/>
        <v>95.086011730734668</v>
      </c>
      <c r="O13" s="45">
        <f>L13/J13*100</f>
        <v>55.46684017626189</v>
      </c>
      <c r="P13" s="54">
        <f t="shared" si="2"/>
        <v>159100</v>
      </c>
      <c r="Q13" s="45">
        <f t="shared" si="2"/>
        <v>92808.333333333343</v>
      </c>
      <c r="R13" s="45">
        <f>W13+AB13+AG13</f>
        <v>41196.301999999778</v>
      </c>
      <c r="S13" s="45">
        <f t="shared" si="12"/>
        <v>44.388580766813078</v>
      </c>
      <c r="T13" s="55">
        <f>R13/P13*100</f>
        <v>25.893338780640967</v>
      </c>
      <c r="U13" s="54">
        <v>0</v>
      </c>
      <c r="V13" s="56">
        <f t="shared" si="13"/>
        <v>0</v>
      </c>
      <c r="W13" s="56">
        <v>49.872999999999998</v>
      </c>
      <c r="X13" s="56" t="e">
        <f t="shared" si="14"/>
        <v>#DIV/0!</v>
      </c>
      <c r="Y13" s="56" t="e">
        <f t="shared" si="3"/>
        <v>#DIV/0!</v>
      </c>
      <c r="Z13" s="54">
        <v>16650</v>
      </c>
      <c r="AA13" s="56">
        <f t="shared" si="15"/>
        <v>9712.5</v>
      </c>
      <c r="AB13" s="56">
        <v>8979.0550000000003</v>
      </c>
      <c r="AC13" s="56">
        <f t="shared" si="4"/>
        <v>92.448442728442743</v>
      </c>
      <c r="AD13" s="56">
        <f t="shared" si="16"/>
        <v>53.928258258258253</v>
      </c>
      <c r="AE13" s="54">
        <v>142450</v>
      </c>
      <c r="AF13" s="56">
        <f t="shared" si="17"/>
        <v>83095.833333333343</v>
      </c>
      <c r="AG13" s="56">
        <v>32167.373999999778</v>
      </c>
      <c r="AH13" s="56">
        <f>+AG13/AF13*100</f>
        <v>38.711175650603948</v>
      </c>
      <c r="AI13" s="56">
        <f>AG13/AE13*100</f>
        <v>22.581519129518973</v>
      </c>
      <c r="AJ13" s="54">
        <v>442300</v>
      </c>
      <c r="AK13" s="56">
        <f t="shared" si="18"/>
        <v>258008.33333333334</v>
      </c>
      <c r="AL13" s="56">
        <v>260936.48699999999</v>
      </c>
      <c r="AM13" s="56">
        <f>+AL13/AK13*100</f>
        <v>101.13490662446303</v>
      </c>
      <c r="AN13" s="56">
        <f>AL13/AJ13*100</f>
        <v>58.995362197603441</v>
      </c>
      <c r="AO13" s="54">
        <v>17110</v>
      </c>
      <c r="AP13" s="56">
        <f t="shared" si="19"/>
        <v>9980.8333333333321</v>
      </c>
      <c r="AQ13" s="56">
        <v>13419.215</v>
      </c>
      <c r="AR13" s="56">
        <f t="shared" si="20"/>
        <v>134.4498455372798</v>
      </c>
      <c r="AS13" s="56">
        <f>AQ13/AO13*100</f>
        <v>78.429076563413219</v>
      </c>
      <c r="AT13" s="54">
        <v>13000</v>
      </c>
      <c r="AU13" s="56">
        <f t="shared" si="21"/>
        <v>7583.333333333333</v>
      </c>
      <c r="AV13" s="56">
        <v>12026.1</v>
      </c>
      <c r="AW13" s="56">
        <f>+AV13/AU13*100</f>
        <v>158.58593406593408</v>
      </c>
      <c r="AX13" s="56">
        <f>AV13/AT13*100</f>
        <v>92.508461538461546</v>
      </c>
      <c r="AY13" s="54">
        <v>0</v>
      </c>
      <c r="AZ13" s="56">
        <f t="shared" si="22"/>
        <v>0</v>
      </c>
      <c r="BA13" s="56">
        <v>0</v>
      </c>
      <c r="BB13" s="54">
        <v>0</v>
      </c>
      <c r="BC13" s="56">
        <f t="shared" si="23"/>
        <v>0</v>
      </c>
      <c r="BD13" s="56">
        <v>0</v>
      </c>
      <c r="BE13" s="54">
        <v>2680869.1</v>
      </c>
      <c r="BF13" s="56">
        <f t="shared" si="24"/>
        <v>1563840.3083333333</v>
      </c>
      <c r="BG13" s="56">
        <v>1563840.4</v>
      </c>
      <c r="BH13" s="54">
        <v>3486.1</v>
      </c>
      <c r="BI13" s="56">
        <f t="shared" si="25"/>
        <v>2033.5583333333334</v>
      </c>
      <c r="BJ13" s="56">
        <v>2036.8</v>
      </c>
      <c r="BK13" s="54">
        <v>0</v>
      </c>
      <c r="BL13" s="56">
        <f t="shared" si="26"/>
        <v>0</v>
      </c>
      <c r="BM13" s="56">
        <v>0</v>
      </c>
      <c r="BN13" s="54">
        <v>0</v>
      </c>
      <c r="BO13" s="56">
        <f t="shared" si="27"/>
        <v>0</v>
      </c>
      <c r="BP13" s="56">
        <v>0</v>
      </c>
      <c r="BQ13" s="54">
        <f t="shared" si="5"/>
        <v>44174.400000000001</v>
      </c>
      <c r="BR13" s="56">
        <f t="shared" si="5"/>
        <v>25768.399999999998</v>
      </c>
      <c r="BS13" s="56">
        <f>BX13+CA13+CD13+CG13</f>
        <v>27547.095999999998</v>
      </c>
      <c r="BT13" s="56">
        <f t="shared" si="28"/>
        <v>106.90262492044521</v>
      </c>
      <c r="BU13" s="56">
        <f>BS13/BQ13*100</f>
        <v>62.359864536926359</v>
      </c>
      <c r="BV13" s="54">
        <v>33005</v>
      </c>
      <c r="BW13" s="56">
        <f t="shared" si="29"/>
        <v>19252.916666666664</v>
      </c>
      <c r="BX13" s="56">
        <v>22452.133999999998</v>
      </c>
      <c r="BY13" s="54">
        <v>3330</v>
      </c>
      <c r="BZ13" s="56">
        <f t="shared" si="30"/>
        <v>1942.5</v>
      </c>
      <c r="CA13" s="56">
        <v>419.11200000000002</v>
      </c>
      <c r="CB13" s="54">
        <v>0</v>
      </c>
      <c r="CC13" s="56">
        <f t="shared" si="31"/>
        <v>0</v>
      </c>
      <c r="CD13" s="56">
        <v>0</v>
      </c>
      <c r="CE13" s="54">
        <v>7839.4</v>
      </c>
      <c r="CF13" s="56">
        <f t="shared" si="32"/>
        <v>4572.9833333333336</v>
      </c>
      <c r="CG13" s="56">
        <v>4675.8500000000004</v>
      </c>
      <c r="CH13" s="54">
        <v>0</v>
      </c>
      <c r="CI13" s="56">
        <f t="shared" si="33"/>
        <v>0</v>
      </c>
      <c r="CJ13" s="56">
        <v>0</v>
      </c>
      <c r="CK13" s="54">
        <v>4454</v>
      </c>
      <c r="CL13" s="56">
        <f t="shared" si="34"/>
        <v>2598.166666666667</v>
      </c>
      <c r="CM13" s="56">
        <v>2227.14</v>
      </c>
      <c r="CN13" s="54">
        <v>0</v>
      </c>
      <c r="CO13" s="56">
        <f t="shared" si="35"/>
        <v>0</v>
      </c>
      <c r="CP13" s="56">
        <v>1051.0909999999999</v>
      </c>
      <c r="CQ13" s="54">
        <v>159916.4</v>
      </c>
      <c r="CR13" s="56">
        <f t="shared" si="36"/>
        <v>93284.566666666666</v>
      </c>
      <c r="CS13" s="56">
        <v>65607.691000000006</v>
      </c>
      <c r="CT13" s="56"/>
      <c r="CU13" s="54">
        <v>98469.6</v>
      </c>
      <c r="CV13" s="56">
        <f t="shared" si="37"/>
        <v>57440.600000000006</v>
      </c>
      <c r="CW13" s="56">
        <v>27616.65</v>
      </c>
      <c r="CX13" s="56">
        <f t="shared" si="6"/>
        <v>48.078623830531015</v>
      </c>
      <c r="CY13" s="19">
        <v>5000</v>
      </c>
      <c r="CZ13" s="42">
        <f t="shared" si="38"/>
        <v>2916.666666666667</v>
      </c>
      <c r="DA13" s="42">
        <v>13460.915000000001</v>
      </c>
      <c r="DB13" s="19">
        <v>1000</v>
      </c>
      <c r="DC13" s="42">
        <f t="shared" si="39"/>
        <v>583.33333333333326</v>
      </c>
      <c r="DD13" s="42">
        <v>961.58500000000004</v>
      </c>
      <c r="DE13" s="19">
        <v>0</v>
      </c>
      <c r="DF13" s="42">
        <f t="shared" si="40"/>
        <v>0</v>
      </c>
      <c r="DG13" s="42">
        <v>0</v>
      </c>
      <c r="DH13" s="19">
        <v>61362.519</v>
      </c>
      <c r="DI13" s="42">
        <f t="shared" si="41"/>
        <v>35794.802749999995</v>
      </c>
      <c r="DJ13" s="42">
        <v>64638.739000000001</v>
      </c>
      <c r="DK13" s="42">
        <v>0</v>
      </c>
      <c r="DL13" s="19">
        <f t="shared" si="7"/>
        <v>3591772.5189999999</v>
      </c>
      <c r="DM13" s="42">
        <f t="shared" si="7"/>
        <v>2095200.6360833335</v>
      </c>
      <c r="DN13" s="42">
        <f t="shared" si="7"/>
        <v>2068949.561</v>
      </c>
      <c r="DO13" s="19">
        <v>0</v>
      </c>
      <c r="DP13" s="42">
        <f t="shared" si="42"/>
        <v>0</v>
      </c>
      <c r="DQ13" s="42">
        <v>0</v>
      </c>
      <c r="DR13" s="19">
        <v>771896.60320000001</v>
      </c>
      <c r="DS13" s="42">
        <f t="shared" si="43"/>
        <v>450273.01853333338</v>
      </c>
      <c r="DT13" s="42">
        <v>147174.95000000001</v>
      </c>
      <c r="DU13" s="19">
        <v>0</v>
      </c>
      <c r="DV13" s="42">
        <f t="shared" si="44"/>
        <v>0</v>
      </c>
      <c r="DW13" s="42">
        <v>0</v>
      </c>
      <c r="DX13" s="19">
        <v>0</v>
      </c>
      <c r="DY13" s="42">
        <f t="shared" si="45"/>
        <v>0</v>
      </c>
      <c r="DZ13" s="42">
        <v>1105</v>
      </c>
      <c r="EA13" s="19">
        <v>0</v>
      </c>
      <c r="EB13" s="42">
        <f t="shared" si="46"/>
        <v>0</v>
      </c>
      <c r="EC13" s="42">
        <v>0</v>
      </c>
      <c r="ED13" s="19">
        <v>90035</v>
      </c>
      <c r="EE13" s="42">
        <f t="shared" si="47"/>
        <v>52520.416666666672</v>
      </c>
      <c r="EF13" s="42">
        <v>40550.019</v>
      </c>
      <c r="EG13" s="42">
        <v>0</v>
      </c>
      <c r="EH13" s="19">
        <f t="shared" si="8"/>
        <v>861931.60320000001</v>
      </c>
      <c r="EI13" s="42">
        <f t="shared" si="8"/>
        <v>502793.43520000007</v>
      </c>
      <c r="EJ13" s="42">
        <f>DQ13+DT13+DW13+DZ13+EC13+EF13+EG13</f>
        <v>188829.96900000001</v>
      </c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48.7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1927643.4999999998</v>
      </c>
      <c r="F14" s="20">
        <f t="shared" si="0"/>
        <v>1124458.708333333</v>
      </c>
      <c r="G14" s="20">
        <f t="shared" si="0"/>
        <v>1166173.0707999999</v>
      </c>
      <c r="H14" s="20">
        <f t="shared" si="9"/>
        <v>103.70972825925247</v>
      </c>
      <c r="I14" s="20">
        <f>G14/E14*100</f>
        <v>60.497341484563925</v>
      </c>
      <c r="J14" s="54">
        <f t="shared" si="1"/>
        <v>508762.9</v>
      </c>
      <c r="K14" s="45">
        <f t="shared" si="1"/>
        <v>296778.3583333334</v>
      </c>
      <c r="L14" s="45">
        <f t="shared" si="1"/>
        <v>356856.61080000002</v>
      </c>
      <c r="M14" s="45">
        <f t="shared" si="10"/>
        <v>60078.252466666629</v>
      </c>
      <c r="N14" s="45">
        <f t="shared" si="11"/>
        <v>120.24347489623497</v>
      </c>
      <c r="O14" s="45">
        <f>L14/J14*100</f>
        <v>70.142027022803745</v>
      </c>
      <c r="P14" s="54">
        <f t="shared" si="2"/>
        <v>103343.4</v>
      </c>
      <c r="Q14" s="45">
        <f t="shared" si="2"/>
        <v>60283.650000000009</v>
      </c>
      <c r="R14" s="45">
        <f>W14+AB14+AG14</f>
        <v>42284.38200000002</v>
      </c>
      <c r="S14" s="45">
        <f t="shared" si="12"/>
        <v>70.14237193666942</v>
      </c>
      <c r="T14" s="55">
        <f>R14/P14*100</f>
        <v>40.916383629723832</v>
      </c>
      <c r="U14" s="54">
        <v>8100</v>
      </c>
      <c r="V14" s="56">
        <f t="shared" si="13"/>
        <v>4725</v>
      </c>
      <c r="W14" s="56">
        <v>9905.8140000000003</v>
      </c>
      <c r="X14" s="56">
        <f t="shared" si="14"/>
        <v>209.64685714285713</v>
      </c>
      <c r="Y14" s="56">
        <f t="shared" si="3"/>
        <v>122.29400000000001</v>
      </c>
      <c r="Z14" s="54">
        <v>18543.400000000001</v>
      </c>
      <c r="AA14" s="56">
        <f t="shared" si="15"/>
        <v>10816.983333333335</v>
      </c>
      <c r="AB14" s="56">
        <v>6019.8429999999998</v>
      </c>
      <c r="AC14" s="56">
        <f t="shared" si="4"/>
        <v>55.651772906494244</v>
      </c>
      <c r="AD14" s="56">
        <f t="shared" si="16"/>
        <v>32.463534195454983</v>
      </c>
      <c r="AE14" s="54">
        <v>76700</v>
      </c>
      <c r="AF14" s="56">
        <f t="shared" si="17"/>
        <v>44741.666666666672</v>
      </c>
      <c r="AG14" s="56">
        <v>26358.72500000002</v>
      </c>
      <c r="AH14" s="56">
        <f>+AG14/AF14*100</f>
        <v>58.913149562302145</v>
      </c>
      <c r="AI14" s="56">
        <f>AG14/AE14*100</f>
        <v>34.366003911342915</v>
      </c>
      <c r="AJ14" s="54">
        <v>275000</v>
      </c>
      <c r="AK14" s="56">
        <f t="shared" si="18"/>
        <v>160416.66666666669</v>
      </c>
      <c r="AL14" s="56">
        <v>199663.424</v>
      </c>
      <c r="AM14" s="56">
        <f>+AL14/AK14*100</f>
        <v>124.46551106493504</v>
      </c>
      <c r="AN14" s="56">
        <f>AL14/AJ14*100</f>
        <v>72.604881454545449</v>
      </c>
      <c r="AO14" s="54">
        <v>9700</v>
      </c>
      <c r="AP14" s="56">
        <f t="shared" si="19"/>
        <v>5658.3333333333339</v>
      </c>
      <c r="AQ14" s="56">
        <v>6640.41</v>
      </c>
      <c r="AR14" s="56">
        <f t="shared" si="20"/>
        <v>117.35628865979379</v>
      </c>
      <c r="AS14" s="56">
        <f>AQ14/AO14*100</f>
        <v>68.457835051546397</v>
      </c>
      <c r="AT14" s="54">
        <v>13000</v>
      </c>
      <c r="AU14" s="56">
        <f t="shared" si="21"/>
        <v>7583.333333333333</v>
      </c>
      <c r="AV14" s="56">
        <v>7748.4</v>
      </c>
      <c r="AW14" s="56">
        <f>+AV14/AU14*100</f>
        <v>102.17670329670329</v>
      </c>
      <c r="AX14" s="56">
        <f>AV14/AT14*100</f>
        <v>59.603076923076927</v>
      </c>
      <c r="AY14" s="54">
        <v>0</v>
      </c>
      <c r="AZ14" s="56">
        <f t="shared" si="22"/>
        <v>0</v>
      </c>
      <c r="BA14" s="56">
        <v>0</v>
      </c>
      <c r="BB14" s="54">
        <v>0</v>
      </c>
      <c r="BC14" s="56">
        <f t="shared" si="23"/>
        <v>0</v>
      </c>
      <c r="BD14" s="56">
        <v>0</v>
      </c>
      <c r="BE14" s="54">
        <v>914256.6</v>
      </c>
      <c r="BF14" s="56">
        <f t="shared" si="24"/>
        <v>533316.35</v>
      </c>
      <c r="BG14" s="56">
        <v>533316.4</v>
      </c>
      <c r="BH14" s="54">
        <v>2396.8000000000002</v>
      </c>
      <c r="BI14" s="56">
        <f t="shared" si="25"/>
        <v>1398.1333333333334</v>
      </c>
      <c r="BJ14" s="56">
        <v>1400.2</v>
      </c>
      <c r="BK14" s="54">
        <v>0</v>
      </c>
      <c r="BL14" s="56">
        <f t="shared" si="26"/>
        <v>0</v>
      </c>
      <c r="BM14" s="56">
        <v>0</v>
      </c>
      <c r="BN14" s="54">
        <v>0</v>
      </c>
      <c r="BO14" s="56">
        <f t="shared" si="27"/>
        <v>0</v>
      </c>
      <c r="BP14" s="56">
        <v>0</v>
      </c>
      <c r="BQ14" s="54">
        <f t="shared" si="5"/>
        <v>23400</v>
      </c>
      <c r="BR14" s="56">
        <f t="shared" si="5"/>
        <v>13650</v>
      </c>
      <c r="BS14" s="56">
        <f>BX14+CA14+CD14+CG14</f>
        <v>18110.3498</v>
      </c>
      <c r="BT14" s="56">
        <f t="shared" si="28"/>
        <v>132.67655531135532</v>
      </c>
      <c r="BU14" s="56">
        <f>BS14/BQ14*100</f>
        <v>77.39465726495726</v>
      </c>
      <c r="BV14" s="54">
        <v>11200</v>
      </c>
      <c r="BW14" s="56">
        <f t="shared" si="29"/>
        <v>6533.3333333333339</v>
      </c>
      <c r="BX14" s="56">
        <v>9528.3744000000006</v>
      </c>
      <c r="BY14" s="54">
        <v>5540</v>
      </c>
      <c r="BZ14" s="56">
        <f t="shared" si="30"/>
        <v>3231.666666666667</v>
      </c>
      <c r="CA14" s="56">
        <v>6022.8</v>
      </c>
      <c r="CB14" s="54">
        <v>3100</v>
      </c>
      <c r="CC14" s="56">
        <f t="shared" si="31"/>
        <v>1808.3333333333333</v>
      </c>
      <c r="CD14" s="56">
        <v>335.89</v>
      </c>
      <c r="CE14" s="54">
        <v>3560</v>
      </c>
      <c r="CF14" s="56">
        <f t="shared" si="32"/>
        <v>2076.666666666667</v>
      </c>
      <c r="CG14" s="56">
        <v>2223.2854000000002</v>
      </c>
      <c r="CH14" s="54">
        <v>0</v>
      </c>
      <c r="CI14" s="56">
        <f t="shared" si="33"/>
        <v>0</v>
      </c>
      <c r="CJ14" s="56">
        <v>0</v>
      </c>
      <c r="CK14" s="54">
        <v>2227.1999999999998</v>
      </c>
      <c r="CL14" s="56">
        <f t="shared" si="34"/>
        <v>1299.2</v>
      </c>
      <c r="CM14" s="56">
        <v>890.86</v>
      </c>
      <c r="CN14" s="54">
        <v>0</v>
      </c>
      <c r="CO14" s="56">
        <f t="shared" si="35"/>
        <v>0</v>
      </c>
      <c r="CP14" s="56">
        <v>0</v>
      </c>
      <c r="CQ14" s="54">
        <v>37800</v>
      </c>
      <c r="CR14" s="56">
        <f t="shared" si="36"/>
        <v>22050</v>
      </c>
      <c r="CS14" s="56">
        <v>22087.0252</v>
      </c>
      <c r="CT14" s="56"/>
      <c r="CU14" s="54">
        <v>30000</v>
      </c>
      <c r="CV14" s="56">
        <f t="shared" si="37"/>
        <v>17500</v>
      </c>
      <c r="CW14" s="56">
        <v>17135.925200000001</v>
      </c>
      <c r="CX14" s="56">
        <f t="shared" si="6"/>
        <v>97.919572571428574</v>
      </c>
      <c r="CY14" s="19">
        <v>2000</v>
      </c>
      <c r="CZ14" s="42">
        <f t="shared" si="38"/>
        <v>1166.6666666666665</v>
      </c>
      <c r="DA14" s="42">
        <v>12491.3208</v>
      </c>
      <c r="DB14" s="19">
        <v>0</v>
      </c>
      <c r="DC14" s="42">
        <f t="shared" si="39"/>
        <v>0</v>
      </c>
      <c r="DD14" s="42">
        <v>520</v>
      </c>
      <c r="DE14" s="19">
        <v>0</v>
      </c>
      <c r="DF14" s="42">
        <f t="shared" si="40"/>
        <v>0</v>
      </c>
      <c r="DG14" s="42">
        <v>0</v>
      </c>
      <c r="DH14" s="19">
        <v>44519.5</v>
      </c>
      <c r="DI14" s="42">
        <f t="shared" si="41"/>
        <v>25969.708333333336</v>
      </c>
      <c r="DJ14" s="42">
        <v>47311.298999999999</v>
      </c>
      <c r="DK14" s="42">
        <v>0</v>
      </c>
      <c r="DL14" s="19">
        <f t="shared" si="7"/>
        <v>1427643.5</v>
      </c>
      <c r="DM14" s="42">
        <f t="shared" si="7"/>
        <v>832792.04166666663</v>
      </c>
      <c r="DN14" s="42">
        <f t="shared" si="7"/>
        <v>892464.07079999999</v>
      </c>
      <c r="DO14" s="19">
        <v>0</v>
      </c>
      <c r="DP14" s="42">
        <f t="shared" si="42"/>
        <v>0</v>
      </c>
      <c r="DQ14" s="42">
        <v>0</v>
      </c>
      <c r="DR14" s="19">
        <v>500000</v>
      </c>
      <c r="DS14" s="42">
        <f t="shared" si="43"/>
        <v>291666.66666666663</v>
      </c>
      <c r="DT14" s="42">
        <v>273709</v>
      </c>
      <c r="DU14" s="19">
        <v>0</v>
      </c>
      <c r="DV14" s="42">
        <f t="shared" si="44"/>
        <v>0</v>
      </c>
      <c r="DW14" s="42">
        <v>0</v>
      </c>
      <c r="DX14" s="19">
        <v>0</v>
      </c>
      <c r="DY14" s="42">
        <f t="shared" si="45"/>
        <v>0</v>
      </c>
      <c r="DZ14" s="42">
        <v>0</v>
      </c>
      <c r="EA14" s="19">
        <v>0</v>
      </c>
      <c r="EB14" s="42">
        <f t="shared" si="46"/>
        <v>0</v>
      </c>
      <c r="EC14" s="42">
        <v>0</v>
      </c>
      <c r="ED14" s="19">
        <v>254196.8</v>
      </c>
      <c r="EE14" s="42">
        <f t="shared" si="47"/>
        <v>148281.46666666667</v>
      </c>
      <c r="EF14" s="42">
        <v>136441.52340000001</v>
      </c>
      <c r="EG14" s="42">
        <v>0</v>
      </c>
      <c r="EH14" s="19">
        <f t="shared" si="8"/>
        <v>754196.8</v>
      </c>
      <c r="EI14" s="42">
        <f t="shared" si="8"/>
        <v>439948.1333333333</v>
      </c>
      <c r="EJ14" s="42">
        <f>DQ14+DT14+DW14+DZ14+EC14+EF14+EG14</f>
        <v>410150.52340000001</v>
      </c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48.75" customHeight="1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5"/>
      <c r="U15" s="57"/>
      <c r="V15" s="57"/>
      <c r="W15" s="65"/>
      <c r="X15" s="56"/>
      <c r="Y15" s="56"/>
      <c r="Z15" s="58"/>
      <c r="AA15" s="45"/>
      <c r="AB15" s="65"/>
      <c r="AC15" s="56"/>
      <c r="AD15" s="56"/>
      <c r="AE15" s="55"/>
      <c r="AF15" s="45"/>
      <c r="AG15" s="65"/>
      <c r="AH15" s="56"/>
      <c r="AI15" s="55"/>
      <c r="AJ15" s="57"/>
      <c r="AK15" s="45"/>
      <c r="AL15" s="65"/>
      <c r="AM15" s="56"/>
      <c r="AN15" s="55"/>
      <c r="AO15" s="57"/>
      <c r="AP15" s="45"/>
      <c r="AQ15" s="65"/>
      <c r="AR15" s="56"/>
      <c r="AS15" s="55"/>
      <c r="AT15" s="59"/>
      <c r="AU15" s="45"/>
      <c r="AV15" s="45"/>
      <c r="AW15" s="56"/>
      <c r="AX15" s="55"/>
      <c r="AY15" s="60"/>
      <c r="AZ15" s="45"/>
      <c r="BA15" s="55"/>
      <c r="BB15" s="55"/>
      <c r="BC15" s="45"/>
      <c r="BD15" s="55"/>
      <c r="BE15" s="55"/>
      <c r="BF15" s="45"/>
      <c r="BG15" s="65"/>
      <c r="BH15" s="57"/>
      <c r="BI15" s="45"/>
      <c r="BJ15" s="55"/>
      <c r="BK15" s="55"/>
      <c r="BL15" s="45"/>
      <c r="BM15" s="55"/>
      <c r="BN15" s="55"/>
      <c r="BO15" s="45"/>
      <c r="BP15" s="55"/>
      <c r="BQ15" s="45"/>
      <c r="BR15" s="45"/>
      <c r="BS15" s="45"/>
      <c r="BT15" s="56"/>
      <c r="BU15" s="55"/>
      <c r="BV15" s="57"/>
      <c r="BW15" s="45"/>
      <c r="BX15" s="65"/>
      <c r="BY15" s="55"/>
      <c r="BZ15" s="45"/>
      <c r="CA15" s="45"/>
      <c r="CB15" s="55"/>
      <c r="CC15" s="45"/>
      <c r="CD15" s="55"/>
      <c r="CE15" s="57"/>
      <c r="CF15" s="45"/>
      <c r="CG15" s="65"/>
      <c r="CH15" s="55"/>
      <c r="CI15" s="45"/>
      <c r="CJ15" s="55"/>
      <c r="CK15" s="55"/>
      <c r="CL15" s="45"/>
      <c r="CM15" s="55"/>
      <c r="CN15" s="57"/>
      <c r="CO15" s="45"/>
      <c r="CP15" s="65"/>
      <c r="CQ15" s="57"/>
      <c r="CR15" s="45"/>
      <c r="CS15" s="65"/>
      <c r="CT15" s="65"/>
      <c r="CU15" s="99"/>
      <c r="CV15" s="45"/>
      <c r="CW15" s="65"/>
      <c r="CX15" s="56"/>
      <c r="CY15" s="21"/>
      <c r="CZ15" s="20"/>
      <c r="DA15" s="37"/>
      <c r="DB15" s="18"/>
      <c r="DC15" s="20"/>
      <c r="DD15" s="18"/>
      <c r="DE15" s="18"/>
      <c r="DF15" s="20"/>
      <c r="DG15" s="18"/>
      <c r="DH15" s="18"/>
      <c r="DI15" s="20"/>
      <c r="DJ15" s="38"/>
      <c r="DK15" s="20"/>
      <c r="DL15" s="20"/>
      <c r="DM15" s="20"/>
      <c r="DN15" s="20"/>
      <c r="DO15" s="18"/>
      <c r="DP15" s="20"/>
      <c r="DQ15" s="18"/>
      <c r="DR15" s="18"/>
      <c r="DS15" s="20"/>
      <c r="DT15" s="18"/>
      <c r="DU15" s="18"/>
      <c r="DV15" s="20"/>
      <c r="DW15" s="18"/>
      <c r="DX15" s="18"/>
      <c r="DY15" s="20"/>
      <c r="DZ15" s="18"/>
      <c r="EA15" s="18"/>
      <c r="EB15" s="20"/>
      <c r="EC15" s="18"/>
      <c r="ED15" s="39"/>
      <c r="EE15" s="20"/>
      <c r="EF15" s="20"/>
      <c r="EG15" s="20"/>
      <c r="EH15" s="20"/>
      <c r="EI15" s="20"/>
      <c r="EJ15" s="20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48.75" customHeight="1" x14ac:dyDescent="0.3">
      <c r="A16" s="253" t="s">
        <v>50</v>
      </c>
      <c r="B16" s="254"/>
      <c r="C16" s="20">
        <f>SUM(C10:C15)</f>
        <v>328271.64809999999</v>
      </c>
      <c r="D16" s="20">
        <f>SUM(D10:D15)</f>
        <v>1505913.2455</v>
      </c>
      <c r="E16" s="20">
        <f>SUM(E10:E15)</f>
        <v>14385171.737599999</v>
      </c>
      <c r="F16" s="20">
        <f>SUM(F10:F15)</f>
        <v>8391350.1802666672</v>
      </c>
      <c r="G16" s="20">
        <f>SUM(G10:G15)</f>
        <v>7291286.5148</v>
      </c>
      <c r="H16" s="20">
        <f t="shared" si="9"/>
        <v>86.890504604925113</v>
      </c>
      <c r="I16" s="20">
        <f>G16/E16*100</f>
        <v>50.686127686206319</v>
      </c>
      <c r="J16" s="45">
        <f>SUM(J10:J15)</f>
        <v>3550858.5650000004</v>
      </c>
      <c r="K16" s="45">
        <f>SUM(K10:K15)</f>
        <v>2071334.1629166673</v>
      </c>
      <c r="L16" s="45">
        <f>SUM(L10:L15)</f>
        <v>2313506.6447999999</v>
      </c>
      <c r="M16" s="45">
        <f t="shared" si="10"/>
        <v>242172.4818833326</v>
      </c>
      <c r="N16" s="45">
        <f t="shared" si="11"/>
        <v>111.69161819560426</v>
      </c>
      <c r="O16" s="45">
        <f>L16/J16*100</f>
        <v>65.153443947435846</v>
      </c>
      <c r="P16" s="45">
        <f>SUM(P10:P15)</f>
        <v>518510.03000000038</v>
      </c>
      <c r="Q16" s="45">
        <f>SUM(Q10:Q15)</f>
        <v>302464.18416666688</v>
      </c>
      <c r="R16" s="45">
        <f>SUM(R10:R15)</f>
        <v>194252.45259999996</v>
      </c>
      <c r="S16" s="45">
        <f t="shared" si="12"/>
        <v>64.22329081216472</v>
      </c>
      <c r="T16" s="45">
        <f>R16/P16*100</f>
        <v>37.463586307096087</v>
      </c>
      <c r="U16" s="45">
        <f>SUM(U10:U15)</f>
        <v>23164.400000000001</v>
      </c>
      <c r="V16" s="45">
        <f>SUM(V10:V15)</f>
        <v>13512.566666666668</v>
      </c>
      <c r="W16" s="45">
        <f>SUM(W10:W15)</f>
        <v>16487.9293</v>
      </c>
      <c r="X16" s="45">
        <f t="shared" si="14"/>
        <v>122.01922630045613</v>
      </c>
      <c r="Y16" s="45">
        <f t="shared" si="3"/>
        <v>71.177882008599397</v>
      </c>
      <c r="Z16" s="45">
        <f>SUM(Z10:Z15)</f>
        <v>145615.70000000001</v>
      </c>
      <c r="AA16" s="45">
        <f>SUM(AA10:AA15)</f>
        <v>84942.491666666669</v>
      </c>
      <c r="AB16" s="45">
        <f>SUM(AB10:AB15)</f>
        <v>52329.676899999999</v>
      </c>
      <c r="AC16" s="45">
        <f t="shared" si="4"/>
        <v>61.606006455936516</v>
      </c>
      <c r="AD16" s="56">
        <f t="shared" si="16"/>
        <v>35.936837099296291</v>
      </c>
      <c r="AE16" s="45">
        <f>SUM(AE10:AE15)</f>
        <v>349729.9300000004</v>
      </c>
      <c r="AF16" s="45">
        <f>SUM(AF10:AF15)</f>
        <v>204009.12583333359</v>
      </c>
      <c r="AG16" s="45">
        <f>SUM(AG10:AG15)</f>
        <v>125434.84639999997</v>
      </c>
      <c r="AH16" s="45">
        <f>+AG16/AF16*100</f>
        <v>61.4849193082052</v>
      </c>
      <c r="AI16" s="45">
        <f>AG16/AE16*100</f>
        <v>35.866202929786375</v>
      </c>
      <c r="AJ16" s="45">
        <f>SUM(AJ10:AJ15)</f>
        <v>1268678.2000000002</v>
      </c>
      <c r="AK16" s="45">
        <f>SUM(AK10:AK15)</f>
        <v>740062.28333333344</v>
      </c>
      <c r="AL16" s="45">
        <f>SUM(AL10:AL15)</f>
        <v>831098.70200000005</v>
      </c>
      <c r="AM16" s="45">
        <f>+AL16/AK16*100</f>
        <v>112.30118338913681</v>
      </c>
      <c r="AN16" s="45">
        <f>AL16/AJ16*100</f>
        <v>65.509023643663141</v>
      </c>
      <c r="AO16" s="45">
        <f>SUM(AO10:AO15)</f>
        <v>45792.5</v>
      </c>
      <c r="AP16" s="45">
        <f>SUM(AP10:AP15)</f>
        <v>26712.291666666664</v>
      </c>
      <c r="AQ16" s="45">
        <f>SUM(AQ10:AQ15)</f>
        <v>31143.113600000001</v>
      </c>
      <c r="AR16" s="45">
        <f t="shared" si="20"/>
        <v>116.58720258308053</v>
      </c>
      <c r="AS16" s="45">
        <f>AQ16/AO16*100</f>
        <v>68.00920150679697</v>
      </c>
      <c r="AT16" s="45">
        <f>SUM(AT10:AT15)</f>
        <v>45600</v>
      </c>
      <c r="AU16" s="45">
        <f>SUM(AU10:AU15)</f>
        <v>26600</v>
      </c>
      <c r="AV16" s="45">
        <f>SUM(AV10:AV15)</f>
        <v>32925.5</v>
      </c>
      <c r="AW16" s="45">
        <f>+AV16/AU16*100</f>
        <v>123.78007518796991</v>
      </c>
      <c r="AX16" s="45">
        <f>AV16/AT16*100</f>
        <v>72.205043859649123</v>
      </c>
      <c r="AY16" s="45">
        <f t="shared" ref="AY16:BS16" si="48">SUM(AY10:AY15)</f>
        <v>0</v>
      </c>
      <c r="AZ16" s="45">
        <f t="shared" si="48"/>
        <v>0</v>
      </c>
      <c r="BA16" s="45">
        <f t="shared" si="48"/>
        <v>0</v>
      </c>
      <c r="BB16" s="45">
        <f t="shared" si="48"/>
        <v>0</v>
      </c>
      <c r="BC16" s="45">
        <f t="shared" si="48"/>
        <v>0</v>
      </c>
      <c r="BD16" s="45">
        <f t="shared" si="48"/>
        <v>0</v>
      </c>
      <c r="BE16" s="45">
        <f t="shared" si="48"/>
        <v>7050325.9000000004</v>
      </c>
      <c r="BF16" s="45">
        <f t="shared" si="48"/>
        <v>4112690.1083333334</v>
      </c>
      <c r="BG16" s="45">
        <f t="shared" si="48"/>
        <v>4112690.4</v>
      </c>
      <c r="BH16" s="45">
        <f t="shared" si="48"/>
        <v>20481.099999999999</v>
      </c>
      <c r="BI16" s="45">
        <f t="shared" si="48"/>
        <v>11947.308333333332</v>
      </c>
      <c r="BJ16" s="45">
        <f t="shared" si="48"/>
        <v>11966.3</v>
      </c>
      <c r="BK16" s="45">
        <f t="shared" si="48"/>
        <v>0</v>
      </c>
      <c r="BL16" s="45">
        <f t="shared" si="48"/>
        <v>0</v>
      </c>
      <c r="BM16" s="45">
        <f t="shared" si="48"/>
        <v>0</v>
      </c>
      <c r="BN16" s="45">
        <f t="shared" si="48"/>
        <v>0</v>
      </c>
      <c r="BO16" s="45">
        <f t="shared" si="48"/>
        <v>0</v>
      </c>
      <c r="BP16" s="45">
        <f t="shared" si="48"/>
        <v>0</v>
      </c>
      <c r="BQ16" s="45">
        <f t="shared" si="48"/>
        <v>344888.30000000005</v>
      </c>
      <c r="BR16" s="45">
        <f t="shared" si="48"/>
        <v>201184.84166666665</v>
      </c>
      <c r="BS16" s="45">
        <f t="shared" si="48"/>
        <v>151569.4613</v>
      </c>
      <c r="BT16" s="45">
        <f t="shared" si="28"/>
        <v>75.338410212399623</v>
      </c>
      <c r="BU16" s="45">
        <f>BS16/BQ16*100</f>
        <v>43.947405957233102</v>
      </c>
      <c r="BV16" s="45">
        <f t="shared" ref="BV16:CS16" si="49">SUM(BV10:BV15)</f>
        <v>254687</v>
      </c>
      <c r="BW16" s="45">
        <f t="shared" si="49"/>
        <v>148567.41666666666</v>
      </c>
      <c r="BX16" s="45">
        <f t="shared" si="49"/>
        <v>115895.89489999998</v>
      </c>
      <c r="BY16" s="45">
        <f t="shared" si="49"/>
        <v>52046.400000000001</v>
      </c>
      <c r="BZ16" s="45">
        <f t="shared" si="49"/>
        <v>30360.399999999998</v>
      </c>
      <c r="CA16" s="45">
        <f t="shared" si="49"/>
        <v>9549.3339999999989</v>
      </c>
      <c r="CB16" s="45">
        <f t="shared" si="49"/>
        <v>5200</v>
      </c>
      <c r="CC16" s="45">
        <f t="shared" si="49"/>
        <v>3033.333333333333</v>
      </c>
      <c r="CD16" s="45">
        <f t="shared" si="49"/>
        <v>617.12400000000002</v>
      </c>
      <c r="CE16" s="45">
        <f t="shared" si="49"/>
        <v>32954.9</v>
      </c>
      <c r="CF16" s="45">
        <f t="shared" si="49"/>
        <v>19223.691666666669</v>
      </c>
      <c r="CG16" s="45">
        <f t="shared" si="49"/>
        <v>25507.108400000005</v>
      </c>
      <c r="CH16" s="45">
        <f t="shared" si="49"/>
        <v>0</v>
      </c>
      <c r="CI16" s="45">
        <f t="shared" si="49"/>
        <v>0</v>
      </c>
      <c r="CJ16" s="45">
        <f t="shared" si="49"/>
        <v>0</v>
      </c>
      <c r="CK16" s="45">
        <f t="shared" si="49"/>
        <v>15361.8</v>
      </c>
      <c r="CL16" s="45">
        <f t="shared" si="49"/>
        <v>8961.0500000000011</v>
      </c>
      <c r="CM16" s="45">
        <f t="shared" si="49"/>
        <v>6418.14</v>
      </c>
      <c r="CN16" s="45">
        <f t="shared" si="49"/>
        <v>0</v>
      </c>
      <c r="CO16" s="45">
        <f t="shared" si="49"/>
        <v>0</v>
      </c>
      <c r="CP16" s="45">
        <f t="shared" si="49"/>
        <v>1095.0909999999999</v>
      </c>
      <c r="CQ16" s="45">
        <f t="shared" si="49"/>
        <v>479319.47</v>
      </c>
      <c r="CR16" s="45">
        <f t="shared" si="49"/>
        <v>279603.02416666667</v>
      </c>
      <c r="CS16" s="45">
        <f t="shared" si="49"/>
        <v>218723.93370000002</v>
      </c>
      <c r="CT16" s="45"/>
      <c r="CU16" s="45">
        <f>SUM(CU10:CU15)</f>
        <v>232420.17</v>
      </c>
      <c r="CV16" s="45">
        <f>SUM(CV10:CV15)</f>
        <v>135578.4325</v>
      </c>
      <c r="CW16" s="45">
        <f>SUM(CW10:CW15)</f>
        <v>91550.852700000003</v>
      </c>
      <c r="CX16" s="56">
        <f t="shared" si="6"/>
        <v>67.52611828581216</v>
      </c>
      <c r="CY16" s="20">
        <f t="shared" ref="CY16:EJ16" si="50">SUM(CY10:CY15)</f>
        <v>13900</v>
      </c>
      <c r="CZ16" s="20">
        <f t="shared" si="50"/>
        <v>8108.3333333333339</v>
      </c>
      <c r="DA16" s="20">
        <f t="shared" si="50"/>
        <v>34585.686800000003</v>
      </c>
      <c r="DB16" s="20">
        <f t="shared" si="50"/>
        <v>3666.1</v>
      </c>
      <c r="DC16" s="20">
        <f t="shared" si="50"/>
        <v>2138.5583333333334</v>
      </c>
      <c r="DD16" s="20">
        <f t="shared" si="50"/>
        <v>6189.2637999999997</v>
      </c>
      <c r="DE16" s="20">
        <f t="shared" si="50"/>
        <v>20000</v>
      </c>
      <c r="DF16" s="20">
        <f t="shared" si="50"/>
        <v>11666.666666666668</v>
      </c>
      <c r="DG16" s="20">
        <f t="shared" si="50"/>
        <v>0</v>
      </c>
      <c r="DH16" s="20">
        <f t="shared" si="50"/>
        <v>830503.96499999997</v>
      </c>
      <c r="DI16" s="20">
        <f t="shared" si="50"/>
        <v>484460.64624999999</v>
      </c>
      <c r="DJ16" s="20">
        <f t="shared" si="50"/>
        <v>811923.44000000006</v>
      </c>
      <c r="DK16" s="20">
        <f t="shared" si="50"/>
        <v>0</v>
      </c>
      <c r="DL16" s="20">
        <f t="shared" si="50"/>
        <v>10657027.365</v>
      </c>
      <c r="DM16" s="20">
        <f t="shared" si="50"/>
        <v>6216599.2962500015</v>
      </c>
      <c r="DN16" s="20">
        <f t="shared" si="50"/>
        <v>6444581.4847999997</v>
      </c>
      <c r="DO16" s="20">
        <f t="shared" si="50"/>
        <v>100000</v>
      </c>
      <c r="DP16" s="20">
        <f t="shared" si="50"/>
        <v>58333.333333333336</v>
      </c>
      <c r="DQ16" s="20">
        <f t="shared" si="50"/>
        <v>450</v>
      </c>
      <c r="DR16" s="20">
        <f t="shared" si="50"/>
        <v>3623144.3726000004</v>
      </c>
      <c r="DS16" s="20">
        <f t="shared" si="50"/>
        <v>2113500.8840166666</v>
      </c>
      <c r="DT16" s="20">
        <f t="shared" si="50"/>
        <v>845150.03</v>
      </c>
      <c r="DU16" s="20">
        <f t="shared" si="50"/>
        <v>0</v>
      </c>
      <c r="DV16" s="20">
        <f t="shared" si="50"/>
        <v>0</v>
      </c>
      <c r="DW16" s="20">
        <f t="shared" si="50"/>
        <v>0</v>
      </c>
      <c r="DX16" s="20">
        <f t="shared" si="50"/>
        <v>5000</v>
      </c>
      <c r="DY16" s="20">
        <f t="shared" si="50"/>
        <v>2916.666666666667</v>
      </c>
      <c r="DZ16" s="20">
        <f t="shared" si="50"/>
        <v>1105</v>
      </c>
      <c r="EA16" s="20">
        <f t="shared" si="50"/>
        <v>0</v>
      </c>
      <c r="EB16" s="20">
        <f t="shared" si="50"/>
        <v>0</v>
      </c>
      <c r="EC16" s="20">
        <f t="shared" si="50"/>
        <v>0</v>
      </c>
      <c r="ED16" s="20">
        <f t="shared" si="50"/>
        <v>1248371.0490000001</v>
      </c>
      <c r="EE16" s="20">
        <f t="shared" si="50"/>
        <v>728216.44524999999</v>
      </c>
      <c r="EF16" s="20">
        <f t="shared" si="50"/>
        <v>572100.40440000012</v>
      </c>
      <c r="EG16" s="20">
        <f t="shared" si="50"/>
        <v>0</v>
      </c>
      <c r="EH16" s="20">
        <f t="shared" si="50"/>
        <v>4976515.4216</v>
      </c>
      <c r="EI16" s="20">
        <f t="shared" si="50"/>
        <v>2902967.3292666669</v>
      </c>
      <c r="EJ16" s="20">
        <f t="shared" si="50"/>
        <v>1418805.4344000001</v>
      </c>
      <c r="EK16" s="29"/>
      <c r="EL16" s="24"/>
      <c r="EM16" s="24"/>
      <c r="EN16" s="24"/>
      <c r="EO16" s="24"/>
      <c r="EP16" s="24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8" customFormat="1" x14ac:dyDescent="0.3">
      <c r="A17" s="49"/>
      <c r="B17" s="9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1"/>
      <c r="V17" s="51"/>
      <c r="W17" s="51"/>
      <c r="X17" s="51"/>
      <c r="Y17" s="52"/>
      <c r="Z17" s="51"/>
      <c r="AA17" s="51"/>
      <c r="AB17" s="51"/>
      <c r="AC17" s="51"/>
      <c r="AD17" s="52"/>
      <c r="AE17" s="51"/>
      <c r="AF17" s="51"/>
      <c r="AG17" s="51"/>
      <c r="AH17" s="51"/>
      <c r="AI17" s="52"/>
      <c r="AJ17" s="51"/>
      <c r="AK17" s="51"/>
      <c r="AL17" s="51"/>
      <c r="AM17" s="51"/>
      <c r="AN17" s="52"/>
      <c r="AO17" s="51"/>
      <c r="AP17" s="51"/>
      <c r="AQ17" s="51"/>
      <c r="AR17" s="51"/>
      <c r="AS17" s="52"/>
      <c r="AT17" s="51"/>
      <c r="AU17" s="51"/>
      <c r="AV17" s="51"/>
      <c r="AW17" s="51"/>
      <c r="AX17" s="52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29"/>
      <c r="EL17" s="46"/>
      <c r="EM17" s="46"/>
      <c r="EN17" s="46"/>
      <c r="EO17" s="46"/>
      <c r="EP17" s="46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48" customFormat="1" x14ac:dyDescent="0.3"/>
    <row r="19" spans="1:256" s="48" customFormat="1" x14ac:dyDescent="0.3">
      <c r="DH19" s="92"/>
      <c r="EH19" s="92"/>
    </row>
    <row r="20" spans="1:256" s="48" customFormat="1" x14ac:dyDescent="0.3"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</row>
    <row r="21" spans="1:256" s="48" customFormat="1" x14ac:dyDescent="0.3"/>
    <row r="22" spans="1:256" s="48" customFormat="1" x14ac:dyDescent="0.3">
      <c r="O22" s="92"/>
    </row>
    <row r="23" spans="1:256" s="48" customFormat="1" x14ac:dyDescent="0.3"/>
    <row r="24" spans="1:256" s="48" customFormat="1" x14ac:dyDescent="0.3"/>
    <row r="25" spans="1:256" s="48" customFormat="1" x14ac:dyDescent="0.3"/>
    <row r="26" spans="1:256" s="48" customFormat="1" x14ac:dyDescent="0.3"/>
    <row r="27" spans="1:256" s="48" customFormat="1" x14ac:dyDescent="0.3"/>
    <row r="28" spans="1:256" s="48" customFormat="1" x14ac:dyDescent="0.3"/>
    <row r="29" spans="1:256" s="48" customFormat="1" x14ac:dyDescent="0.3"/>
    <row r="30" spans="1:256" s="48" customFormat="1" x14ac:dyDescent="0.3"/>
    <row r="31" spans="1:256" s="48" customFormat="1" x14ac:dyDescent="0.3"/>
    <row r="32" spans="1:256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K10" name="Range5_3_1_1_1_1_1_1_1_1_1_1"/>
    <protectedRange sqref="DK12" name="Range5_8_1_1_1_1_1_1_1_1_1_1_1"/>
    <protectedRange sqref="DK13" name="Range5_11_1_1_1_1_1_1_1_1_1_1"/>
    <protectedRange sqref="DK14" name="Range5_12_1_1_1_1_1_1_1_1_1_1_1"/>
    <protectedRange sqref="DK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T14" name="Range5_1_10"/>
    <protectedRange sqref="CU10:CU14" name="Range5_1_11"/>
    <protectedRange sqref="CW10:CW14" name="Range5_1_12"/>
    <protectedRange sqref="DA10:DA14" name="Range5_1_13"/>
    <protectedRange sqref="DB10:DB14" name="Range5_1_14"/>
    <protectedRange sqref="DD10:DD14" name="Range5_1_15"/>
    <protectedRange sqref="DE10:DE14" name="Range5_1_16"/>
    <protectedRange sqref="DG10:DG14" name="Range5_1_17"/>
    <protectedRange sqref="DH10:DH14" name="Range5_1_18"/>
    <protectedRange sqref="DJ10:DJ14" name="Range5_1_19"/>
    <protectedRange sqref="DO11:DO14" name="Range5_1_20"/>
    <protectedRange sqref="DQ10:DQ14 DT10:DT14" name="Range6_1"/>
    <protectedRange sqref="DR10:DR14" name="Range6_1_1"/>
    <protectedRange sqref="DX10:DX14" name="Range5_1_23"/>
    <protectedRange sqref="DZ10:DZ14" name="Range5_1_24"/>
    <protectedRange sqref="ED10:ED14" name="Range6_1_3"/>
    <protectedRange sqref="EF10:EF14" name="Range6_1_4"/>
  </protectedRanges>
  <mergeCells count="162">
    <mergeCell ref="EH7:EH8"/>
    <mergeCell ref="EI7:EI8"/>
    <mergeCell ref="CX7:CX8"/>
    <mergeCell ref="CU6:CX6"/>
    <mergeCell ref="CV3:CX3"/>
    <mergeCell ref="A16:B16"/>
    <mergeCell ref="DY7:DY8"/>
    <mergeCell ref="EA7:EA8"/>
    <mergeCell ref="EB7:EB8"/>
    <mergeCell ref="ED7:ED8"/>
    <mergeCell ref="EE7:EE8"/>
    <mergeCell ref="EG7:EG8"/>
    <mergeCell ref="DP7:DP8"/>
    <mergeCell ref="DR7:DR8"/>
    <mergeCell ref="DS7:DS8"/>
    <mergeCell ref="DU7:DU8"/>
    <mergeCell ref="DV7:DV8"/>
    <mergeCell ref="DX7:DX8"/>
    <mergeCell ref="DH7:DH8"/>
    <mergeCell ref="DI7:DI8"/>
    <mergeCell ref="DK7:DK8"/>
    <mergeCell ref="DL7:DL8"/>
    <mergeCell ref="DM7:DM8"/>
    <mergeCell ref="DO7:DO8"/>
    <mergeCell ref="CY7:CY8"/>
    <mergeCell ref="CZ7:CZ8"/>
    <mergeCell ref="DB7:DB8"/>
    <mergeCell ref="DC7:DC8"/>
    <mergeCell ref="DE7:DE8"/>
    <mergeCell ref="DF7:DF8"/>
    <mergeCell ref="CQ7:CQ8"/>
    <mergeCell ref="CR7:CR8"/>
    <mergeCell ref="CS7:CS8"/>
    <mergeCell ref="CU7:CU8"/>
    <mergeCell ref="CV7:CV8"/>
    <mergeCell ref="CW7:CW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Q7:Q8"/>
    <mergeCell ref="R7:R8"/>
    <mergeCell ref="S7:S8"/>
    <mergeCell ref="T7:T8"/>
    <mergeCell ref="U7:U8"/>
    <mergeCell ref="V7:V8"/>
    <mergeCell ref="AI7:AI8"/>
    <mergeCell ref="AJ7:AJ8"/>
    <mergeCell ref="AK7:AK8"/>
    <mergeCell ref="DX5:EF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R6:DT6"/>
    <mergeCell ref="DX6:DZ6"/>
    <mergeCell ref="EA6:EC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AA7:AA8"/>
    <mergeCell ref="AB7:AB8"/>
    <mergeCell ref="DO5:DT5"/>
    <mergeCell ref="CQ6:CS6"/>
    <mergeCell ref="CY6:DA6"/>
    <mergeCell ref="DO6:DQ6"/>
    <mergeCell ref="ED6:EF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U5:DW6"/>
    <mergeCell ref="A1:EJ1"/>
    <mergeCell ref="A2:EJ2"/>
    <mergeCell ref="L3:P3"/>
    <mergeCell ref="A4:A8"/>
    <mergeCell ref="B4:B8"/>
    <mergeCell ref="C4:C8"/>
    <mergeCell ref="D4:D8"/>
    <mergeCell ref="E4:I6"/>
    <mergeCell ref="J4:O6"/>
    <mergeCell ref="P4:DJ4"/>
    <mergeCell ref="DK4:DK6"/>
    <mergeCell ref="DL4:DN6"/>
    <mergeCell ref="DO4:EF4"/>
    <mergeCell ref="EG4:EG6"/>
    <mergeCell ref="EH4:EJ6"/>
    <mergeCell ref="P5:BA5"/>
    <mergeCell ref="BB5:BM5"/>
    <mergeCell ref="BN5:BP6"/>
    <mergeCell ref="BQ5:CG5"/>
    <mergeCell ref="CH5:CP5"/>
    <mergeCell ref="CQ5:DA5"/>
    <mergeCell ref="DB5:DD6"/>
    <mergeCell ref="DE5:DG6"/>
    <mergeCell ref="DH5:DJ6"/>
  </mergeCells>
  <pageMargins left="0" right="0" top="0" bottom="0" header="0.31496062992125984" footer="0.31496062992125984"/>
  <pageSetup paperSize="9" scale="3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BS7" sqref="BS7:BS8"/>
    </sheetView>
  </sheetViews>
  <sheetFormatPr defaultColWidth="17.28515625" defaultRowHeight="17.25" x14ac:dyDescent="0.3"/>
  <cols>
    <col min="1" max="1" width="5.28515625" style="1" customWidth="1"/>
    <col min="2" max="2" width="13.8554687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9.140625" style="1" customWidth="1"/>
    <col min="45" max="68" width="14.8554687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</row>
    <row r="2" spans="1:254" s="61" customFormat="1" ht="17.45" customHeight="1" x14ac:dyDescent="0.35">
      <c r="A2" s="225" t="s">
        <v>73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</row>
    <row r="3" spans="1:254" s="61" customFormat="1" ht="20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55"/>
      <c r="M3" s="255"/>
      <c r="N3" s="255"/>
      <c r="O3" s="255"/>
      <c r="P3" s="255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U3" s="256" t="s">
        <v>65</v>
      </c>
      <c r="CV3" s="256"/>
      <c r="CW3" s="25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69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69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69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69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69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69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69</v>
      </c>
      <c r="AM7" s="215" t="s">
        <v>53</v>
      </c>
      <c r="AN7" s="200" t="s">
        <v>49</v>
      </c>
      <c r="AO7" s="196" t="s">
        <v>47</v>
      </c>
      <c r="AP7" s="198" t="s">
        <v>60</v>
      </c>
      <c r="AQ7" s="200" t="s">
        <v>69</v>
      </c>
      <c r="AR7" s="215" t="s">
        <v>53</v>
      </c>
      <c r="AS7" s="200" t="s">
        <v>49</v>
      </c>
      <c r="AT7" s="196" t="s">
        <v>47</v>
      </c>
      <c r="AU7" s="198" t="s">
        <v>60</v>
      </c>
      <c r="AV7" s="200" t="s">
        <v>69</v>
      </c>
      <c r="AW7" s="215" t="s">
        <v>53</v>
      </c>
      <c r="AX7" s="200" t="s">
        <v>49</v>
      </c>
      <c r="AY7" s="196" t="s">
        <v>47</v>
      </c>
      <c r="AZ7" s="198" t="s">
        <v>60</v>
      </c>
      <c r="BA7" s="221" t="s">
        <v>69</v>
      </c>
      <c r="BB7" s="196" t="s">
        <v>47</v>
      </c>
      <c r="BC7" s="198" t="s">
        <v>60</v>
      </c>
      <c r="BD7" s="221" t="s">
        <v>69</v>
      </c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69</v>
      </c>
      <c r="BT7" s="215" t="s">
        <v>53</v>
      </c>
      <c r="BU7" s="200" t="s">
        <v>49</v>
      </c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69</v>
      </c>
      <c r="CT7" s="196" t="s">
        <v>47</v>
      </c>
      <c r="CU7" s="198" t="s">
        <v>60</v>
      </c>
      <c r="CV7" s="221" t="s">
        <v>69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200"/>
      <c r="AO8" s="197"/>
      <c r="AP8" s="199"/>
      <c r="AQ8" s="200"/>
      <c r="AR8" s="216"/>
      <c r="AS8" s="200"/>
      <c r="AT8" s="197"/>
      <c r="AU8" s="199"/>
      <c r="AV8" s="200"/>
      <c r="AW8" s="216"/>
      <c r="AX8" s="200"/>
      <c r="AY8" s="197"/>
      <c r="AZ8" s="199"/>
      <c r="BA8" s="222"/>
      <c r="BB8" s="197"/>
      <c r="BC8" s="199"/>
      <c r="BD8" s="222"/>
      <c r="BE8" s="197"/>
      <c r="BF8" s="199"/>
      <c r="BG8" s="75" t="s">
        <v>69</v>
      </c>
      <c r="BH8" s="197"/>
      <c r="BI8" s="199"/>
      <c r="BJ8" s="75" t="s">
        <v>69</v>
      </c>
      <c r="BK8" s="197"/>
      <c r="BL8" s="199"/>
      <c r="BM8" s="75" t="s">
        <v>69</v>
      </c>
      <c r="BN8" s="197"/>
      <c r="BO8" s="199"/>
      <c r="BP8" s="75" t="s">
        <v>69</v>
      </c>
      <c r="BQ8" s="197"/>
      <c r="BR8" s="199"/>
      <c r="BS8" s="200"/>
      <c r="BT8" s="216"/>
      <c r="BU8" s="200"/>
      <c r="BV8" s="197"/>
      <c r="BW8" s="199"/>
      <c r="BX8" s="75" t="s">
        <v>69</v>
      </c>
      <c r="BY8" s="197"/>
      <c r="BZ8" s="199"/>
      <c r="CA8" s="75" t="s">
        <v>69</v>
      </c>
      <c r="CB8" s="197"/>
      <c r="CC8" s="199"/>
      <c r="CD8" s="75" t="s">
        <v>69</v>
      </c>
      <c r="CE8" s="197"/>
      <c r="CF8" s="199"/>
      <c r="CG8" s="75" t="s">
        <v>69</v>
      </c>
      <c r="CH8" s="197"/>
      <c r="CI8" s="199"/>
      <c r="CJ8" s="75" t="s">
        <v>69</v>
      </c>
      <c r="CK8" s="197"/>
      <c r="CL8" s="199"/>
      <c r="CM8" s="75" t="s">
        <v>69</v>
      </c>
      <c r="CN8" s="197"/>
      <c r="CO8" s="199"/>
      <c r="CP8" s="75" t="s">
        <v>69</v>
      </c>
      <c r="CQ8" s="197"/>
      <c r="CR8" s="199"/>
      <c r="CS8" s="222"/>
      <c r="CT8" s="197"/>
      <c r="CU8" s="199"/>
      <c r="CV8" s="222"/>
      <c r="CW8" s="216"/>
      <c r="CX8" s="197"/>
      <c r="CY8" s="199"/>
      <c r="CZ8" s="75" t="s">
        <v>69</v>
      </c>
      <c r="DA8" s="197"/>
      <c r="DB8" s="199"/>
      <c r="DC8" s="75" t="s">
        <v>69</v>
      </c>
      <c r="DD8" s="197"/>
      <c r="DE8" s="199"/>
      <c r="DF8" s="75" t="s">
        <v>69</v>
      </c>
      <c r="DG8" s="197"/>
      <c r="DH8" s="199"/>
      <c r="DI8" s="75" t="s">
        <v>69</v>
      </c>
      <c r="DJ8" s="223"/>
      <c r="DK8" s="197"/>
      <c r="DL8" s="199"/>
      <c r="DM8" s="75" t="s">
        <v>70</v>
      </c>
      <c r="DN8" s="197"/>
      <c r="DO8" s="199"/>
      <c r="DP8" s="75" t="s">
        <v>70</v>
      </c>
      <c r="DQ8" s="197"/>
      <c r="DR8" s="199"/>
      <c r="DS8" s="75" t="s">
        <v>70</v>
      </c>
      <c r="DT8" s="197"/>
      <c r="DU8" s="199"/>
      <c r="DV8" s="75" t="s">
        <v>70</v>
      </c>
      <c r="DW8" s="197"/>
      <c r="DX8" s="199"/>
      <c r="DY8" s="75" t="s">
        <v>70</v>
      </c>
      <c r="DZ8" s="197"/>
      <c r="EA8" s="199"/>
      <c r="EB8" s="75" t="s">
        <v>70</v>
      </c>
      <c r="EC8" s="197"/>
      <c r="ED8" s="199"/>
      <c r="EE8" s="75" t="s">
        <v>70</v>
      </c>
      <c r="EF8" s="146"/>
      <c r="EG8" s="197"/>
      <c r="EH8" s="199"/>
      <c r="EI8" s="75" t="s">
        <v>70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/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31.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4092936.7</v>
      </c>
      <c r="F10" s="20">
        <f t="shared" si="0"/>
        <v>1705390.2916666667</v>
      </c>
      <c r="G10" s="20">
        <f t="shared" si="0"/>
        <v>967616.4314</v>
      </c>
      <c r="H10" s="20">
        <f>+G10/F10*100</f>
        <v>56.738708794592398</v>
      </c>
      <c r="I10" s="20">
        <f>G10/E10*100</f>
        <v>23.6411286644135</v>
      </c>
      <c r="J10" s="77">
        <f t="shared" ref="J10:L14" si="1">U10+Z10+AJ10+AO10+AT10+AY10+BN10+BV10+BY10+CB10+CE10+CH10+CN10+CQ10+CX10+DA10+DG10+AE10</f>
        <v>625441.30000000005</v>
      </c>
      <c r="K10" s="78">
        <f t="shared" si="1"/>
        <v>260600.54166666669</v>
      </c>
      <c r="L10" s="78">
        <f t="shared" si="1"/>
        <v>317177.05440000014</v>
      </c>
      <c r="M10" s="78">
        <f>+L10-K10</f>
        <v>56576.512733333453</v>
      </c>
      <c r="N10" s="78">
        <f>+L10/K10*100</f>
        <v>121.71005185618542</v>
      </c>
      <c r="O10" s="78">
        <f>L10/J10*100</f>
        <v>50.712521606743934</v>
      </c>
      <c r="P10" s="77">
        <f t="shared" ref="P10:Q14" si="2">U10+Z10+AE10</f>
        <v>90266.7</v>
      </c>
      <c r="Q10" s="78">
        <f t="shared" si="2"/>
        <v>37611.125</v>
      </c>
      <c r="R10" s="78">
        <f>W10+AB10+AG10</f>
        <v>17589.160400000128</v>
      </c>
      <c r="S10" s="78">
        <f>+R10/Q10*100</f>
        <v>46.765844946143268</v>
      </c>
      <c r="T10" s="79">
        <f>R10/P10*100</f>
        <v>19.485768727559698</v>
      </c>
      <c r="U10" s="77">
        <v>5064.3999999999996</v>
      </c>
      <c r="V10" s="80">
        <f>+U10/12*5</f>
        <v>2110.1666666666665</v>
      </c>
      <c r="W10" s="80">
        <v>1422.279</v>
      </c>
      <c r="X10" s="80">
        <f>+W10/V10*100</f>
        <v>67.401263723244611</v>
      </c>
      <c r="Y10" s="80">
        <f t="shared" ref="Y10:Y16" si="3">W10/U10*100</f>
        <v>28.083859884685257</v>
      </c>
      <c r="Z10" s="77">
        <v>85202.3</v>
      </c>
      <c r="AA10" s="80">
        <f>+Z10/12*5</f>
        <v>35500.958333333336</v>
      </c>
      <c r="AB10" s="80">
        <v>5410.9319999999998</v>
      </c>
      <c r="AC10" s="80">
        <f t="shared" ref="AC10:AC16" si="4">+AB10/AA10*100</f>
        <v>15.24165051882402</v>
      </c>
      <c r="AD10" s="80">
        <f>+AB10/Z10*100</f>
        <v>6.3506877161766759</v>
      </c>
      <c r="AE10" s="77">
        <v>0</v>
      </c>
      <c r="AF10" s="80">
        <f>+AE10/12*5</f>
        <v>0</v>
      </c>
      <c r="AG10" s="80">
        <v>10755.949400000129</v>
      </c>
      <c r="AH10" s="80" t="e">
        <f>+AG10/AF10*100</f>
        <v>#DIV/0!</v>
      </c>
      <c r="AI10" s="80" t="e">
        <f>AG10/AE10*100</f>
        <v>#DIV/0!</v>
      </c>
      <c r="AJ10" s="77">
        <v>170918.2</v>
      </c>
      <c r="AK10" s="80">
        <f>+AJ10/12*5</f>
        <v>71215.916666666672</v>
      </c>
      <c r="AL10" s="80">
        <v>95448.854999999996</v>
      </c>
      <c r="AM10" s="80">
        <f>+AL10/AK10*100</f>
        <v>134.02741896415944</v>
      </c>
      <c r="AN10" s="80">
        <f>AL10/AJ10*100</f>
        <v>55.844757901733097</v>
      </c>
      <c r="AO10" s="77">
        <v>6488</v>
      </c>
      <c r="AP10" s="80">
        <f>+AO10/12*5</f>
        <v>2703.333333333333</v>
      </c>
      <c r="AQ10" s="80">
        <v>2516.221</v>
      </c>
      <c r="AR10" s="80">
        <f>+AQ10/AP10*100</f>
        <v>93.078458692971651</v>
      </c>
      <c r="AS10" s="80">
        <f>AQ10/AO10*100</f>
        <v>38.782691122071519</v>
      </c>
      <c r="AT10" s="77">
        <v>6900</v>
      </c>
      <c r="AU10" s="80">
        <f>+AT10/12*5</f>
        <v>2875</v>
      </c>
      <c r="AV10" s="80">
        <v>3750.7</v>
      </c>
      <c r="AW10" s="80">
        <f>+AV10/AU10*100</f>
        <v>130.45913043478262</v>
      </c>
      <c r="AX10" s="80">
        <f>AV10/AT10*100</f>
        <v>54.357971014492755</v>
      </c>
      <c r="AY10" s="77">
        <v>0</v>
      </c>
      <c r="AZ10" s="80">
        <f>+AY10/12*5</f>
        <v>0</v>
      </c>
      <c r="BA10" s="80">
        <v>0</v>
      </c>
      <c r="BB10" s="77">
        <v>0</v>
      </c>
      <c r="BC10" s="80">
        <f>+BB10/12*5</f>
        <v>0</v>
      </c>
      <c r="BD10" s="80">
        <v>0</v>
      </c>
      <c r="BE10" s="77">
        <v>1477564.3</v>
      </c>
      <c r="BF10" s="80">
        <f>+BE10/12*5</f>
        <v>615651.79166666674</v>
      </c>
      <c r="BG10" s="80">
        <v>615651.9</v>
      </c>
      <c r="BH10" s="77">
        <v>3703.9</v>
      </c>
      <c r="BI10" s="80">
        <f>+BH10/12*5</f>
        <v>1543.2916666666667</v>
      </c>
      <c r="BJ10" s="80">
        <v>1399.9</v>
      </c>
      <c r="BK10" s="77">
        <v>0</v>
      </c>
      <c r="BL10" s="80">
        <f>+BK10/12*5</f>
        <v>0</v>
      </c>
      <c r="BM10" s="80">
        <v>0</v>
      </c>
      <c r="BN10" s="77">
        <v>0</v>
      </c>
      <c r="BO10" s="80">
        <f>+BN10/12*5</f>
        <v>0</v>
      </c>
      <c r="BP10" s="80">
        <v>0</v>
      </c>
      <c r="BQ10" s="77">
        <f t="shared" ref="BQ10:BR14" si="5">BV10+BY10+CB10+CE10</f>
        <v>160025</v>
      </c>
      <c r="BR10" s="80">
        <f t="shared" si="5"/>
        <v>66677.083333333328</v>
      </c>
      <c r="BS10" s="80">
        <f>BX10+CA10+CD10+CG10</f>
        <v>41973.053099999997</v>
      </c>
      <c r="BT10" s="80">
        <f>+BS10/BR10*100</f>
        <v>62.949743752538666</v>
      </c>
      <c r="BU10" s="80">
        <f>BS10/BQ10*100</f>
        <v>26.229059896891112</v>
      </c>
      <c r="BV10" s="77">
        <v>109392</v>
      </c>
      <c r="BW10" s="80">
        <f>+BV10/12*5</f>
        <v>45580</v>
      </c>
      <c r="BX10" s="80">
        <v>30875.630099999998</v>
      </c>
      <c r="BY10" s="77">
        <v>35633</v>
      </c>
      <c r="BZ10" s="80">
        <f>+BY10/12*5</f>
        <v>14847.083333333332</v>
      </c>
      <c r="CA10" s="80">
        <v>1452.21</v>
      </c>
      <c r="CB10" s="77">
        <v>0</v>
      </c>
      <c r="CC10" s="80">
        <f>+CB10/12*5</f>
        <v>0</v>
      </c>
      <c r="CD10" s="80">
        <v>0</v>
      </c>
      <c r="CE10" s="77">
        <v>15000</v>
      </c>
      <c r="CF10" s="80">
        <f>+CE10/12*5</f>
        <v>6250</v>
      </c>
      <c r="CG10" s="81">
        <v>9645.2129999999997</v>
      </c>
      <c r="CH10" s="77">
        <v>0</v>
      </c>
      <c r="CI10" s="80">
        <f>+CH10/12*5</f>
        <v>0</v>
      </c>
      <c r="CJ10" s="80">
        <v>0</v>
      </c>
      <c r="CK10" s="77">
        <v>2227.1999999999998</v>
      </c>
      <c r="CL10" s="80">
        <f>+CK10/12*5</f>
        <v>928</v>
      </c>
      <c r="CM10" s="81">
        <v>445.44</v>
      </c>
      <c r="CN10" s="77">
        <v>0</v>
      </c>
      <c r="CO10" s="80">
        <f>+CN10/12*5</f>
        <v>0</v>
      </c>
      <c r="CP10" s="80">
        <v>0</v>
      </c>
      <c r="CQ10" s="77">
        <v>45443.4</v>
      </c>
      <c r="CR10" s="80">
        <f>+CQ10/12*5</f>
        <v>18934.75</v>
      </c>
      <c r="CS10" s="81">
        <v>14147.026</v>
      </c>
      <c r="CT10" s="77">
        <v>22165.4</v>
      </c>
      <c r="CU10" s="80">
        <f>+CT10/12*5</f>
        <v>9235.5833333333339</v>
      </c>
      <c r="CV10" s="80">
        <v>7063.2160000000003</v>
      </c>
      <c r="CW10" s="80">
        <f>+CV10/CU10*100</f>
        <v>76.478287781858214</v>
      </c>
      <c r="CX10" s="19">
        <v>0</v>
      </c>
      <c r="CY10" s="42">
        <f>+CX10/12*5</f>
        <v>0</v>
      </c>
      <c r="CZ10" s="42">
        <v>663.40499999999997</v>
      </c>
      <c r="DA10" s="19">
        <v>0</v>
      </c>
      <c r="DB10" s="42">
        <f>+DA10/12*5</f>
        <v>0</v>
      </c>
      <c r="DC10" s="42">
        <v>300</v>
      </c>
      <c r="DD10" s="19">
        <v>0</v>
      </c>
      <c r="DE10" s="42">
        <f>+DD10/12*5</f>
        <v>0</v>
      </c>
      <c r="DF10" s="42">
        <v>0</v>
      </c>
      <c r="DG10" s="19">
        <v>145400</v>
      </c>
      <c r="DH10" s="42">
        <f>+DG10/12*5</f>
        <v>60583.333333333328</v>
      </c>
      <c r="DI10" s="42">
        <v>140788.63389999999</v>
      </c>
      <c r="DJ10" s="42">
        <v>0</v>
      </c>
      <c r="DK10" s="19">
        <f t="shared" ref="DK10:DM14" si="6">U10+Z10+AJ10+AO10+AT10+AY10+BB10+BE10+BH10+BK10+BN10+BV10+BY10+CB10+CE10+CH10+CK10+CN10+CQ10+CX10+DA10+DD10+DG10+AE10</f>
        <v>2108936.7000000002</v>
      </c>
      <c r="DL10" s="42">
        <f t="shared" si="6"/>
        <v>878723.62500000012</v>
      </c>
      <c r="DM10" s="42">
        <f t="shared" si="6"/>
        <v>934674.29440000001</v>
      </c>
      <c r="DN10" s="19">
        <v>100000</v>
      </c>
      <c r="DO10" s="42">
        <f>+DN10/12*5</f>
        <v>41666.666666666672</v>
      </c>
      <c r="DP10" s="42">
        <v>0</v>
      </c>
      <c r="DQ10" s="19">
        <v>1884000</v>
      </c>
      <c r="DR10" s="42">
        <f>+DQ10/12*5</f>
        <v>785000</v>
      </c>
      <c r="DS10" s="42">
        <v>32942.137000000002</v>
      </c>
      <c r="DT10" s="19">
        <v>0</v>
      </c>
      <c r="DU10" s="42">
        <f>+DT10/12*5</f>
        <v>0</v>
      </c>
      <c r="DV10" s="42">
        <v>0</v>
      </c>
      <c r="DW10" s="19">
        <v>0</v>
      </c>
      <c r="DX10" s="42">
        <f>+DW10/12*5</f>
        <v>0</v>
      </c>
      <c r="DY10" s="42">
        <v>0</v>
      </c>
      <c r="DZ10" s="19">
        <v>0</v>
      </c>
      <c r="EA10" s="42">
        <f>+DZ10/12*5</f>
        <v>0</v>
      </c>
      <c r="EB10" s="42">
        <v>0</v>
      </c>
      <c r="EC10" s="19">
        <v>364707.3</v>
      </c>
      <c r="ED10" s="42">
        <f>+EC10/12*5</f>
        <v>151961.375</v>
      </c>
      <c r="EE10" s="42">
        <v>0</v>
      </c>
      <c r="EF10" s="42">
        <v>0</v>
      </c>
      <c r="EG10" s="19">
        <f t="shared" ref="EG10:EH14" si="7">DN10+DQ10+DT10+DW10+DZ10+EC10</f>
        <v>2348707.2999999998</v>
      </c>
      <c r="EH10" s="42">
        <f t="shared" si="7"/>
        <v>978628.04166666663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31.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2506066.1</v>
      </c>
      <c r="F11" s="20">
        <f t="shared" si="0"/>
        <v>1044194.2083333337</v>
      </c>
      <c r="G11" s="20">
        <f t="shared" si="0"/>
        <v>1165901.1487</v>
      </c>
      <c r="H11" s="20">
        <f t="shared" ref="H11:H16" si="8">+G11/F11*100</f>
        <v>111.6555846982647</v>
      </c>
      <c r="I11" s="20">
        <f>G11/E11*100</f>
        <v>46.523160290943643</v>
      </c>
      <c r="J11" s="77">
        <f t="shared" si="1"/>
        <v>724466.00000000047</v>
      </c>
      <c r="K11" s="78">
        <f t="shared" si="1"/>
        <v>301860.83333333355</v>
      </c>
      <c r="L11" s="78">
        <f t="shared" si="1"/>
        <v>295794.47169999988</v>
      </c>
      <c r="M11" s="78">
        <f t="shared" ref="M11:M16" si="9">+L11-K11</f>
        <v>-6066.3616333336686</v>
      </c>
      <c r="N11" s="78">
        <f t="shared" ref="N11:N16" si="10">+L11/K11*100</f>
        <v>97.990344899553492</v>
      </c>
      <c r="O11" s="78">
        <f>L11/J11*100</f>
        <v>40.829310374813957</v>
      </c>
      <c r="P11" s="77">
        <f t="shared" si="2"/>
        <v>130362.23000000045</v>
      </c>
      <c r="Q11" s="78">
        <f t="shared" si="2"/>
        <v>54317.595833333515</v>
      </c>
      <c r="R11" s="78">
        <f>W11+AB11+AG11</f>
        <v>37948.872499999896</v>
      </c>
      <c r="S11" s="78">
        <f t="shared" ref="S11:S16" si="11">+R11/Q11*100</f>
        <v>69.864786756102177</v>
      </c>
      <c r="T11" s="79">
        <f>R11/P11*100</f>
        <v>29.11032781504257</v>
      </c>
      <c r="U11" s="77">
        <v>10000</v>
      </c>
      <c r="V11" s="80">
        <f t="shared" ref="V11:V14" si="12">+U11/12*5</f>
        <v>4166.666666666667</v>
      </c>
      <c r="W11" s="80">
        <v>3286.9720000000002</v>
      </c>
      <c r="X11" s="80">
        <f t="shared" ref="X11:X16" si="13">+W11/V11*100</f>
        <v>78.887327999999997</v>
      </c>
      <c r="Y11" s="80">
        <f t="shared" si="3"/>
        <v>32.869720000000001</v>
      </c>
      <c r="Z11" s="77">
        <v>20000</v>
      </c>
      <c r="AA11" s="80">
        <f t="shared" ref="AA11:AA14" si="14">+Z11/12*5</f>
        <v>8333.3333333333339</v>
      </c>
      <c r="AB11" s="80">
        <v>15441.0345</v>
      </c>
      <c r="AC11" s="80">
        <f t="shared" si="4"/>
        <v>185.29241399999998</v>
      </c>
      <c r="AD11" s="80">
        <f t="shared" ref="AD11:AD16" si="15">+AB11/Z11*100</f>
        <v>77.205172500000003</v>
      </c>
      <c r="AE11" s="77">
        <v>100362.23000000045</v>
      </c>
      <c r="AF11" s="80">
        <f t="shared" ref="AF11:AF14" si="16">+AE11/12*5</f>
        <v>41817.595833333515</v>
      </c>
      <c r="AG11" s="80">
        <v>19220.865999999893</v>
      </c>
      <c r="AH11" s="80">
        <f>+AG11/AF11*100</f>
        <v>45.963584507836806</v>
      </c>
      <c r="AI11" s="80">
        <f>AG11/AE11*100</f>
        <v>19.151493544931999</v>
      </c>
      <c r="AJ11" s="77">
        <v>324498.40000000002</v>
      </c>
      <c r="AK11" s="80">
        <f t="shared" ref="AK11:AK14" si="17">+AJ11/12*5</f>
        <v>135207.66666666669</v>
      </c>
      <c r="AL11" s="80">
        <v>176368.74799999999</v>
      </c>
      <c r="AM11" s="80">
        <f>+AL11/AK11*100</f>
        <v>130.44286048868034</v>
      </c>
      <c r="AN11" s="80">
        <f>AL11/AJ11*100</f>
        <v>54.351191870283486</v>
      </c>
      <c r="AO11" s="77">
        <v>7780.8</v>
      </c>
      <c r="AP11" s="80">
        <f t="shared" ref="AP11:AP14" si="18">+AO11/12*5</f>
        <v>3242</v>
      </c>
      <c r="AQ11" s="80">
        <v>3455.0821999999998</v>
      </c>
      <c r="AR11" s="80">
        <f t="shared" ref="AR11:AR16" si="19">+AQ11/AP11*100</f>
        <v>106.5725539790253</v>
      </c>
      <c r="AS11" s="80">
        <f>AQ11/AO11*100</f>
        <v>44.405230824593865</v>
      </c>
      <c r="AT11" s="77">
        <v>12300</v>
      </c>
      <c r="AU11" s="80">
        <f t="shared" ref="AU11:AU14" si="20">+AT11/12*5</f>
        <v>5125</v>
      </c>
      <c r="AV11" s="80">
        <v>5884.6</v>
      </c>
      <c r="AW11" s="80">
        <f>+AV11/AU11*100</f>
        <v>114.82146341463415</v>
      </c>
      <c r="AX11" s="80">
        <f>AV11/AT11*100</f>
        <v>47.842276422764229</v>
      </c>
      <c r="AY11" s="77">
        <v>0</v>
      </c>
      <c r="AZ11" s="80">
        <f t="shared" ref="AZ11:AZ14" si="21">+AY11/12*5</f>
        <v>0</v>
      </c>
      <c r="BA11" s="80">
        <v>0</v>
      </c>
      <c r="BB11" s="77">
        <v>0</v>
      </c>
      <c r="BC11" s="80">
        <f t="shared" ref="BC11:BC14" si="22">+BB11/12*5</f>
        <v>0</v>
      </c>
      <c r="BD11" s="80">
        <v>0</v>
      </c>
      <c r="BE11" s="77">
        <v>1487011.3</v>
      </c>
      <c r="BF11" s="80">
        <f t="shared" ref="BF11:BF14" si="23">+BE11/12*5</f>
        <v>619588.04166666674</v>
      </c>
      <c r="BG11" s="80">
        <v>619588</v>
      </c>
      <c r="BH11" s="77">
        <v>9804.9</v>
      </c>
      <c r="BI11" s="80">
        <f t="shared" ref="BI11:BI14" si="24">+BH11/12*5</f>
        <v>4085.3749999999995</v>
      </c>
      <c r="BJ11" s="80">
        <v>3705.5</v>
      </c>
      <c r="BK11" s="77">
        <v>0</v>
      </c>
      <c r="BL11" s="80">
        <f t="shared" ref="BL11:BL14" si="25">+BK11/12*5</f>
        <v>0</v>
      </c>
      <c r="BM11" s="80">
        <v>0</v>
      </c>
      <c r="BN11" s="77">
        <v>0</v>
      </c>
      <c r="BO11" s="80">
        <f t="shared" ref="BO11:BO14" si="26">+BN11/12*5</f>
        <v>0</v>
      </c>
      <c r="BP11" s="80">
        <v>0</v>
      </c>
      <c r="BQ11" s="77">
        <f t="shared" si="5"/>
        <v>44460.9</v>
      </c>
      <c r="BR11" s="80">
        <f t="shared" si="5"/>
        <v>18525.374999999996</v>
      </c>
      <c r="BS11" s="80">
        <f>BX11+CA11+CD11+CG11</f>
        <v>4011.78</v>
      </c>
      <c r="BT11" s="80">
        <f t="shared" ref="BT11:BT16" si="27">+BS11/BR11*100</f>
        <v>21.655594016315465</v>
      </c>
      <c r="BU11" s="80">
        <f>BS11/BQ11*100</f>
        <v>9.0231641734647745</v>
      </c>
      <c r="BV11" s="77">
        <v>31562</v>
      </c>
      <c r="BW11" s="80">
        <f t="shared" ref="BW11:BW14" si="28">+BV11/12*5</f>
        <v>13150.833333333332</v>
      </c>
      <c r="BX11" s="80">
        <v>2937.4459999999999</v>
      </c>
      <c r="BY11" s="77">
        <v>7543.4</v>
      </c>
      <c r="BZ11" s="80">
        <f t="shared" ref="BZ11:BZ14" si="29">+BY11/12*5</f>
        <v>3143.0833333333335</v>
      </c>
      <c r="CA11" s="80">
        <v>259</v>
      </c>
      <c r="CB11" s="77">
        <v>2100</v>
      </c>
      <c r="CC11" s="80">
        <f t="shared" ref="CC11:CC14" si="30">+CB11/12*5</f>
        <v>875</v>
      </c>
      <c r="CD11" s="80">
        <v>195.934</v>
      </c>
      <c r="CE11" s="77">
        <v>3255.5</v>
      </c>
      <c r="CF11" s="80">
        <f t="shared" ref="CF11:CF14" si="31">+CE11/12*5</f>
        <v>1356.4583333333335</v>
      </c>
      <c r="CG11" s="81">
        <v>619.4</v>
      </c>
      <c r="CH11" s="77">
        <v>0</v>
      </c>
      <c r="CI11" s="80">
        <f t="shared" ref="CI11:CI14" si="32">+CH11/12*5</f>
        <v>0</v>
      </c>
      <c r="CJ11" s="80">
        <v>0</v>
      </c>
      <c r="CK11" s="77">
        <v>4454.3999999999996</v>
      </c>
      <c r="CL11" s="80">
        <f t="shared" ref="CL11:CL14" si="33">+CK11/12*5</f>
        <v>1856</v>
      </c>
      <c r="CM11" s="81">
        <v>1187.8399999999999</v>
      </c>
      <c r="CN11" s="77">
        <v>0</v>
      </c>
      <c r="CO11" s="80">
        <f t="shared" ref="CO11:CO14" si="34">+CN11/12*5</f>
        <v>0</v>
      </c>
      <c r="CP11" s="80">
        <v>0</v>
      </c>
      <c r="CQ11" s="77">
        <v>196797.57</v>
      </c>
      <c r="CR11" s="80">
        <f t="shared" ref="CR11:CR14" si="35">+CQ11/12*5</f>
        <v>81998.987500000003</v>
      </c>
      <c r="CS11" s="81">
        <v>62512.957000000002</v>
      </c>
      <c r="CT11" s="77">
        <v>62673.07</v>
      </c>
      <c r="CU11" s="80">
        <f t="shared" ref="CU11:CU14" si="36">+CT11/12*5</f>
        <v>26113.779166666667</v>
      </c>
      <c r="CV11" s="80">
        <v>19904.496999999999</v>
      </c>
      <c r="CW11" s="80">
        <f t="shared" ref="CW11:CW16" si="37">+CV11/CU11*100</f>
        <v>76.222200061366067</v>
      </c>
      <c r="CX11" s="19">
        <v>6000</v>
      </c>
      <c r="CY11" s="42">
        <f t="shared" ref="CY11:CY14" si="38">+CX11/12*5</f>
        <v>2500</v>
      </c>
      <c r="CZ11" s="42">
        <v>4580.7120000000004</v>
      </c>
      <c r="DA11" s="19">
        <v>666.1</v>
      </c>
      <c r="DB11" s="42">
        <f t="shared" ref="DB11:DB14" si="39">+DA11/12*5</f>
        <v>277.54166666666669</v>
      </c>
      <c r="DC11" s="42">
        <v>200</v>
      </c>
      <c r="DD11" s="19">
        <v>0</v>
      </c>
      <c r="DE11" s="42">
        <f t="shared" ref="DE11:DE14" si="40">+DD11/12*5</f>
        <v>0</v>
      </c>
      <c r="DF11" s="42">
        <v>0</v>
      </c>
      <c r="DG11" s="19">
        <v>1600</v>
      </c>
      <c r="DH11" s="42">
        <f t="shared" ref="DH11:DH14" si="41">+DG11/12*5</f>
        <v>666.66666666666674</v>
      </c>
      <c r="DI11" s="42">
        <v>831.72</v>
      </c>
      <c r="DJ11" s="42">
        <v>0</v>
      </c>
      <c r="DK11" s="19">
        <f t="shared" si="6"/>
        <v>2225736.6</v>
      </c>
      <c r="DL11" s="42">
        <f t="shared" si="6"/>
        <v>927390.25000000047</v>
      </c>
      <c r="DM11" s="42">
        <f t="shared" si="6"/>
        <v>920275.81169999996</v>
      </c>
      <c r="DN11" s="19">
        <v>0</v>
      </c>
      <c r="DO11" s="42">
        <f t="shared" ref="DO11:DO14" si="42">+DN11/12*5</f>
        <v>0</v>
      </c>
      <c r="DP11" s="42">
        <v>0</v>
      </c>
      <c r="DQ11" s="19">
        <v>275329.5</v>
      </c>
      <c r="DR11" s="42">
        <f t="shared" ref="DR11:DR14" si="43">+DQ11/12*5</f>
        <v>114720.625</v>
      </c>
      <c r="DS11" s="42">
        <v>245625.337</v>
      </c>
      <c r="DT11" s="19">
        <v>0</v>
      </c>
      <c r="DU11" s="42">
        <f t="shared" ref="DU11:DU14" si="44">+DT11/12*5</f>
        <v>0</v>
      </c>
      <c r="DV11" s="42">
        <v>0</v>
      </c>
      <c r="DW11" s="19">
        <v>5000</v>
      </c>
      <c r="DX11" s="42">
        <f t="shared" ref="DX11:DX14" si="45">+DW11/12*5</f>
        <v>2083.3333333333335</v>
      </c>
      <c r="DY11" s="42">
        <v>0</v>
      </c>
      <c r="DZ11" s="19">
        <v>0</v>
      </c>
      <c r="EA11" s="42">
        <f t="shared" ref="EA11:EA14" si="46">+DZ11/12*5</f>
        <v>0</v>
      </c>
      <c r="EB11" s="42">
        <v>0</v>
      </c>
      <c r="EC11" s="19">
        <v>441000</v>
      </c>
      <c r="ED11" s="42">
        <f t="shared" ref="ED11:ED14" si="47">+EC11/12*5</f>
        <v>183750</v>
      </c>
      <c r="EE11" s="42">
        <v>174537.625</v>
      </c>
      <c r="EF11" s="42">
        <v>0</v>
      </c>
      <c r="EG11" s="19">
        <f t="shared" si="7"/>
        <v>721329.5</v>
      </c>
      <c r="EH11" s="42">
        <f t="shared" si="7"/>
        <v>300553.95833333331</v>
      </c>
      <c r="EI11" s="42">
        <f>DP11+DS11+DV11+DY11+EB11+EE11+EF11</f>
        <v>420162.962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31.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391060.74266666663</v>
      </c>
      <c r="G12" s="20">
        <f t="shared" si="0"/>
        <v>425005.12180000002</v>
      </c>
      <c r="H12" s="20">
        <f t="shared" si="8"/>
        <v>108.68007842000826</v>
      </c>
      <c r="I12" s="20">
        <f>G12/E12*100</f>
        <v>45.283366008336777</v>
      </c>
      <c r="J12" s="77">
        <f t="shared" si="1"/>
        <v>307439.40399999998</v>
      </c>
      <c r="K12" s="78">
        <f t="shared" si="1"/>
        <v>128099.75166666665</v>
      </c>
      <c r="L12" s="78">
        <f t="shared" si="1"/>
        <v>154670.80680000008</v>
      </c>
      <c r="M12" s="78">
        <f t="shared" si="9"/>
        <v>26571.05513333343</v>
      </c>
      <c r="N12" s="78">
        <f t="shared" si="10"/>
        <v>120.7424720092159</v>
      </c>
      <c r="O12" s="78">
        <f>L12/J12*100</f>
        <v>50.309363337173295</v>
      </c>
      <c r="P12" s="77">
        <f t="shared" si="2"/>
        <v>35437.699999999953</v>
      </c>
      <c r="Q12" s="78">
        <f t="shared" si="2"/>
        <v>14765.708333333314</v>
      </c>
      <c r="R12" s="78">
        <f>W12+AB12+AG12</f>
        <v>17791.849000000078</v>
      </c>
      <c r="S12" s="78">
        <f t="shared" si="11"/>
        <v>120.49438197174265</v>
      </c>
      <c r="T12" s="79">
        <f>R12/P12*100</f>
        <v>50.205992488226102</v>
      </c>
      <c r="U12" s="77">
        <v>0</v>
      </c>
      <c r="V12" s="80">
        <f t="shared" si="12"/>
        <v>0</v>
      </c>
      <c r="W12" s="80">
        <v>92.5</v>
      </c>
      <c r="X12" s="80" t="e">
        <f t="shared" si="13"/>
        <v>#DIV/0!</v>
      </c>
      <c r="Y12" s="80" t="e">
        <f t="shared" si="3"/>
        <v>#DIV/0!</v>
      </c>
      <c r="Z12" s="77">
        <v>5220</v>
      </c>
      <c r="AA12" s="80">
        <f t="shared" si="14"/>
        <v>2175</v>
      </c>
      <c r="AB12" s="80">
        <v>4224.7910000000002</v>
      </c>
      <c r="AC12" s="80">
        <f t="shared" si="4"/>
        <v>194.2432643678161</v>
      </c>
      <c r="AD12" s="80">
        <f t="shared" si="15"/>
        <v>80.934693486590035</v>
      </c>
      <c r="AE12" s="77">
        <v>30217.699999999953</v>
      </c>
      <c r="AF12" s="80">
        <f t="shared" si="16"/>
        <v>12590.708333333314</v>
      </c>
      <c r="AG12" s="80">
        <v>13474.558000000077</v>
      </c>
      <c r="AH12" s="80">
        <f>+AG12/AF12*100</f>
        <v>107.01985657412787</v>
      </c>
      <c r="AI12" s="80">
        <f>AG12/AE12*100</f>
        <v>44.591606905886607</v>
      </c>
      <c r="AJ12" s="77">
        <v>55961.599999999999</v>
      </c>
      <c r="AK12" s="80">
        <f t="shared" si="17"/>
        <v>23317.333333333332</v>
      </c>
      <c r="AL12" s="80">
        <v>27682.850999999999</v>
      </c>
      <c r="AM12" s="80">
        <f>+AL12/AK12*100</f>
        <v>118.72219950823421</v>
      </c>
      <c r="AN12" s="80">
        <f>AL12/AJ12*100</f>
        <v>49.467583128430924</v>
      </c>
      <c r="AO12" s="77">
        <v>4713.7</v>
      </c>
      <c r="AP12" s="80">
        <f t="shared" si="18"/>
        <v>1964.0416666666667</v>
      </c>
      <c r="AQ12" s="80">
        <v>1393.67</v>
      </c>
      <c r="AR12" s="80">
        <f t="shared" si="19"/>
        <v>70.959288881345856</v>
      </c>
      <c r="AS12" s="80">
        <f>AQ12/AO12*100</f>
        <v>29.566370367227446</v>
      </c>
      <c r="AT12" s="77">
        <v>400</v>
      </c>
      <c r="AU12" s="80">
        <f t="shared" si="20"/>
        <v>166.66666666666669</v>
      </c>
      <c r="AV12" s="80">
        <v>126</v>
      </c>
      <c r="AW12" s="80">
        <f>+AV12/AU12*100</f>
        <v>75.599999999999994</v>
      </c>
      <c r="AX12" s="80">
        <f>AV12/AT12*100</f>
        <v>31.5</v>
      </c>
      <c r="AY12" s="77">
        <v>0</v>
      </c>
      <c r="AZ12" s="80">
        <f t="shared" si="21"/>
        <v>0</v>
      </c>
      <c r="BA12" s="80">
        <v>0</v>
      </c>
      <c r="BB12" s="77">
        <v>0</v>
      </c>
      <c r="BC12" s="80">
        <f t="shared" si="22"/>
        <v>0</v>
      </c>
      <c r="BD12" s="80">
        <v>0</v>
      </c>
      <c r="BE12" s="77">
        <v>490624.6</v>
      </c>
      <c r="BF12" s="80">
        <f t="shared" si="23"/>
        <v>204426.91666666666</v>
      </c>
      <c r="BG12" s="80">
        <v>204427</v>
      </c>
      <c r="BH12" s="77">
        <v>1089.4000000000001</v>
      </c>
      <c r="BI12" s="80">
        <f t="shared" si="24"/>
        <v>453.91666666666674</v>
      </c>
      <c r="BJ12" s="80">
        <v>411.7</v>
      </c>
      <c r="BK12" s="77">
        <v>0</v>
      </c>
      <c r="BL12" s="80">
        <f t="shared" si="25"/>
        <v>0</v>
      </c>
      <c r="BM12" s="80">
        <v>0</v>
      </c>
      <c r="BN12" s="77">
        <v>0</v>
      </c>
      <c r="BO12" s="80">
        <f t="shared" si="26"/>
        <v>0</v>
      </c>
      <c r="BP12" s="80">
        <v>0</v>
      </c>
      <c r="BQ12" s="77">
        <f t="shared" si="5"/>
        <v>72828</v>
      </c>
      <c r="BR12" s="80">
        <f t="shared" si="5"/>
        <v>30345</v>
      </c>
      <c r="BS12" s="80">
        <f>BX12+CA12+CD12+CG12</f>
        <v>11277.800999999999</v>
      </c>
      <c r="BT12" s="80">
        <f t="shared" si="27"/>
        <v>37.165269401878398</v>
      </c>
      <c r="BU12" s="80">
        <f>BS12/BQ12*100</f>
        <v>15.485528917449331</v>
      </c>
      <c r="BV12" s="77">
        <v>69528</v>
      </c>
      <c r="BW12" s="80">
        <f t="shared" si="28"/>
        <v>28970</v>
      </c>
      <c r="BX12" s="80">
        <v>10326.620999999999</v>
      </c>
      <c r="BY12" s="77">
        <v>0</v>
      </c>
      <c r="BZ12" s="80">
        <f t="shared" si="29"/>
        <v>0</v>
      </c>
      <c r="CA12" s="80">
        <v>0</v>
      </c>
      <c r="CB12" s="77">
        <v>0</v>
      </c>
      <c r="CC12" s="80">
        <f t="shared" si="30"/>
        <v>0</v>
      </c>
      <c r="CD12" s="80">
        <v>0</v>
      </c>
      <c r="CE12" s="77">
        <v>3300</v>
      </c>
      <c r="CF12" s="80">
        <f t="shared" si="31"/>
        <v>1375</v>
      </c>
      <c r="CG12" s="81">
        <v>951.18</v>
      </c>
      <c r="CH12" s="77">
        <v>0</v>
      </c>
      <c r="CI12" s="80">
        <f t="shared" si="32"/>
        <v>0</v>
      </c>
      <c r="CJ12" s="80">
        <v>0</v>
      </c>
      <c r="CK12" s="77">
        <v>1999</v>
      </c>
      <c r="CL12" s="80">
        <f t="shared" si="33"/>
        <v>832.91666666666674</v>
      </c>
      <c r="CM12" s="81">
        <v>404.8</v>
      </c>
      <c r="CN12" s="77">
        <v>0</v>
      </c>
      <c r="CO12" s="80">
        <f t="shared" si="34"/>
        <v>0</v>
      </c>
      <c r="CP12" s="80">
        <v>44</v>
      </c>
      <c r="CQ12" s="77">
        <v>39362.1</v>
      </c>
      <c r="CR12" s="80">
        <f t="shared" si="35"/>
        <v>16400.875</v>
      </c>
      <c r="CS12" s="81">
        <v>15097.098</v>
      </c>
      <c r="CT12" s="77">
        <v>19112.099999999999</v>
      </c>
      <c r="CU12" s="80">
        <f t="shared" si="36"/>
        <v>7963.375</v>
      </c>
      <c r="CV12" s="80">
        <v>5106.6980000000003</v>
      </c>
      <c r="CW12" s="80">
        <f t="shared" si="37"/>
        <v>64.127307831164558</v>
      </c>
      <c r="CX12" s="19">
        <v>900</v>
      </c>
      <c r="CY12" s="42">
        <f t="shared" si="38"/>
        <v>375</v>
      </c>
      <c r="CZ12" s="42">
        <v>241.1</v>
      </c>
      <c r="DA12" s="19">
        <v>2000</v>
      </c>
      <c r="DB12" s="42">
        <f t="shared" si="39"/>
        <v>833.33333333333326</v>
      </c>
      <c r="DC12" s="42">
        <v>3699.9998000000001</v>
      </c>
      <c r="DD12" s="19">
        <v>20000</v>
      </c>
      <c r="DE12" s="42">
        <f t="shared" si="40"/>
        <v>8333.3333333333339</v>
      </c>
      <c r="DF12" s="42">
        <v>0</v>
      </c>
      <c r="DG12" s="19">
        <v>95836.304000000004</v>
      </c>
      <c r="DH12" s="42">
        <f t="shared" si="41"/>
        <v>39931.793333333335</v>
      </c>
      <c r="DI12" s="42">
        <v>77316.437999999995</v>
      </c>
      <c r="DJ12" s="42">
        <v>0</v>
      </c>
      <c r="DK12" s="19">
        <f t="shared" si="6"/>
        <v>821152.40399999998</v>
      </c>
      <c r="DL12" s="42">
        <f t="shared" si="6"/>
        <v>342146.83499999996</v>
      </c>
      <c r="DM12" s="42">
        <f t="shared" si="6"/>
        <v>359914.30680000002</v>
      </c>
      <c r="DN12" s="19">
        <v>0</v>
      </c>
      <c r="DO12" s="42">
        <f t="shared" si="42"/>
        <v>0</v>
      </c>
      <c r="DP12" s="42">
        <v>0</v>
      </c>
      <c r="DQ12" s="19">
        <v>117393.3784</v>
      </c>
      <c r="DR12" s="42">
        <f t="shared" si="43"/>
        <v>48913.907666666666</v>
      </c>
      <c r="DS12" s="42">
        <v>65090.815000000002</v>
      </c>
      <c r="DT12" s="19">
        <v>0</v>
      </c>
      <c r="DU12" s="42">
        <f t="shared" si="44"/>
        <v>0</v>
      </c>
      <c r="DV12" s="42">
        <v>0</v>
      </c>
      <c r="DW12" s="19">
        <v>0</v>
      </c>
      <c r="DX12" s="42">
        <f t="shared" si="45"/>
        <v>0</v>
      </c>
      <c r="DY12" s="42">
        <v>0</v>
      </c>
      <c r="DZ12" s="19">
        <v>0</v>
      </c>
      <c r="EA12" s="42">
        <f t="shared" si="46"/>
        <v>0</v>
      </c>
      <c r="EB12" s="42">
        <v>0</v>
      </c>
      <c r="EC12" s="19">
        <v>91431.948999999993</v>
      </c>
      <c r="ED12" s="42">
        <f t="shared" si="47"/>
        <v>38096.645416666666</v>
      </c>
      <c r="EE12" s="42">
        <v>42950</v>
      </c>
      <c r="EF12" s="42">
        <v>0</v>
      </c>
      <c r="EG12" s="19">
        <f t="shared" si="7"/>
        <v>208825.32740000001</v>
      </c>
      <c r="EH12" s="42">
        <f t="shared" si="7"/>
        <v>87010.553083333332</v>
      </c>
      <c r="EI12" s="42">
        <f>DP12+DS12+DV12+DY12+EB12+EE12+EF12</f>
        <v>108040.815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31.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4081424.7711999998</v>
      </c>
      <c r="F13" s="20">
        <f t="shared" si="0"/>
        <v>1700593.6546666666</v>
      </c>
      <c r="G13" s="20">
        <f t="shared" si="0"/>
        <v>1608898.1939999999</v>
      </c>
      <c r="H13" s="20">
        <f t="shared" si="8"/>
        <v>94.608032294190821</v>
      </c>
      <c r="I13" s="20">
        <f>G13/E13*100</f>
        <v>39.420013455912844</v>
      </c>
      <c r="J13" s="77">
        <f t="shared" si="1"/>
        <v>841600.8</v>
      </c>
      <c r="K13" s="78">
        <f t="shared" si="1"/>
        <v>350667</v>
      </c>
      <c r="L13" s="78">
        <f t="shared" si="1"/>
        <v>340787.1039999997</v>
      </c>
      <c r="M13" s="78">
        <f t="shared" si="9"/>
        <v>-9879.896000000299</v>
      </c>
      <c r="N13" s="78">
        <f t="shared" si="10"/>
        <v>97.182541841690181</v>
      </c>
      <c r="O13" s="78">
        <f>L13/J13*100</f>
        <v>40.492725767370906</v>
      </c>
      <c r="P13" s="77">
        <f t="shared" si="2"/>
        <v>159100</v>
      </c>
      <c r="Q13" s="78">
        <f t="shared" si="2"/>
        <v>66291.666666666672</v>
      </c>
      <c r="R13" s="78">
        <f>W13+AB13+AG13</f>
        <v>29767.337999999752</v>
      </c>
      <c r="S13" s="78">
        <f t="shared" si="11"/>
        <v>44.903589692017221</v>
      </c>
      <c r="T13" s="79">
        <f>R13/P13*100</f>
        <v>18.709829038340512</v>
      </c>
      <c r="U13" s="77">
        <v>0</v>
      </c>
      <c r="V13" s="80">
        <f t="shared" si="12"/>
        <v>0</v>
      </c>
      <c r="W13" s="80">
        <v>40.700000000000003</v>
      </c>
      <c r="X13" s="80" t="e">
        <f t="shared" si="13"/>
        <v>#DIV/0!</v>
      </c>
      <c r="Y13" s="80" t="e">
        <f t="shared" si="3"/>
        <v>#DIV/0!</v>
      </c>
      <c r="Z13" s="77">
        <v>16650</v>
      </c>
      <c r="AA13" s="80">
        <f t="shared" si="14"/>
        <v>6937.5</v>
      </c>
      <c r="AB13" s="80">
        <v>6685.1419999999998</v>
      </c>
      <c r="AC13" s="80">
        <f t="shared" si="4"/>
        <v>96.362407207207198</v>
      </c>
      <c r="AD13" s="80">
        <f t="shared" si="15"/>
        <v>40.151003003002998</v>
      </c>
      <c r="AE13" s="77">
        <v>142450</v>
      </c>
      <c r="AF13" s="80">
        <f t="shared" si="16"/>
        <v>59354.166666666672</v>
      </c>
      <c r="AG13" s="80">
        <v>23041.495999999752</v>
      </c>
      <c r="AH13" s="80">
        <f>+AG13/AF13*100</f>
        <v>38.820351281150863</v>
      </c>
      <c r="AI13" s="80">
        <f>AG13/AE13*100</f>
        <v>16.175146367146194</v>
      </c>
      <c r="AJ13" s="77">
        <v>442300</v>
      </c>
      <c r="AK13" s="80">
        <f t="shared" si="17"/>
        <v>184291.66666666669</v>
      </c>
      <c r="AL13" s="80">
        <v>220734.01300000001</v>
      </c>
      <c r="AM13" s="80">
        <f>+AL13/AK13*100</f>
        <v>119.77427791092019</v>
      </c>
      <c r="AN13" s="80">
        <f>AL13/AJ13*100</f>
        <v>49.905949129550081</v>
      </c>
      <c r="AO13" s="77">
        <v>17110</v>
      </c>
      <c r="AP13" s="80">
        <f t="shared" si="18"/>
        <v>7129.1666666666661</v>
      </c>
      <c r="AQ13" s="80">
        <v>10346.473</v>
      </c>
      <c r="AR13" s="80">
        <f t="shared" si="19"/>
        <v>145.12878550555232</v>
      </c>
      <c r="AS13" s="80">
        <f>AQ13/AO13*100</f>
        <v>60.470327293980134</v>
      </c>
      <c r="AT13" s="77">
        <v>13000</v>
      </c>
      <c r="AU13" s="80">
        <f t="shared" si="20"/>
        <v>5416.6666666666661</v>
      </c>
      <c r="AV13" s="80">
        <v>8902.1</v>
      </c>
      <c r="AW13" s="80">
        <f>+AV13/AU13*100</f>
        <v>164.34646153846157</v>
      </c>
      <c r="AX13" s="80">
        <f>AV13/AT13*100</f>
        <v>68.477692307692308</v>
      </c>
      <c r="AY13" s="77">
        <v>0</v>
      </c>
      <c r="AZ13" s="80">
        <f t="shared" si="21"/>
        <v>0</v>
      </c>
      <c r="BA13" s="80">
        <v>0</v>
      </c>
      <c r="BB13" s="77">
        <v>0</v>
      </c>
      <c r="BC13" s="80">
        <f t="shared" si="22"/>
        <v>0</v>
      </c>
      <c r="BD13" s="80">
        <v>0</v>
      </c>
      <c r="BE13" s="77">
        <v>2680869.1</v>
      </c>
      <c r="BF13" s="80">
        <f t="shared" si="23"/>
        <v>1117028.7916666667</v>
      </c>
      <c r="BG13" s="80">
        <v>1117028.8999999999</v>
      </c>
      <c r="BH13" s="77">
        <v>3486.1</v>
      </c>
      <c r="BI13" s="80">
        <f t="shared" si="24"/>
        <v>1452.5416666666665</v>
      </c>
      <c r="BJ13" s="80">
        <v>1317.5</v>
      </c>
      <c r="BK13" s="77">
        <v>0</v>
      </c>
      <c r="BL13" s="80">
        <f t="shared" si="25"/>
        <v>0</v>
      </c>
      <c r="BM13" s="80">
        <v>0</v>
      </c>
      <c r="BN13" s="77">
        <v>0</v>
      </c>
      <c r="BO13" s="80">
        <f t="shared" si="26"/>
        <v>0</v>
      </c>
      <c r="BP13" s="80">
        <v>0</v>
      </c>
      <c r="BQ13" s="77">
        <f t="shared" si="5"/>
        <v>44174.400000000001</v>
      </c>
      <c r="BR13" s="80">
        <f t="shared" si="5"/>
        <v>18406</v>
      </c>
      <c r="BS13" s="80">
        <f>BX13+CA13+CD13+CG13</f>
        <v>14070.901999999998</v>
      </c>
      <c r="BT13" s="80">
        <f t="shared" si="27"/>
        <v>76.447364989677268</v>
      </c>
      <c r="BU13" s="80">
        <f>BS13/BQ13*100</f>
        <v>31.853068745698859</v>
      </c>
      <c r="BV13" s="77">
        <v>33005</v>
      </c>
      <c r="BW13" s="80">
        <f t="shared" si="28"/>
        <v>13752.083333333332</v>
      </c>
      <c r="BX13" s="80">
        <v>10737.865</v>
      </c>
      <c r="BY13" s="77">
        <v>3330</v>
      </c>
      <c r="BZ13" s="80">
        <f t="shared" si="29"/>
        <v>1387.5</v>
      </c>
      <c r="CA13" s="80">
        <v>189.11199999999999</v>
      </c>
      <c r="CB13" s="77">
        <v>0</v>
      </c>
      <c r="CC13" s="80">
        <f t="shared" si="30"/>
        <v>0</v>
      </c>
      <c r="CD13" s="80">
        <v>0</v>
      </c>
      <c r="CE13" s="77">
        <v>7839.4</v>
      </c>
      <c r="CF13" s="80">
        <f t="shared" si="31"/>
        <v>3266.4166666666665</v>
      </c>
      <c r="CG13" s="81">
        <v>3143.9250000000002</v>
      </c>
      <c r="CH13" s="77">
        <v>0</v>
      </c>
      <c r="CI13" s="80">
        <f t="shared" si="32"/>
        <v>0</v>
      </c>
      <c r="CJ13" s="80">
        <v>0</v>
      </c>
      <c r="CK13" s="77">
        <v>4454</v>
      </c>
      <c r="CL13" s="80">
        <f t="shared" si="33"/>
        <v>1855.8333333333335</v>
      </c>
      <c r="CM13" s="81">
        <v>1484.74</v>
      </c>
      <c r="CN13" s="77">
        <v>0</v>
      </c>
      <c r="CO13" s="80">
        <f t="shared" si="34"/>
        <v>0</v>
      </c>
      <c r="CP13" s="80">
        <v>1036.0909999999999</v>
      </c>
      <c r="CQ13" s="77">
        <v>159916.4</v>
      </c>
      <c r="CR13" s="80">
        <f t="shared" si="35"/>
        <v>66631.833333333328</v>
      </c>
      <c r="CS13" s="81">
        <v>44544.400999999998</v>
      </c>
      <c r="CT13" s="77">
        <v>98469.6</v>
      </c>
      <c r="CU13" s="80">
        <f t="shared" si="36"/>
        <v>41029.000000000007</v>
      </c>
      <c r="CV13" s="80">
        <v>18654.05</v>
      </c>
      <c r="CW13" s="80">
        <f t="shared" si="37"/>
        <v>45.465524385190953</v>
      </c>
      <c r="CX13" s="19">
        <v>5000</v>
      </c>
      <c r="CY13" s="42">
        <f t="shared" si="38"/>
        <v>2083.3333333333335</v>
      </c>
      <c r="CZ13" s="42">
        <v>7760.5659999999998</v>
      </c>
      <c r="DA13" s="19">
        <v>1000</v>
      </c>
      <c r="DB13" s="42">
        <f t="shared" si="39"/>
        <v>416.66666666666663</v>
      </c>
      <c r="DC13" s="42">
        <v>400</v>
      </c>
      <c r="DD13" s="19">
        <v>0</v>
      </c>
      <c r="DE13" s="42">
        <f t="shared" si="40"/>
        <v>0</v>
      </c>
      <c r="DF13" s="42">
        <v>0</v>
      </c>
      <c r="DG13" s="19">
        <v>0</v>
      </c>
      <c r="DH13" s="42">
        <f t="shared" si="41"/>
        <v>0</v>
      </c>
      <c r="DI13" s="42">
        <v>3225.22</v>
      </c>
      <c r="DJ13" s="42">
        <v>0</v>
      </c>
      <c r="DK13" s="19">
        <f t="shared" si="6"/>
        <v>3530410</v>
      </c>
      <c r="DL13" s="42">
        <f t="shared" si="6"/>
        <v>1471004.1666666667</v>
      </c>
      <c r="DM13" s="42">
        <f t="shared" si="6"/>
        <v>1460618.2439999999</v>
      </c>
      <c r="DN13" s="19">
        <v>0</v>
      </c>
      <c r="DO13" s="42">
        <f t="shared" si="42"/>
        <v>0</v>
      </c>
      <c r="DP13" s="42">
        <v>0</v>
      </c>
      <c r="DQ13" s="19">
        <v>551014.77119999996</v>
      </c>
      <c r="DR13" s="42">
        <f t="shared" si="43"/>
        <v>229589.48799999998</v>
      </c>
      <c r="DS13" s="42">
        <v>147174.95000000001</v>
      </c>
      <c r="DT13" s="19">
        <v>0</v>
      </c>
      <c r="DU13" s="42">
        <f t="shared" si="44"/>
        <v>0</v>
      </c>
      <c r="DV13" s="42">
        <v>0</v>
      </c>
      <c r="DW13" s="19">
        <v>0</v>
      </c>
      <c r="DX13" s="42">
        <f t="shared" si="45"/>
        <v>0</v>
      </c>
      <c r="DY13" s="42">
        <v>1105</v>
      </c>
      <c r="DZ13" s="19">
        <v>0</v>
      </c>
      <c r="EA13" s="42">
        <f t="shared" si="46"/>
        <v>0</v>
      </c>
      <c r="EB13" s="42">
        <v>0</v>
      </c>
      <c r="EC13" s="19">
        <v>0</v>
      </c>
      <c r="ED13" s="42">
        <f t="shared" si="47"/>
        <v>0</v>
      </c>
      <c r="EE13" s="42">
        <v>0</v>
      </c>
      <c r="EF13" s="42">
        <v>0</v>
      </c>
      <c r="EG13" s="19">
        <f t="shared" si="7"/>
        <v>551014.77119999996</v>
      </c>
      <c r="EH13" s="42">
        <f t="shared" si="7"/>
        <v>229589.48799999998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31.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785260.00000000012</v>
      </c>
      <c r="G14" s="20">
        <f t="shared" si="0"/>
        <v>881337.9010999999</v>
      </c>
      <c r="H14" s="20">
        <f t="shared" si="8"/>
        <v>112.23517065685246</v>
      </c>
      <c r="I14" s="20">
        <f>G14/E14*100</f>
        <v>46.764654440355216</v>
      </c>
      <c r="J14" s="77">
        <f t="shared" si="1"/>
        <v>465743.4</v>
      </c>
      <c r="K14" s="78">
        <f t="shared" si="1"/>
        <v>194059.75000000003</v>
      </c>
      <c r="L14" s="78">
        <f t="shared" si="1"/>
        <v>225189.04109999997</v>
      </c>
      <c r="M14" s="78">
        <f t="shared" si="9"/>
        <v>31129.291099999944</v>
      </c>
      <c r="N14" s="78">
        <f t="shared" si="10"/>
        <v>116.04108585113602</v>
      </c>
      <c r="O14" s="78">
        <f>L14/J14*100</f>
        <v>48.350452437973345</v>
      </c>
      <c r="P14" s="77">
        <f t="shared" si="2"/>
        <v>99600</v>
      </c>
      <c r="Q14" s="78">
        <f t="shared" si="2"/>
        <v>41500</v>
      </c>
      <c r="R14" s="78">
        <f>W14+AB14+AG14</f>
        <v>27267.635999999948</v>
      </c>
      <c r="S14" s="78">
        <f t="shared" si="11"/>
        <v>65.705146987951679</v>
      </c>
      <c r="T14" s="79">
        <f>R14/P14*100</f>
        <v>27.377144578313199</v>
      </c>
      <c r="U14" s="77">
        <v>8100</v>
      </c>
      <c r="V14" s="80">
        <f t="shared" si="12"/>
        <v>3375</v>
      </c>
      <c r="W14" s="80">
        <v>5830.2160000000003</v>
      </c>
      <c r="X14" s="80">
        <f t="shared" si="13"/>
        <v>172.74714074074075</v>
      </c>
      <c r="Y14" s="80">
        <f t="shared" si="3"/>
        <v>71.977975308641987</v>
      </c>
      <c r="Z14" s="77">
        <v>14800</v>
      </c>
      <c r="AA14" s="80">
        <f t="shared" si="14"/>
        <v>6166.6666666666661</v>
      </c>
      <c r="AB14" s="80">
        <v>4020.922</v>
      </c>
      <c r="AC14" s="80">
        <f t="shared" si="4"/>
        <v>65.20414054054055</v>
      </c>
      <c r="AD14" s="80">
        <f t="shared" si="15"/>
        <v>27.16839189189189</v>
      </c>
      <c r="AE14" s="77">
        <v>76700</v>
      </c>
      <c r="AF14" s="80">
        <f t="shared" si="16"/>
        <v>31958.333333333336</v>
      </c>
      <c r="AG14" s="80">
        <v>17416.497999999949</v>
      </c>
      <c r="AH14" s="80">
        <f>+AG14/AF14*100</f>
        <v>54.497516558018091</v>
      </c>
      <c r="AI14" s="80">
        <f>AG14/AE14*100</f>
        <v>22.707298565840873</v>
      </c>
      <c r="AJ14" s="77">
        <v>278743.40000000002</v>
      </c>
      <c r="AK14" s="80">
        <f t="shared" si="17"/>
        <v>116143.08333333334</v>
      </c>
      <c r="AL14" s="80">
        <v>157077.67800000001</v>
      </c>
      <c r="AM14" s="80">
        <f>+AL14/AK14*100</f>
        <v>135.24496981811947</v>
      </c>
      <c r="AN14" s="80">
        <f>AL14/AJ14*100</f>
        <v>56.352070757549775</v>
      </c>
      <c r="AO14" s="77">
        <v>9700</v>
      </c>
      <c r="AP14" s="80">
        <f t="shared" si="18"/>
        <v>4041.666666666667</v>
      </c>
      <c r="AQ14" s="80">
        <v>3967.375</v>
      </c>
      <c r="AR14" s="80">
        <f t="shared" si="19"/>
        <v>98.16185567010308</v>
      </c>
      <c r="AS14" s="80">
        <f>AQ14/AO14*100</f>
        <v>40.90077319587629</v>
      </c>
      <c r="AT14" s="77">
        <v>13000</v>
      </c>
      <c r="AU14" s="80">
        <f t="shared" si="20"/>
        <v>5416.6666666666661</v>
      </c>
      <c r="AV14" s="80">
        <v>5381.1</v>
      </c>
      <c r="AW14" s="80">
        <f>+AV14/AU14*100</f>
        <v>99.343384615384636</v>
      </c>
      <c r="AX14" s="80">
        <f>AV14/AT14*100</f>
        <v>41.393076923076926</v>
      </c>
      <c r="AY14" s="77">
        <v>0</v>
      </c>
      <c r="AZ14" s="80">
        <f t="shared" si="21"/>
        <v>0</v>
      </c>
      <c r="BA14" s="80">
        <v>0</v>
      </c>
      <c r="BB14" s="77">
        <v>0</v>
      </c>
      <c r="BC14" s="80">
        <f t="shared" si="22"/>
        <v>0</v>
      </c>
      <c r="BD14" s="80">
        <v>0</v>
      </c>
      <c r="BE14" s="77">
        <v>914256.6</v>
      </c>
      <c r="BF14" s="80">
        <f t="shared" si="23"/>
        <v>380940.25</v>
      </c>
      <c r="BG14" s="80">
        <v>380940.4</v>
      </c>
      <c r="BH14" s="77">
        <v>2396.8000000000002</v>
      </c>
      <c r="BI14" s="80">
        <f t="shared" si="24"/>
        <v>998.66666666666674</v>
      </c>
      <c r="BJ14" s="80">
        <v>905.6</v>
      </c>
      <c r="BK14" s="77">
        <v>0</v>
      </c>
      <c r="BL14" s="80">
        <f t="shared" si="25"/>
        <v>0</v>
      </c>
      <c r="BM14" s="80">
        <v>0</v>
      </c>
      <c r="BN14" s="77">
        <v>0</v>
      </c>
      <c r="BO14" s="80">
        <f t="shared" si="26"/>
        <v>0</v>
      </c>
      <c r="BP14" s="80">
        <v>0</v>
      </c>
      <c r="BQ14" s="77">
        <f t="shared" si="5"/>
        <v>23400</v>
      </c>
      <c r="BR14" s="80">
        <f t="shared" si="5"/>
        <v>9750</v>
      </c>
      <c r="BS14" s="80">
        <f>BX14+CA14+CD14+CG14</f>
        <v>5904.2554999999993</v>
      </c>
      <c r="BT14" s="80">
        <f t="shared" si="27"/>
        <v>60.556466666666665</v>
      </c>
      <c r="BU14" s="80">
        <f>BS14/BQ14*100</f>
        <v>25.231861111111108</v>
      </c>
      <c r="BV14" s="77">
        <v>11200</v>
      </c>
      <c r="BW14" s="80">
        <f t="shared" si="28"/>
        <v>4666.666666666667</v>
      </c>
      <c r="BX14" s="80">
        <v>1950.1374000000001</v>
      </c>
      <c r="BY14" s="77">
        <v>5540</v>
      </c>
      <c r="BZ14" s="80">
        <f t="shared" si="29"/>
        <v>2308.3333333333335</v>
      </c>
      <c r="CA14" s="80">
        <v>2022.8</v>
      </c>
      <c r="CB14" s="77">
        <v>3100</v>
      </c>
      <c r="CC14" s="80">
        <f t="shared" si="30"/>
        <v>1291.6666666666665</v>
      </c>
      <c r="CD14" s="80">
        <v>314.99</v>
      </c>
      <c r="CE14" s="77">
        <v>3560</v>
      </c>
      <c r="CF14" s="80">
        <f t="shared" si="31"/>
        <v>1483.3333333333335</v>
      </c>
      <c r="CG14" s="81">
        <v>1616.3280999999999</v>
      </c>
      <c r="CH14" s="77">
        <v>0</v>
      </c>
      <c r="CI14" s="80">
        <f t="shared" si="32"/>
        <v>0</v>
      </c>
      <c r="CJ14" s="80">
        <v>0</v>
      </c>
      <c r="CK14" s="77">
        <v>2227.1999999999998</v>
      </c>
      <c r="CL14" s="80">
        <f t="shared" si="33"/>
        <v>928</v>
      </c>
      <c r="CM14" s="81">
        <v>593.86</v>
      </c>
      <c r="CN14" s="77">
        <v>0</v>
      </c>
      <c r="CO14" s="80">
        <f t="shared" si="34"/>
        <v>0</v>
      </c>
      <c r="CP14" s="80">
        <v>0</v>
      </c>
      <c r="CQ14" s="77">
        <v>37800</v>
      </c>
      <c r="CR14" s="80">
        <f t="shared" si="35"/>
        <v>15750</v>
      </c>
      <c r="CS14" s="81">
        <v>14488.778399999999</v>
      </c>
      <c r="CT14" s="77">
        <v>30000</v>
      </c>
      <c r="CU14" s="80">
        <f t="shared" si="36"/>
        <v>12500</v>
      </c>
      <c r="CV14" s="80">
        <v>11307.278399999999</v>
      </c>
      <c r="CW14" s="80">
        <f t="shared" si="37"/>
        <v>90.458227199999996</v>
      </c>
      <c r="CX14" s="19">
        <v>2000</v>
      </c>
      <c r="CY14" s="42">
        <f t="shared" si="38"/>
        <v>833.33333333333326</v>
      </c>
      <c r="CZ14" s="42">
        <v>7192.7092000000002</v>
      </c>
      <c r="DA14" s="19">
        <v>0</v>
      </c>
      <c r="DB14" s="42">
        <f t="shared" si="39"/>
        <v>0</v>
      </c>
      <c r="DC14" s="42">
        <v>500</v>
      </c>
      <c r="DD14" s="19">
        <v>0</v>
      </c>
      <c r="DE14" s="42">
        <f t="shared" si="40"/>
        <v>0</v>
      </c>
      <c r="DF14" s="42">
        <v>0</v>
      </c>
      <c r="DG14" s="19">
        <v>1500</v>
      </c>
      <c r="DH14" s="42">
        <f t="shared" si="41"/>
        <v>625</v>
      </c>
      <c r="DI14" s="42">
        <v>3409.509</v>
      </c>
      <c r="DJ14" s="42">
        <v>0</v>
      </c>
      <c r="DK14" s="19">
        <f t="shared" si="6"/>
        <v>1384624</v>
      </c>
      <c r="DL14" s="42">
        <f t="shared" si="6"/>
        <v>576926.66666666686</v>
      </c>
      <c r="DM14" s="42">
        <f t="shared" si="6"/>
        <v>607628.90110000002</v>
      </c>
      <c r="DN14" s="19">
        <v>0</v>
      </c>
      <c r="DO14" s="42">
        <f t="shared" si="42"/>
        <v>0</v>
      </c>
      <c r="DP14" s="42">
        <v>0</v>
      </c>
      <c r="DQ14" s="19">
        <v>500000</v>
      </c>
      <c r="DR14" s="42">
        <f t="shared" si="43"/>
        <v>208333.33333333331</v>
      </c>
      <c r="DS14" s="42">
        <v>273709</v>
      </c>
      <c r="DT14" s="19">
        <v>0</v>
      </c>
      <c r="DU14" s="42">
        <f t="shared" si="44"/>
        <v>0</v>
      </c>
      <c r="DV14" s="42">
        <v>0</v>
      </c>
      <c r="DW14" s="19">
        <v>0</v>
      </c>
      <c r="DX14" s="42">
        <f t="shared" si="45"/>
        <v>0</v>
      </c>
      <c r="DY14" s="42">
        <v>0</v>
      </c>
      <c r="DZ14" s="19">
        <v>0</v>
      </c>
      <c r="EA14" s="42">
        <f t="shared" si="46"/>
        <v>0</v>
      </c>
      <c r="EB14" s="42">
        <v>0</v>
      </c>
      <c r="EC14" s="19">
        <v>254196.8</v>
      </c>
      <c r="ED14" s="42">
        <f t="shared" si="47"/>
        <v>105915.33333333333</v>
      </c>
      <c r="EE14" s="42">
        <v>136441.52340000001</v>
      </c>
      <c r="EF14" s="42">
        <v>0</v>
      </c>
      <c r="EG14" s="19">
        <f t="shared" si="7"/>
        <v>754196.8</v>
      </c>
      <c r="EH14" s="42">
        <f t="shared" si="7"/>
        <v>314248.66666666663</v>
      </c>
      <c r="EI14" s="42">
        <f>DP14+DS14+DV14+DY14+EB14+EE14+EF14</f>
        <v>410150.52340000001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ht="31.5" customHeight="1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2"/>
      <c r="V15" s="82"/>
      <c r="W15" s="83"/>
      <c r="X15" s="80"/>
      <c r="Y15" s="80"/>
      <c r="Z15" s="84"/>
      <c r="AA15" s="78"/>
      <c r="AB15" s="83"/>
      <c r="AC15" s="80"/>
      <c r="AD15" s="80"/>
      <c r="AE15" s="79"/>
      <c r="AF15" s="78"/>
      <c r="AG15" s="83"/>
      <c r="AH15" s="80"/>
      <c r="AI15" s="79"/>
      <c r="AJ15" s="82"/>
      <c r="AK15" s="78"/>
      <c r="AL15" s="83"/>
      <c r="AM15" s="80"/>
      <c r="AN15" s="79"/>
      <c r="AO15" s="82"/>
      <c r="AP15" s="78"/>
      <c r="AQ15" s="83"/>
      <c r="AR15" s="80"/>
      <c r="AS15" s="79"/>
      <c r="AT15" s="85"/>
      <c r="AU15" s="78"/>
      <c r="AV15" s="78"/>
      <c r="AW15" s="80"/>
      <c r="AX15" s="79"/>
      <c r="AY15" s="86"/>
      <c r="AZ15" s="78"/>
      <c r="BA15" s="79"/>
      <c r="BB15" s="79"/>
      <c r="BC15" s="78"/>
      <c r="BD15" s="79"/>
      <c r="BE15" s="79"/>
      <c r="BF15" s="78"/>
      <c r="BG15" s="83"/>
      <c r="BH15" s="82"/>
      <c r="BI15" s="78"/>
      <c r="BJ15" s="79"/>
      <c r="BK15" s="79"/>
      <c r="BL15" s="78"/>
      <c r="BM15" s="79"/>
      <c r="BN15" s="79"/>
      <c r="BO15" s="78"/>
      <c r="BP15" s="79"/>
      <c r="BQ15" s="78"/>
      <c r="BR15" s="78"/>
      <c r="BS15" s="78"/>
      <c r="BT15" s="80"/>
      <c r="BU15" s="79"/>
      <c r="BV15" s="82"/>
      <c r="BW15" s="78"/>
      <c r="BX15" s="83"/>
      <c r="BY15" s="79"/>
      <c r="BZ15" s="78"/>
      <c r="CA15" s="78"/>
      <c r="CB15" s="79"/>
      <c r="CC15" s="78"/>
      <c r="CD15" s="79"/>
      <c r="CE15" s="82"/>
      <c r="CF15" s="78"/>
      <c r="CG15" s="83"/>
      <c r="CH15" s="79"/>
      <c r="CI15" s="78"/>
      <c r="CJ15" s="79"/>
      <c r="CK15" s="79"/>
      <c r="CL15" s="78"/>
      <c r="CM15" s="79"/>
      <c r="CN15" s="82"/>
      <c r="CO15" s="78"/>
      <c r="CP15" s="83"/>
      <c r="CQ15" s="82"/>
      <c r="CR15" s="78"/>
      <c r="CS15" s="83"/>
      <c r="CT15" s="87"/>
      <c r="CU15" s="78"/>
      <c r="CV15" s="83"/>
      <c r="CW15" s="80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ht="31.5" customHeight="1" x14ac:dyDescent="0.3">
      <c r="A16" s="17"/>
      <c r="B16" s="36" t="s">
        <v>50</v>
      </c>
      <c r="C16" s="28">
        <f>SUM(C10:C15)</f>
        <v>328271.64809999999</v>
      </c>
      <c r="D16" s="28">
        <f>SUM(D10:D15)</f>
        <v>1505913.2455</v>
      </c>
      <c r="E16" s="28">
        <f>SUM(E10:E15)</f>
        <v>13503597.353600001</v>
      </c>
      <c r="F16" s="28">
        <f>SUM(F10:F15)</f>
        <v>5626498.8973333342</v>
      </c>
      <c r="G16" s="28">
        <f>SUM(G10:G15)</f>
        <v>5048758.7970000003</v>
      </c>
      <c r="H16" s="28">
        <f t="shared" si="8"/>
        <v>89.731801056476655</v>
      </c>
      <c r="I16" s="28">
        <f>G16/E16*100</f>
        <v>37.388250440198611</v>
      </c>
      <c r="J16" s="45">
        <f>SUM(J10:J15)</f>
        <v>2964690.9040000006</v>
      </c>
      <c r="K16" s="45">
        <f>SUM(K10:K15)</f>
        <v>1235287.8766666669</v>
      </c>
      <c r="L16" s="45">
        <f>SUM(L10:L15)</f>
        <v>1333618.4779999997</v>
      </c>
      <c r="M16" s="45">
        <f t="shared" si="9"/>
        <v>98330.601333332714</v>
      </c>
      <c r="N16" s="45">
        <f t="shared" si="10"/>
        <v>107.96013651479124</v>
      </c>
      <c r="O16" s="45">
        <f>L16/J16*100</f>
        <v>44.983390214496346</v>
      </c>
      <c r="P16" s="45">
        <f>SUM(P10:P15)</f>
        <v>514766.63000000041</v>
      </c>
      <c r="Q16" s="45">
        <f>SUM(Q10:Q15)</f>
        <v>214486.0958333335</v>
      </c>
      <c r="R16" s="45">
        <f>SUM(R10:R15)</f>
        <v>130364.85589999979</v>
      </c>
      <c r="S16" s="45">
        <f t="shared" si="11"/>
        <v>60.780096440983222</v>
      </c>
      <c r="T16" s="45">
        <f>R16/P16*100</f>
        <v>25.32504018374301</v>
      </c>
      <c r="U16" s="45">
        <f>SUM(U10:U15)</f>
        <v>23164.400000000001</v>
      </c>
      <c r="V16" s="45">
        <f>SUM(V10:V15)</f>
        <v>9651.8333333333339</v>
      </c>
      <c r="W16" s="45">
        <f>SUM(W10:W15)</f>
        <v>10672.667000000001</v>
      </c>
      <c r="X16" s="45">
        <f t="shared" si="13"/>
        <v>110.57657785222152</v>
      </c>
      <c r="Y16" s="45">
        <f t="shared" si="3"/>
        <v>46.073574105092305</v>
      </c>
      <c r="Z16" s="45">
        <f>SUM(Z10:Z15)</f>
        <v>141872.29999999999</v>
      </c>
      <c r="AA16" s="45">
        <f>SUM(AA10:AA15)</f>
        <v>59113.458333333336</v>
      </c>
      <c r="AB16" s="45">
        <f>SUM(AB10:AB15)</f>
        <v>35782.821499999998</v>
      </c>
      <c r="AC16" s="45">
        <f t="shared" si="4"/>
        <v>60.532444740798589</v>
      </c>
      <c r="AD16" s="80">
        <f t="shared" si="15"/>
        <v>25.221851975332747</v>
      </c>
      <c r="AE16" s="45">
        <f>SUM(AE10:AE15)</f>
        <v>349729.9300000004</v>
      </c>
      <c r="AF16" s="45">
        <f>SUM(AF10:AF15)</f>
        <v>145720.80416666684</v>
      </c>
      <c r="AG16" s="45">
        <f>SUM(AG10:AG15)</f>
        <v>83909.367399999799</v>
      </c>
      <c r="AH16" s="45">
        <f>+AG16/AF16*100</f>
        <v>57.582284067022592</v>
      </c>
      <c r="AI16" s="45">
        <f>AG16/AE16*100</f>
        <v>23.992618361259417</v>
      </c>
      <c r="AJ16" s="45">
        <f>SUM(AJ10:AJ15)</f>
        <v>1272421.6000000001</v>
      </c>
      <c r="AK16" s="45">
        <f>SUM(AK10:AK15)</f>
        <v>530175.66666666674</v>
      </c>
      <c r="AL16" s="45">
        <f>SUM(AL10:AL15)</f>
        <v>677312.14500000002</v>
      </c>
      <c r="AM16" s="45">
        <f>+AL16/AK16*100</f>
        <v>127.75240124813976</v>
      </c>
      <c r="AN16" s="45">
        <f>AL16/AJ16*100</f>
        <v>53.230167186724898</v>
      </c>
      <c r="AO16" s="45">
        <f>SUM(AO10:AO15)</f>
        <v>45792.5</v>
      </c>
      <c r="AP16" s="45">
        <f>SUM(AP10:AP15)</f>
        <v>19080.208333333332</v>
      </c>
      <c r="AQ16" s="45">
        <f>SUM(AQ10:AQ15)</f>
        <v>21678.821199999998</v>
      </c>
      <c r="AR16" s="45">
        <f t="shared" si="19"/>
        <v>113.61941558115412</v>
      </c>
      <c r="AS16" s="45">
        <f>AQ16/AO16*100</f>
        <v>47.341423158814209</v>
      </c>
      <c r="AT16" s="45">
        <f>SUM(AT10:AT15)</f>
        <v>45600</v>
      </c>
      <c r="AU16" s="45">
        <f>SUM(AU10:AU15)</f>
        <v>19000</v>
      </c>
      <c r="AV16" s="45">
        <f>SUM(AV10:AV15)</f>
        <v>24044.5</v>
      </c>
      <c r="AW16" s="45">
        <f>+AV16/AU16*100</f>
        <v>126.55000000000001</v>
      </c>
      <c r="AX16" s="45">
        <f>AV16/AT16*100</f>
        <v>52.729166666666671</v>
      </c>
      <c r="AY16" s="45">
        <f t="shared" ref="AY16:BS16" si="48">SUM(AY10:AY15)</f>
        <v>0</v>
      </c>
      <c r="AZ16" s="45">
        <f t="shared" si="48"/>
        <v>0</v>
      </c>
      <c r="BA16" s="45">
        <f t="shared" si="48"/>
        <v>0</v>
      </c>
      <c r="BB16" s="45">
        <f t="shared" si="48"/>
        <v>0</v>
      </c>
      <c r="BC16" s="45">
        <f t="shared" si="48"/>
        <v>0</v>
      </c>
      <c r="BD16" s="45">
        <f t="shared" si="48"/>
        <v>0</v>
      </c>
      <c r="BE16" s="45">
        <f t="shared" si="48"/>
        <v>7050325.9000000004</v>
      </c>
      <c r="BF16" s="45">
        <f t="shared" si="48"/>
        <v>2937635.791666667</v>
      </c>
      <c r="BG16" s="45">
        <f t="shared" si="48"/>
        <v>2937636.1999999997</v>
      </c>
      <c r="BH16" s="45">
        <f t="shared" si="48"/>
        <v>20481.099999999999</v>
      </c>
      <c r="BI16" s="45">
        <f t="shared" si="48"/>
        <v>8533.7916666666661</v>
      </c>
      <c r="BJ16" s="45">
        <f t="shared" si="48"/>
        <v>7740.2</v>
      </c>
      <c r="BK16" s="45">
        <f t="shared" si="48"/>
        <v>0</v>
      </c>
      <c r="BL16" s="45">
        <f t="shared" si="48"/>
        <v>0</v>
      </c>
      <c r="BM16" s="45">
        <f t="shared" si="48"/>
        <v>0</v>
      </c>
      <c r="BN16" s="45">
        <f t="shared" si="48"/>
        <v>0</v>
      </c>
      <c r="BO16" s="45">
        <f t="shared" si="48"/>
        <v>0</v>
      </c>
      <c r="BP16" s="45">
        <f t="shared" si="48"/>
        <v>0</v>
      </c>
      <c r="BQ16" s="45">
        <f t="shared" si="48"/>
        <v>344888.30000000005</v>
      </c>
      <c r="BR16" s="45">
        <f t="shared" si="48"/>
        <v>143703.45833333331</v>
      </c>
      <c r="BS16" s="45">
        <f t="shared" si="48"/>
        <v>77237.791599999997</v>
      </c>
      <c r="BT16" s="45">
        <f t="shared" si="27"/>
        <v>53.74803953627886</v>
      </c>
      <c r="BU16" s="45">
        <f>BS16/BQ16*100</f>
        <v>22.395016473449516</v>
      </c>
      <c r="BV16" s="45">
        <f t="shared" ref="BV16:CV16" si="49">SUM(BV10:BV15)</f>
        <v>254687</v>
      </c>
      <c r="BW16" s="45">
        <f t="shared" si="49"/>
        <v>106119.58333333333</v>
      </c>
      <c r="BX16" s="45">
        <f t="shared" si="49"/>
        <v>56827.699499999995</v>
      </c>
      <c r="BY16" s="45">
        <f t="shared" si="49"/>
        <v>52046.400000000001</v>
      </c>
      <c r="BZ16" s="45">
        <f t="shared" si="49"/>
        <v>21685.999999999996</v>
      </c>
      <c r="CA16" s="45">
        <f t="shared" si="49"/>
        <v>3923.1220000000003</v>
      </c>
      <c r="CB16" s="45">
        <f t="shared" si="49"/>
        <v>5200</v>
      </c>
      <c r="CC16" s="45">
        <f t="shared" si="49"/>
        <v>2166.6666666666665</v>
      </c>
      <c r="CD16" s="45">
        <f t="shared" si="49"/>
        <v>510.92399999999998</v>
      </c>
      <c r="CE16" s="45">
        <f t="shared" si="49"/>
        <v>32954.9</v>
      </c>
      <c r="CF16" s="45">
        <f t="shared" si="49"/>
        <v>13731.208333333334</v>
      </c>
      <c r="CG16" s="45">
        <f t="shared" si="49"/>
        <v>15976.046100000001</v>
      </c>
      <c r="CH16" s="45">
        <f t="shared" si="49"/>
        <v>0</v>
      </c>
      <c r="CI16" s="45">
        <f t="shared" si="49"/>
        <v>0</v>
      </c>
      <c r="CJ16" s="45">
        <f t="shared" si="49"/>
        <v>0</v>
      </c>
      <c r="CK16" s="45">
        <f t="shared" si="49"/>
        <v>15361.8</v>
      </c>
      <c r="CL16" s="45">
        <f t="shared" si="49"/>
        <v>6400.75</v>
      </c>
      <c r="CM16" s="45">
        <f t="shared" si="49"/>
        <v>4116.6799999999994</v>
      </c>
      <c r="CN16" s="45">
        <f t="shared" si="49"/>
        <v>0</v>
      </c>
      <c r="CO16" s="45">
        <f t="shared" si="49"/>
        <v>0</v>
      </c>
      <c r="CP16" s="45">
        <f t="shared" si="49"/>
        <v>1080.0909999999999</v>
      </c>
      <c r="CQ16" s="45">
        <f t="shared" si="49"/>
        <v>479319.47</v>
      </c>
      <c r="CR16" s="45">
        <f t="shared" si="49"/>
        <v>199716.44583333333</v>
      </c>
      <c r="CS16" s="45">
        <f t="shared" si="49"/>
        <v>150790.26040000003</v>
      </c>
      <c r="CT16" s="45">
        <f t="shared" si="49"/>
        <v>232420.17</v>
      </c>
      <c r="CU16" s="45">
        <f t="shared" si="49"/>
        <v>96841.737500000017</v>
      </c>
      <c r="CV16" s="45">
        <f t="shared" si="49"/>
        <v>62035.739399999991</v>
      </c>
      <c r="CW16" s="45">
        <f t="shared" si="37"/>
        <v>64.05888721275781</v>
      </c>
      <c r="CX16" s="28">
        <f t="shared" ref="CX16:EI16" si="50">SUM(CX10:CX15)</f>
        <v>13900</v>
      </c>
      <c r="CY16" s="28">
        <f t="shared" si="50"/>
        <v>5791.666666666667</v>
      </c>
      <c r="CZ16" s="28">
        <f t="shared" si="50"/>
        <v>20438.492200000001</v>
      </c>
      <c r="DA16" s="28">
        <f t="shared" si="50"/>
        <v>3666.1</v>
      </c>
      <c r="DB16" s="28">
        <f t="shared" si="50"/>
        <v>1527.5416666666665</v>
      </c>
      <c r="DC16" s="28">
        <f t="shared" si="50"/>
        <v>5099.9997999999996</v>
      </c>
      <c r="DD16" s="28">
        <f t="shared" si="50"/>
        <v>20000</v>
      </c>
      <c r="DE16" s="28">
        <f t="shared" si="50"/>
        <v>8333.3333333333339</v>
      </c>
      <c r="DF16" s="28">
        <f t="shared" si="50"/>
        <v>0</v>
      </c>
      <c r="DG16" s="28">
        <f t="shared" si="50"/>
        <v>244336.304</v>
      </c>
      <c r="DH16" s="28">
        <f t="shared" si="50"/>
        <v>101806.79333333333</v>
      </c>
      <c r="DI16" s="28">
        <f t="shared" si="50"/>
        <v>225571.52089999997</v>
      </c>
      <c r="DJ16" s="28">
        <f t="shared" si="50"/>
        <v>0</v>
      </c>
      <c r="DK16" s="28">
        <f t="shared" si="50"/>
        <v>10070859.704</v>
      </c>
      <c r="DL16" s="28">
        <f t="shared" si="50"/>
        <v>4196191.5433333339</v>
      </c>
      <c r="DM16" s="28">
        <f t="shared" si="50"/>
        <v>4283111.5580000002</v>
      </c>
      <c r="DN16" s="28">
        <f t="shared" si="50"/>
        <v>100000</v>
      </c>
      <c r="DO16" s="28">
        <f t="shared" si="50"/>
        <v>41666.666666666672</v>
      </c>
      <c r="DP16" s="28">
        <f t="shared" si="50"/>
        <v>0</v>
      </c>
      <c r="DQ16" s="28">
        <f t="shared" si="50"/>
        <v>3327737.6495999997</v>
      </c>
      <c r="DR16" s="28">
        <f t="shared" si="50"/>
        <v>1386557.3539999998</v>
      </c>
      <c r="DS16" s="28">
        <f t="shared" si="50"/>
        <v>764542.23900000006</v>
      </c>
      <c r="DT16" s="28">
        <f t="shared" si="50"/>
        <v>0</v>
      </c>
      <c r="DU16" s="28">
        <f t="shared" si="50"/>
        <v>0</v>
      </c>
      <c r="DV16" s="28">
        <f t="shared" si="50"/>
        <v>0</v>
      </c>
      <c r="DW16" s="28">
        <f t="shared" si="50"/>
        <v>5000</v>
      </c>
      <c r="DX16" s="28">
        <f t="shared" si="50"/>
        <v>2083.3333333333335</v>
      </c>
      <c r="DY16" s="28">
        <f t="shared" si="50"/>
        <v>1105</v>
      </c>
      <c r="DZ16" s="28">
        <f t="shared" si="50"/>
        <v>0</v>
      </c>
      <c r="EA16" s="28">
        <f t="shared" si="50"/>
        <v>0</v>
      </c>
      <c r="EB16" s="28">
        <f t="shared" si="50"/>
        <v>0</v>
      </c>
      <c r="EC16" s="28">
        <f t="shared" si="50"/>
        <v>1151336.0490000001</v>
      </c>
      <c r="ED16" s="28">
        <f t="shared" si="50"/>
        <v>479723.35374999995</v>
      </c>
      <c r="EE16" s="28">
        <f t="shared" si="50"/>
        <v>353929.14840000001</v>
      </c>
      <c r="EF16" s="28">
        <f t="shared" si="50"/>
        <v>0</v>
      </c>
      <c r="EG16" s="28">
        <f t="shared" si="50"/>
        <v>4584073.6985999998</v>
      </c>
      <c r="EH16" s="28">
        <f t="shared" si="50"/>
        <v>1910030.7077500001</v>
      </c>
      <c r="EI16" s="28">
        <f t="shared" si="50"/>
        <v>1119576.3874000001</v>
      </c>
      <c r="EJ16" s="24"/>
      <c r="EK16" s="24"/>
      <c r="EL16" s="24"/>
      <c r="EM16" s="24"/>
      <c r="EN16" s="24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48" customFormat="1" x14ac:dyDescent="0.3">
      <c r="A17" s="49"/>
      <c r="B17" s="50"/>
      <c r="C17" s="29"/>
      <c r="D17" s="29"/>
      <c r="E17" s="29"/>
      <c r="F17" s="29"/>
      <c r="G17" s="29"/>
      <c r="H17" s="29"/>
      <c r="I17" s="51"/>
      <c r="J17" s="29"/>
      <c r="K17" s="29"/>
      <c r="L17" s="29"/>
      <c r="M17" s="29"/>
      <c r="N17" s="29"/>
      <c r="O17" s="51"/>
      <c r="P17" s="29"/>
      <c r="Q17" s="29"/>
      <c r="R17" s="29"/>
      <c r="S17" s="29"/>
      <c r="T17" s="52"/>
      <c r="U17" s="29"/>
      <c r="V17" s="29"/>
      <c r="W17" s="29"/>
      <c r="X17" s="29"/>
      <c r="Y17" s="52"/>
      <c r="Z17" s="29"/>
      <c r="AA17" s="29"/>
      <c r="AB17" s="29"/>
      <c r="AC17" s="29"/>
      <c r="AD17" s="52"/>
      <c r="AE17" s="29"/>
      <c r="AF17" s="29"/>
      <c r="AG17" s="29"/>
      <c r="AH17" s="51"/>
      <c r="AI17" s="52"/>
      <c r="AJ17" s="29"/>
      <c r="AK17" s="29"/>
      <c r="AL17" s="29"/>
      <c r="AM17" s="29"/>
      <c r="AN17" s="52"/>
      <c r="AO17" s="29"/>
      <c r="AP17" s="29"/>
      <c r="AQ17" s="29"/>
      <c r="AR17" s="29"/>
      <c r="AS17" s="52"/>
      <c r="AT17" s="29"/>
      <c r="AU17" s="29"/>
      <c r="AV17" s="29"/>
      <c r="AW17" s="29"/>
      <c r="AX17" s="52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52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46"/>
      <c r="EK17" s="46"/>
      <c r="EL17" s="46"/>
      <c r="EM17" s="46"/>
      <c r="EN17" s="46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48" customFormat="1" x14ac:dyDescent="0.3"/>
    <row r="19" spans="1:254" s="48" customFormat="1" x14ac:dyDescent="0.3"/>
    <row r="20" spans="1:254" s="48" customFormat="1" x14ac:dyDescent="0.3"/>
    <row r="21" spans="1:254" s="48" customFormat="1" x14ac:dyDescent="0.3"/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CW7:CW8"/>
    <mergeCell ref="CU3:CW3"/>
    <mergeCell ref="CT6:CW6"/>
    <mergeCell ref="EG7:EG8"/>
    <mergeCell ref="EH7:EH8"/>
    <mergeCell ref="AS7:AS8"/>
    <mergeCell ref="AV7:AV8"/>
    <mergeCell ref="AW7:AW8"/>
    <mergeCell ref="AX7:AX8"/>
    <mergeCell ref="BA7:BA8"/>
    <mergeCell ref="BD7:BD8"/>
    <mergeCell ref="BU7:BU8"/>
    <mergeCell ref="DX7:DX8"/>
    <mergeCell ref="DZ7:DZ8"/>
    <mergeCell ref="EA7:EA8"/>
    <mergeCell ref="EC7:EC8"/>
    <mergeCell ref="ED7:ED8"/>
    <mergeCell ref="EF7:EF8"/>
    <mergeCell ref="DO7:DO8"/>
    <mergeCell ref="DQ7:DQ8"/>
    <mergeCell ref="DR7:DR8"/>
    <mergeCell ref="DT7:DT8"/>
    <mergeCell ref="DU7:DU8"/>
    <mergeCell ref="DW7:DW8"/>
    <mergeCell ref="DG7:DG8"/>
    <mergeCell ref="DH7:DH8"/>
    <mergeCell ref="DJ7:DJ8"/>
    <mergeCell ref="DK7:DK8"/>
    <mergeCell ref="DL7:DL8"/>
    <mergeCell ref="DN7:DN8"/>
    <mergeCell ref="CX7:CX8"/>
    <mergeCell ref="CY7:CY8"/>
    <mergeCell ref="DA7:DA8"/>
    <mergeCell ref="DB7:DB8"/>
    <mergeCell ref="DD7:DD8"/>
    <mergeCell ref="DE7:DE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I7:AI8"/>
    <mergeCell ref="AJ7:AJ8"/>
    <mergeCell ref="AK7:AK8"/>
    <mergeCell ref="AL7:AL8"/>
    <mergeCell ref="AM7:AM8"/>
    <mergeCell ref="AO7:AO8"/>
    <mergeCell ref="AN7:AN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BB6:BD6"/>
    <mergeCell ref="BE6:BG6"/>
    <mergeCell ref="BH6:BJ6"/>
    <mergeCell ref="BK6:BM6"/>
    <mergeCell ref="BQ6:BU6"/>
    <mergeCell ref="BV6:BX6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DJ4:DJ6"/>
    <mergeCell ref="DK4:DM6"/>
    <mergeCell ref="DN4:EE4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DW6:DY6"/>
    <mergeCell ref="DZ6:EB6"/>
    <mergeCell ref="EC6:EE6"/>
    <mergeCell ref="CH6:CJ6"/>
    <mergeCell ref="CK6:CM6"/>
    <mergeCell ref="CN6:CP6"/>
    <mergeCell ref="DT5:DV6"/>
    <mergeCell ref="DW5:EE5"/>
    <mergeCell ref="EF4:EF6"/>
    <mergeCell ref="EG4:EI6"/>
    <mergeCell ref="P5:BA5"/>
    <mergeCell ref="BB5:BM5"/>
    <mergeCell ref="BN5:BP6"/>
    <mergeCell ref="BQ5:CG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CQ5:CZ5"/>
    <mergeCell ref="DA5:DC6"/>
    <mergeCell ref="DD5:DF6"/>
    <mergeCell ref="DG5:DI6"/>
    <mergeCell ref="DN5:DS5"/>
    <mergeCell ref="CQ6:CS6"/>
    <mergeCell ref="CX6:CZ6"/>
    <mergeCell ref="DN6:DP6"/>
    <mergeCell ref="P4:DI4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8"/>
  <sheetViews>
    <sheetView view="pageBreakPreview" zoomScale="55" zoomScaleNormal="70" zoomScaleSheetLayoutView="55" workbookViewId="0">
      <pane xSplit="2" ySplit="9" topLeftCell="J13" activePane="bottomRight" state="frozen"/>
      <selection pane="topRight" activeCell="C1" sqref="C1"/>
      <selection pane="bottomLeft" activeCell="A10" sqref="A10"/>
      <selection pane="bottomRight" activeCell="A2" sqref="A2:EI2"/>
    </sheetView>
  </sheetViews>
  <sheetFormatPr defaultColWidth="17.28515625" defaultRowHeight="17.25" x14ac:dyDescent="0.3"/>
  <cols>
    <col min="1" max="1" width="5.28515625" style="1" customWidth="1"/>
    <col min="2" max="2" width="13.8554687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140625" style="1" customWidth="1"/>
    <col min="11" max="11" width="17" style="1" customWidth="1"/>
    <col min="12" max="12" width="16.28515625" style="1" customWidth="1"/>
    <col min="13" max="13" width="13.42578125" style="1" customWidth="1"/>
    <col min="14" max="14" width="9.7109375" style="1" customWidth="1"/>
    <col min="15" max="15" width="11" style="1" hidden="1" customWidth="1"/>
    <col min="16" max="17" width="14.85546875" style="1" customWidth="1"/>
    <col min="18" max="18" width="14.7109375" style="1" customWidth="1"/>
    <col min="19" max="19" width="8.425781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28515625" style="1" customWidth="1"/>
    <col min="37" max="37" width="14.85546875" style="1" customWidth="1"/>
    <col min="38" max="38" width="13.42578125" style="1" customWidth="1"/>
    <col min="39" max="39" width="10.140625" style="1" customWidth="1"/>
    <col min="40" max="40" width="14.85546875" style="1" hidden="1" customWidth="1"/>
    <col min="41" max="41" width="13.5703125" style="1" customWidth="1"/>
    <col min="42" max="42" width="12.42578125" style="1" customWidth="1"/>
    <col min="43" max="43" width="13.140625" style="1" customWidth="1"/>
    <col min="44" max="44" width="10.42578125" style="1" customWidth="1"/>
    <col min="45" max="67" width="14.85546875" style="1" hidden="1" customWidth="1"/>
    <col min="68" max="68" width="0.28515625" style="1" hidden="1" customWidth="1"/>
    <col min="69" max="69" width="15.7109375" style="1" customWidth="1"/>
    <col min="70" max="70" width="14.85546875" style="1" customWidth="1"/>
    <col min="71" max="71" width="12.5703125" style="1" customWidth="1"/>
    <col min="72" max="72" width="8.28515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2.5703125" style="1" customWidth="1"/>
    <col min="100" max="100" width="12.42578125" style="1" customWidth="1"/>
    <col min="101" max="101" width="10" style="1" customWidth="1"/>
    <col min="102" max="135" width="14.85546875" style="1" hidden="1" customWidth="1"/>
    <col min="136" max="136" width="10.5703125" style="1" hidden="1" customWidth="1"/>
    <col min="137" max="139" width="14.85546875" style="1" hidden="1" customWidth="1"/>
    <col min="140" max="228" width="17.28515625" style="2"/>
    <col min="229" max="16384" width="17.28515625" style="1"/>
  </cols>
  <sheetData>
    <row r="1" spans="1:254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</row>
    <row r="2" spans="1:254" s="61" customFormat="1" ht="17.45" customHeight="1" x14ac:dyDescent="0.35">
      <c r="A2" s="225" t="s">
        <v>73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</row>
    <row r="3" spans="1:254" s="61" customFormat="1" ht="20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55"/>
      <c r="M3" s="255"/>
      <c r="N3" s="255"/>
      <c r="O3" s="255"/>
      <c r="P3" s="255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U3" s="256" t="s">
        <v>65</v>
      </c>
      <c r="CV3" s="256"/>
      <c r="CW3" s="25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</row>
    <row r="4" spans="1:254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3"/>
      <c r="CT6" s="185" t="s">
        <v>40</v>
      </c>
      <c r="CU6" s="183"/>
      <c r="CV6" s="183"/>
      <c r="CW6" s="193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00" t="s">
        <v>69</v>
      </c>
      <c r="H7" s="201" t="s">
        <v>53</v>
      </c>
      <c r="I7" s="202" t="s">
        <v>49</v>
      </c>
      <c r="J7" s="196" t="s">
        <v>47</v>
      </c>
      <c r="K7" s="198" t="s">
        <v>60</v>
      </c>
      <c r="L7" s="200" t="s">
        <v>69</v>
      </c>
      <c r="M7" s="201" t="s">
        <v>71</v>
      </c>
      <c r="N7" s="201" t="s">
        <v>53</v>
      </c>
      <c r="O7" s="217" t="s">
        <v>49</v>
      </c>
      <c r="P7" s="196" t="s">
        <v>47</v>
      </c>
      <c r="Q7" s="198" t="s">
        <v>60</v>
      </c>
      <c r="R7" s="200" t="s">
        <v>69</v>
      </c>
      <c r="S7" s="215" t="s">
        <v>53</v>
      </c>
      <c r="T7" s="202" t="s">
        <v>49</v>
      </c>
      <c r="U7" s="196" t="s">
        <v>47</v>
      </c>
      <c r="V7" s="198" t="s">
        <v>60</v>
      </c>
      <c r="W7" s="200" t="s">
        <v>69</v>
      </c>
      <c r="X7" s="215" t="s">
        <v>53</v>
      </c>
      <c r="Y7" s="202" t="s">
        <v>49</v>
      </c>
      <c r="Z7" s="196" t="s">
        <v>47</v>
      </c>
      <c r="AA7" s="198" t="s">
        <v>60</v>
      </c>
      <c r="AB7" s="200" t="s">
        <v>69</v>
      </c>
      <c r="AC7" s="215" t="s">
        <v>53</v>
      </c>
      <c r="AD7" s="202" t="s">
        <v>49</v>
      </c>
      <c r="AE7" s="196" t="s">
        <v>47</v>
      </c>
      <c r="AF7" s="198" t="s">
        <v>60</v>
      </c>
      <c r="AG7" s="200" t="s">
        <v>69</v>
      </c>
      <c r="AH7" s="215" t="s">
        <v>53</v>
      </c>
      <c r="AI7" s="202" t="s">
        <v>49</v>
      </c>
      <c r="AJ7" s="196" t="s">
        <v>47</v>
      </c>
      <c r="AK7" s="198" t="s">
        <v>60</v>
      </c>
      <c r="AL7" s="200" t="s">
        <v>69</v>
      </c>
      <c r="AM7" s="215" t="s">
        <v>53</v>
      </c>
      <c r="AN7" s="200" t="s">
        <v>49</v>
      </c>
      <c r="AO7" s="196" t="s">
        <v>47</v>
      </c>
      <c r="AP7" s="198" t="s">
        <v>60</v>
      </c>
      <c r="AQ7" s="200" t="s">
        <v>69</v>
      </c>
      <c r="AR7" s="215" t="s">
        <v>53</v>
      </c>
      <c r="AS7" s="200" t="s">
        <v>49</v>
      </c>
      <c r="AT7" s="196" t="s">
        <v>47</v>
      </c>
      <c r="AU7" s="198" t="s">
        <v>60</v>
      </c>
      <c r="AV7" s="200" t="s">
        <v>69</v>
      </c>
      <c r="AW7" s="215" t="s">
        <v>53</v>
      </c>
      <c r="AX7" s="200" t="s">
        <v>49</v>
      </c>
      <c r="AY7" s="196" t="s">
        <v>47</v>
      </c>
      <c r="AZ7" s="198" t="s">
        <v>60</v>
      </c>
      <c r="BA7" s="221" t="s">
        <v>69</v>
      </c>
      <c r="BB7" s="196" t="s">
        <v>47</v>
      </c>
      <c r="BC7" s="198" t="s">
        <v>60</v>
      </c>
      <c r="BD7" s="221" t="s">
        <v>69</v>
      </c>
      <c r="BE7" s="196" t="s">
        <v>47</v>
      </c>
      <c r="BF7" s="198" t="s">
        <v>60</v>
      </c>
      <c r="BG7" s="76"/>
      <c r="BH7" s="196" t="s">
        <v>47</v>
      </c>
      <c r="BI7" s="198" t="s">
        <v>60</v>
      </c>
      <c r="BJ7" s="76"/>
      <c r="BK7" s="196" t="s">
        <v>47</v>
      </c>
      <c r="BL7" s="198" t="s">
        <v>60</v>
      </c>
      <c r="BM7" s="76"/>
      <c r="BN7" s="196" t="s">
        <v>47</v>
      </c>
      <c r="BO7" s="198" t="s">
        <v>60</v>
      </c>
      <c r="BP7" s="76"/>
      <c r="BQ7" s="196" t="s">
        <v>47</v>
      </c>
      <c r="BR7" s="198" t="s">
        <v>60</v>
      </c>
      <c r="BS7" s="200" t="s">
        <v>69</v>
      </c>
      <c r="BT7" s="215" t="s">
        <v>53</v>
      </c>
      <c r="BU7" s="200" t="s">
        <v>49</v>
      </c>
      <c r="BV7" s="196" t="s">
        <v>47</v>
      </c>
      <c r="BW7" s="198" t="s">
        <v>60</v>
      </c>
      <c r="BX7" s="76"/>
      <c r="BY7" s="196" t="s">
        <v>47</v>
      </c>
      <c r="BZ7" s="198" t="s">
        <v>60</v>
      </c>
      <c r="CA7" s="76"/>
      <c r="CB7" s="196" t="s">
        <v>47</v>
      </c>
      <c r="CC7" s="198" t="s">
        <v>60</v>
      </c>
      <c r="CD7" s="76"/>
      <c r="CE7" s="196" t="s">
        <v>47</v>
      </c>
      <c r="CF7" s="198" t="s">
        <v>60</v>
      </c>
      <c r="CG7" s="76"/>
      <c r="CH7" s="196" t="s">
        <v>47</v>
      </c>
      <c r="CI7" s="198" t="s">
        <v>60</v>
      </c>
      <c r="CJ7" s="76"/>
      <c r="CK7" s="196" t="s">
        <v>47</v>
      </c>
      <c r="CL7" s="198" t="s">
        <v>60</v>
      </c>
      <c r="CM7" s="76"/>
      <c r="CN7" s="196" t="s">
        <v>47</v>
      </c>
      <c r="CO7" s="198" t="s">
        <v>60</v>
      </c>
      <c r="CP7" s="76"/>
      <c r="CQ7" s="196" t="s">
        <v>47</v>
      </c>
      <c r="CR7" s="198" t="s">
        <v>60</v>
      </c>
      <c r="CS7" s="221" t="s">
        <v>69</v>
      </c>
      <c r="CT7" s="196" t="s">
        <v>47</v>
      </c>
      <c r="CU7" s="198" t="s">
        <v>60</v>
      </c>
      <c r="CV7" s="221" t="s">
        <v>69</v>
      </c>
      <c r="CW7" s="215" t="s">
        <v>53</v>
      </c>
      <c r="CX7" s="196" t="s">
        <v>47</v>
      </c>
      <c r="CY7" s="198" t="s">
        <v>60</v>
      </c>
      <c r="CZ7" s="76"/>
      <c r="DA7" s="196" t="s">
        <v>47</v>
      </c>
      <c r="DB7" s="198" t="s">
        <v>60</v>
      </c>
      <c r="DC7" s="76"/>
      <c r="DD7" s="196" t="s">
        <v>47</v>
      </c>
      <c r="DE7" s="198" t="s">
        <v>60</v>
      </c>
      <c r="DF7" s="76"/>
      <c r="DG7" s="196" t="s">
        <v>47</v>
      </c>
      <c r="DH7" s="198" t="s">
        <v>60</v>
      </c>
      <c r="DI7" s="76"/>
      <c r="DJ7" s="223" t="s">
        <v>48</v>
      </c>
      <c r="DK7" s="196" t="s">
        <v>47</v>
      </c>
      <c r="DL7" s="198" t="s">
        <v>60</v>
      </c>
      <c r="DM7" s="76"/>
      <c r="DN7" s="196" t="s">
        <v>47</v>
      </c>
      <c r="DO7" s="198" t="s">
        <v>60</v>
      </c>
      <c r="DP7" s="76"/>
      <c r="DQ7" s="196" t="s">
        <v>47</v>
      </c>
      <c r="DR7" s="198" t="s">
        <v>60</v>
      </c>
      <c r="DS7" s="76"/>
      <c r="DT7" s="196" t="s">
        <v>47</v>
      </c>
      <c r="DU7" s="198" t="s">
        <v>60</v>
      </c>
      <c r="DV7" s="76"/>
      <c r="DW7" s="196" t="s">
        <v>47</v>
      </c>
      <c r="DX7" s="198" t="s">
        <v>60</v>
      </c>
      <c r="DY7" s="76"/>
      <c r="DZ7" s="196" t="s">
        <v>47</v>
      </c>
      <c r="EA7" s="198" t="s">
        <v>60</v>
      </c>
      <c r="EB7" s="76"/>
      <c r="EC7" s="196" t="s">
        <v>47</v>
      </c>
      <c r="ED7" s="198" t="s">
        <v>60</v>
      </c>
      <c r="EE7" s="76"/>
      <c r="EF7" s="146" t="s">
        <v>48</v>
      </c>
      <c r="EG7" s="196" t="s">
        <v>47</v>
      </c>
      <c r="EH7" s="198" t="s">
        <v>60</v>
      </c>
      <c r="EI7" s="76"/>
      <c r="EJ7" s="70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8"/>
      <c r="B8" s="121"/>
      <c r="C8" s="124"/>
      <c r="D8" s="124"/>
      <c r="E8" s="197"/>
      <c r="F8" s="199"/>
      <c r="G8" s="200"/>
      <c r="H8" s="201"/>
      <c r="I8" s="202"/>
      <c r="J8" s="197"/>
      <c r="K8" s="199"/>
      <c r="L8" s="200"/>
      <c r="M8" s="201"/>
      <c r="N8" s="201"/>
      <c r="O8" s="218"/>
      <c r="P8" s="197"/>
      <c r="Q8" s="199"/>
      <c r="R8" s="200"/>
      <c r="S8" s="216"/>
      <c r="T8" s="202"/>
      <c r="U8" s="197"/>
      <c r="V8" s="199"/>
      <c r="W8" s="200"/>
      <c r="X8" s="216"/>
      <c r="Y8" s="202"/>
      <c r="Z8" s="197"/>
      <c r="AA8" s="199"/>
      <c r="AB8" s="200"/>
      <c r="AC8" s="216"/>
      <c r="AD8" s="202"/>
      <c r="AE8" s="197"/>
      <c r="AF8" s="199"/>
      <c r="AG8" s="200"/>
      <c r="AH8" s="216"/>
      <c r="AI8" s="202"/>
      <c r="AJ8" s="197"/>
      <c r="AK8" s="199"/>
      <c r="AL8" s="200"/>
      <c r="AM8" s="216"/>
      <c r="AN8" s="200"/>
      <c r="AO8" s="197"/>
      <c r="AP8" s="199"/>
      <c r="AQ8" s="200"/>
      <c r="AR8" s="216"/>
      <c r="AS8" s="200"/>
      <c r="AT8" s="197"/>
      <c r="AU8" s="199"/>
      <c r="AV8" s="200"/>
      <c r="AW8" s="216"/>
      <c r="AX8" s="200"/>
      <c r="AY8" s="197"/>
      <c r="AZ8" s="199"/>
      <c r="BA8" s="222"/>
      <c r="BB8" s="197"/>
      <c r="BC8" s="199"/>
      <c r="BD8" s="222"/>
      <c r="BE8" s="197"/>
      <c r="BF8" s="199"/>
      <c r="BG8" s="75" t="s">
        <v>69</v>
      </c>
      <c r="BH8" s="197"/>
      <c r="BI8" s="199"/>
      <c r="BJ8" s="75" t="s">
        <v>69</v>
      </c>
      <c r="BK8" s="197"/>
      <c r="BL8" s="199"/>
      <c r="BM8" s="75" t="s">
        <v>69</v>
      </c>
      <c r="BN8" s="197"/>
      <c r="BO8" s="199"/>
      <c r="BP8" s="75" t="s">
        <v>69</v>
      </c>
      <c r="BQ8" s="197"/>
      <c r="BR8" s="199"/>
      <c r="BS8" s="200"/>
      <c r="BT8" s="216"/>
      <c r="BU8" s="200"/>
      <c r="BV8" s="197"/>
      <c r="BW8" s="199"/>
      <c r="BX8" s="75" t="s">
        <v>69</v>
      </c>
      <c r="BY8" s="197"/>
      <c r="BZ8" s="199"/>
      <c r="CA8" s="75" t="s">
        <v>69</v>
      </c>
      <c r="CB8" s="197"/>
      <c r="CC8" s="199"/>
      <c r="CD8" s="75" t="s">
        <v>69</v>
      </c>
      <c r="CE8" s="197"/>
      <c r="CF8" s="199"/>
      <c r="CG8" s="75" t="s">
        <v>69</v>
      </c>
      <c r="CH8" s="197"/>
      <c r="CI8" s="199"/>
      <c r="CJ8" s="75" t="s">
        <v>69</v>
      </c>
      <c r="CK8" s="197"/>
      <c r="CL8" s="199"/>
      <c r="CM8" s="75" t="s">
        <v>69</v>
      </c>
      <c r="CN8" s="197"/>
      <c r="CO8" s="199"/>
      <c r="CP8" s="75" t="s">
        <v>69</v>
      </c>
      <c r="CQ8" s="197"/>
      <c r="CR8" s="199"/>
      <c r="CS8" s="222"/>
      <c r="CT8" s="197"/>
      <c r="CU8" s="199"/>
      <c r="CV8" s="222"/>
      <c r="CW8" s="216"/>
      <c r="CX8" s="197"/>
      <c r="CY8" s="199"/>
      <c r="CZ8" s="75" t="s">
        <v>69</v>
      </c>
      <c r="DA8" s="197"/>
      <c r="DB8" s="199"/>
      <c r="DC8" s="75" t="s">
        <v>69</v>
      </c>
      <c r="DD8" s="197"/>
      <c r="DE8" s="199"/>
      <c r="DF8" s="75" t="s">
        <v>69</v>
      </c>
      <c r="DG8" s="197"/>
      <c r="DH8" s="199"/>
      <c r="DI8" s="75" t="s">
        <v>69</v>
      </c>
      <c r="DJ8" s="223"/>
      <c r="DK8" s="197"/>
      <c r="DL8" s="199"/>
      <c r="DM8" s="75" t="s">
        <v>70</v>
      </c>
      <c r="DN8" s="197"/>
      <c r="DO8" s="199"/>
      <c r="DP8" s="75" t="s">
        <v>70</v>
      </c>
      <c r="DQ8" s="197"/>
      <c r="DR8" s="199"/>
      <c r="DS8" s="75" t="s">
        <v>70</v>
      </c>
      <c r="DT8" s="197"/>
      <c r="DU8" s="199"/>
      <c r="DV8" s="75" t="s">
        <v>70</v>
      </c>
      <c r="DW8" s="197"/>
      <c r="DX8" s="199"/>
      <c r="DY8" s="75" t="s">
        <v>70</v>
      </c>
      <c r="DZ8" s="197"/>
      <c r="EA8" s="199"/>
      <c r="EB8" s="75" t="s">
        <v>70</v>
      </c>
      <c r="EC8" s="197"/>
      <c r="ED8" s="199"/>
      <c r="EE8" s="75" t="s">
        <v>70</v>
      </c>
      <c r="EF8" s="146"/>
      <c r="EG8" s="197"/>
      <c r="EH8" s="199"/>
      <c r="EI8" s="75" t="s">
        <v>70</v>
      </c>
      <c r="EJ8" s="88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72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23</v>
      </c>
      <c r="CU9" s="12">
        <v>24</v>
      </c>
      <c r="CV9" s="13">
        <v>25</v>
      </c>
      <c r="CW9" s="13">
        <v>26</v>
      </c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2.7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4092936.7</v>
      </c>
      <c r="F10" s="20">
        <f t="shared" si="0"/>
        <v>1705390.2916666667</v>
      </c>
      <c r="G10" s="20">
        <f t="shared" si="0"/>
        <v>967616.4314</v>
      </c>
      <c r="H10" s="20">
        <f>+G10/F10*100</f>
        <v>56.738708794592398</v>
      </c>
      <c r="I10" s="20">
        <f>G10/E10*100</f>
        <v>23.6411286644135</v>
      </c>
      <c r="J10" s="77">
        <f t="shared" ref="J10:L14" si="1">U10+Z10+AJ10+AO10+AT10+AY10+BN10+BV10+BY10+CB10+CE10+CH10+CN10+CQ10+CX10+DA10+DG10+AE10</f>
        <v>625441.30000000005</v>
      </c>
      <c r="K10" s="78">
        <f t="shared" si="1"/>
        <v>260600.54166666669</v>
      </c>
      <c r="L10" s="78">
        <f t="shared" si="1"/>
        <v>317177.05440000014</v>
      </c>
      <c r="M10" s="78">
        <f>+L10-K10</f>
        <v>56576.512733333453</v>
      </c>
      <c r="N10" s="78">
        <f>+L10/K10*100</f>
        <v>121.71005185618542</v>
      </c>
      <c r="O10" s="78">
        <f>L10/J10*100</f>
        <v>50.712521606743934</v>
      </c>
      <c r="P10" s="77">
        <f t="shared" ref="P10:Q14" si="2">U10+Z10+AE10</f>
        <v>90266.7</v>
      </c>
      <c r="Q10" s="78">
        <f t="shared" si="2"/>
        <v>37611.125</v>
      </c>
      <c r="R10" s="78">
        <f>W10+AB10+AG10</f>
        <v>17589.160400000128</v>
      </c>
      <c r="S10" s="78">
        <f>+R10/Q10*100</f>
        <v>46.765844946143268</v>
      </c>
      <c r="T10" s="79">
        <f>R10/P10*100</f>
        <v>19.485768727559698</v>
      </c>
      <c r="U10" s="77">
        <v>5064.3999999999996</v>
      </c>
      <c r="V10" s="80">
        <f>+U10/12*5</f>
        <v>2110.1666666666665</v>
      </c>
      <c r="W10" s="80">
        <v>1422.279</v>
      </c>
      <c r="X10" s="80">
        <f>+W10/V10*100</f>
        <v>67.401263723244611</v>
      </c>
      <c r="Y10" s="80">
        <f t="shared" ref="Y10:Y16" si="3">W10/U10*100</f>
        <v>28.083859884685257</v>
      </c>
      <c r="Z10" s="77">
        <v>85202.3</v>
      </c>
      <c r="AA10" s="80">
        <f>+Z10/12*5</f>
        <v>35500.958333333336</v>
      </c>
      <c r="AB10" s="80">
        <v>5410.9319999999998</v>
      </c>
      <c r="AC10" s="80">
        <f t="shared" ref="AC10:AC16" si="4">+AB10/AA10*100</f>
        <v>15.24165051882402</v>
      </c>
      <c r="AD10" s="80">
        <f>+AB10/Z10*100</f>
        <v>6.3506877161766759</v>
      </c>
      <c r="AE10" s="77">
        <v>0</v>
      </c>
      <c r="AF10" s="80">
        <f>+AE10/12*5</f>
        <v>0</v>
      </c>
      <c r="AG10" s="80">
        <v>10755.949400000129</v>
      </c>
      <c r="AH10" s="80" t="e">
        <f>+AG10/AF10*100</f>
        <v>#DIV/0!</v>
      </c>
      <c r="AI10" s="80" t="e">
        <f>AG10/AE10*100</f>
        <v>#DIV/0!</v>
      </c>
      <c r="AJ10" s="77">
        <v>170918.2</v>
      </c>
      <c r="AK10" s="80">
        <f>+AJ10/12*5</f>
        <v>71215.916666666672</v>
      </c>
      <c r="AL10" s="80">
        <v>95448.854999999996</v>
      </c>
      <c r="AM10" s="80">
        <f>+AL10/AK10*100</f>
        <v>134.02741896415944</v>
      </c>
      <c r="AN10" s="80">
        <f>AL10/AJ10*100</f>
        <v>55.844757901733097</v>
      </c>
      <c r="AO10" s="77">
        <v>6488</v>
      </c>
      <c r="AP10" s="80">
        <f>+AO10/12*5</f>
        <v>2703.333333333333</v>
      </c>
      <c r="AQ10" s="80">
        <v>2516.221</v>
      </c>
      <c r="AR10" s="80">
        <f>+AQ10/AP10*100</f>
        <v>93.078458692971651</v>
      </c>
      <c r="AS10" s="80">
        <f>AQ10/AO10*100</f>
        <v>38.782691122071519</v>
      </c>
      <c r="AT10" s="77">
        <v>6900</v>
      </c>
      <c r="AU10" s="80">
        <f>+AT10/12*5</f>
        <v>2875</v>
      </c>
      <c r="AV10" s="80">
        <v>3750.7</v>
      </c>
      <c r="AW10" s="80">
        <f>+AV10/AU10*100</f>
        <v>130.45913043478262</v>
      </c>
      <c r="AX10" s="80">
        <f>AV10/AT10*100</f>
        <v>54.357971014492755</v>
      </c>
      <c r="AY10" s="77">
        <v>0</v>
      </c>
      <c r="AZ10" s="80">
        <f>+AY10/12*5</f>
        <v>0</v>
      </c>
      <c r="BA10" s="80">
        <v>0</v>
      </c>
      <c r="BB10" s="77">
        <v>0</v>
      </c>
      <c r="BC10" s="80">
        <f>+BB10/12*5</f>
        <v>0</v>
      </c>
      <c r="BD10" s="80">
        <v>0</v>
      </c>
      <c r="BE10" s="77">
        <v>1477564.3</v>
      </c>
      <c r="BF10" s="80">
        <f>+BE10/12*5</f>
        <v>615651.79166666674</v>
      </c>
      <c r="BG10" s="80">
        <v>615651.9</v>
      </c>
      <c r="BH10" s="77">
        <v>3703.9</v>
      </c>
      <c r="BI10" s="80">
        <f>+BH10/12*5</f>
        <v>1543.2916666666667</v>
      </c>
      <c r="BJ10" s="80">
        <v>1399.9</v>
      </c>
      <c r="BK10" s="77">
        <v>0</v>
      </c>
      <c r="BL10" s="80">
        <f>+BK10/12*5</f>
        <v>0</v>
      </c>
      <c r="BM10" s="80">
        <v>0</v>
      </c>
      <c r="BN10" s="77">
        <v>0</v>
      </c>
      <c r="BO10" s="80">
        <f>+BN10/12*5</f>
        <v>0</v>
      </c>
      <c r="BP10" s="80">
        <v>0</v>
      </c>
      <c r="BQ10" s="77">
        <f t="shared" ref="BQ10:BR14" si="5">BV10+BY10+CB10+CE10</f>
        <v>160025</v>
      </c>
      <c r="BR10" s="80">
        <f t="shared" si="5"/>
        <v>66677.083333333328</v>
      </c>
      <c r="BS10" s="80">
        <f>BX10+CA10+CD10+CG10</f>
        <v>41973.053099999997</v>
      </c>
      <c r="BT10" s="80">
        <f>+BS10/BR10*100</f>
        <v>62.949743752538666</v>
      </c>
      <c r="BU10" s="80">
        <f>BS10/BQ10*100</f>
        <v>26.229059896891112</v>
      </c>
      <c r="BV10" s="77">
        <v>109392</v>
      </c>
      <c r="BW10" s="80">
        <f>+BV10/12*5</f>
        <v>45580</v>
      </c>
      <c r="BX10" s="80">
        <v>30875.630099999998</v>
      </c>
      <c r="BY10" s="77">
        <v>35633</v>
      </c>
      <c r="BZ10" s="80">
        <f>+BY10/12*5</f>
        <v>14847.083333333332</v>
      </c>
      <c r="CA10" s="80">
        <v>1452.21</v>
      </c>
      <c r="CB10" s="77">
        <v>0</v>
      </c>
      <c r="CC10" s="80">
        <f>+CB10/12*5</f>
        <v>0</v>
      </c>
      <c r="CD10" s="80">
        <v>0</v>
      </c>
      <c r="CE10" s="77">
        <v>15000</v>
      </c>
      <c r="CF10" s="80">
        <f>+CE10/12*5</f>
        <v>6250</v>
      </c>
      <c r="CG10" s="81">
        <v>9645.2129999999997</v>
      </c>
      <c r="CH10" s="77">
        <v>0</v>
      </c>
      <c r="CI10" s="80">
        <f>+CH10/12*5</f>
        <v>0</v>
      </c>
      <c r="CJ10" s="80">
        <v>0</v>
      </c>
      <c r="CK10" s="77">
        <v>2227.1999999999998</v>
      </c>
      <c r="CL10" s="80">
        <f>+CK10/12*5</f>
        <v>928</v>
      </c>
      <c r="CM10" s="81">
        <v>445.44</v>
      </c>
      <c r="CN10" s="77">
        <v>0</v>
      </c>
      <c r="CO10" s="80">
        <f>+CN10/12*5</f>
        <v>0</v>
      </c>
      <c r="CP10" s="80">
        <v>0</v>
      </c>
      <c r="CQ10" s="77">
        <v>45443.4</v>
      </c>
      <c r="CR10" s="80">
        <f>+CQ10/12*5</f>
        <v>18934.75</v>
      </c>
      <c r="CS10" s="81">
        <v>14147.026</v>
      </c>
      <c r="CT10" s="77">
        <v>22165.4</v>
      </c>
      <c r="CU10" s="80">
        <f>+CT10/12*5</f>
        <v>9235.5833333333339</v>
      </c>
      <c r="CV10" s="80">
        <v>7063.2160000000003</v>
      </c>
      <c r="CW10" s="80">
        <f>+CV10/CU10*100</f>
        <v>76.478287781858214</v>
      </c>
      <c r="CX10" s="19">
        <v>0</v>
      </c>
      <c r="CY10" s="42">
        <f>+CX10/12*5</f>
        <v>0</v>
      </c>
      <c r="CZ10" s="42">
        <v>663.40499999999997</v>
      </c>
      <c r="DA10" s="19">
        <v>0</v>
      </c>
      <c r="DB10" s="42">
        <f>+DA10/12*5</f>
        <v>0</v>
      </c>
      <c r="DC10" s="42">
        <v>300</v>
      </c>
      <c r="DD10" s="19">
        <v>0</v>
      </c>
      <c r="DE10" s="42">
        <f>+DD10/12*5</f>
        <v>0</v>
      </c>
      <c r="DF10" s="42">
        <v>0</v>
      </c>
      <c r="DG10" s="19">
        <v>145400</v>
      </c>
      <c r="DH10" s="42">
        <f>+DG10/12*5</f>
        <v>60583.333333333328</v>
      </c>
      <c r="DI10" s="42">
        <v>140788.63389999999</v>
      </c>
      <c r="DJ10" s="42">
        <v>0</v>
      </c>
      <c r="DK10" s="19">
        <f t="shared" ref="DK10:DM14" si="6">U10+Z10+AJ10+AO10+AT10+AY10+BB10+BE10+BH10+BK10+BN10+BV10+BY10+CB10+CE10+CH10+CK10+CN10+CQ10+CX10+DA10+DD10+DG10+AE10</f>
        <v>2108936.7000000002</v>
      </c>
      <c r="DL10" s="42">
        <f t="shared" si="6"/>
        <v>878723.62500000012</v>
      </c>
      <c r="DM10" s="42">
        <f t="shared" si="6"/>
        <v>934674.29440000001</v>
      </c>
      <c r="DN10" s="19">
        <v>100000</v>
      </c>
      <c r="DO10" s="42">
        <f>+DN10/12*5</f>
        <v>41666.666666666672</v>
      </c>
      <c r="DP10" s="42">
        <v>0</v>
      </c>
      <c r="DQ10" s="19">
        <v>1884000</v>
      </c>
      <c r="DR10" s="42">
        <f>+DQ10/12*5</f>
        <v>785000</v>
      </c>
      <c r="DS10" s="42">
        <v>32942.137000000002</v>
      </c>
      <c r="DT10" s="19">
        <v>0</v>
      </c>
      <c r="DU10" s="42">
        <f>+DT10/12*5</f>
        <v>0</v>
      </c>
      <c r="DV10" s="42">
        <v>0</v>
      </c>
      <c r="DW10" s="19">
        <v>0</v>
      </c>
      <c r="DX10" s="42">
        <f>+DW10/12*5</f>
        <v>0</v>
      </c>
      <c r="DY10" s="42">
        <v>0</v>
      </c>
      <c r="DZ10" s="19">
        <v>0</v>
      </c>
      <c r="EA10" s="42">
        <f>+DZ10/12*5</f>
        <v>0</v>
      </c>
      <c r="EB10" s="42">
        <v>0</v>
      </c>
      <c r="EC10" s="19">
        <v>364707.3</v>
      </c>
      <c r="ED10" s="42">
        <f>+EC10/12*5</f>
        <v>151961.375</v>
      </c>
      <c r="EE10" s="42">
        <v>0</v>
      </c>
      <c r="EF10" s="42">
        <v>0</v>
      </c>
      <c r="EG10" s="19">
        <f t="shared" ref="EG10:EH14" si="7">DN10+DQ10+DT10+DW10+DZ10+EC10</f>
        <v>2348707.2999999998</v>
      </c>
      <c r="EH10" s="42">
        <f t="shared" si="7"/>
        <v>978628.04166666663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42.7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2506066.1</v>
      </c>
      <c r="F11" s="20">
        <f t="shared" si="0"/>
        <v>1044194.2083333337</v>
      </c>
      <c r="G11" s="20">
        <f t="shared" si="0"/>
        <v>1165901.1487</v>
      </c>
      <c r="H11" s="20">
        <f t="shared" ref="H11:H16" si="8">+G11/F11*100</f>
        <v>111.6555846982647</v>
      </c>
      <c r="I11" s="20">
        <f>G11/E11*100</f>
        <v>46.523160290943643</v>
      </c>
      <c r="J11" s="77">
        <f t="shared" si="1"/>
        <v>724466.00000000047</v>
      </c>
      <c r="K11" s="78">
        <f t="shared" si="1"/>
        <v>301860.83333333355</v>
      </c>
      <c r="L11" s="78">
        <f t="shared" si="1"/>
        <v>295794.47169999988</v>
      </c>
      <c r="M11" s="78">
        <f t="shared" ref="M11:M16" si="9">+L11-K11</f>
        <v>-6066.3616333336686</v>
      </c>
      <c r="N11" s="78">
        <f t="shared" ref="N11:N16" si="10">+L11/K11*100</f>
        <v>97.990344899553492</v>
      </c>
      <c r="O11" s="78">
        <f>L11/J11*100</f>
        <v>40.829310374813957</v>
      </c>
      <c r="P11" s="77">
        <f t="shared" si="2"/>
        <v>130362.23000000045</v>
      </c>
      <c r="Q11" s="78">
        <f t="shared" si="2"/>
        <v>54317.595833333515</v>
      </c>
      <c r="R11" s="78">
        <f>W11+AB11+AG11</f>
        <v>37948.872499999896</v>
      </c>
      <c r="S11" s="78">
        <f t="shared" ref="S11:S16" si="11">+R11/Q11*100</f>
        <v>69.864786756102177</v>
      </c>
      <c r="T11" s="79">
        <f>R11/P11*100</f>
        <v>29.11032781504257</v>
      </c>
      <c r="U11" s="77">
        <v>10000</v>
      </c>
      <c r="V11" s="80">
        <f t="shared" ref="V11:V14" si="12">+U11/12*5</f>
        <v>4166.666666666667</v>
      </c>
      <c r="W11" s="80">
        <v>3286.9720000000002</v>
      </c>
      <c r="X11" s="80">
        <f t="shared" ref="X11:X16" si="13">+W11/V11*100</f>
        <v>78.887327999999997</v>
      </c>
      <c r="Y11" s="80">
        <f t="shared" si="3"/>
        <v>32.869720000000001</v>
      </c>
      <c r="Z11" s="77">
        <v>20000</v>
      </c>
      <c r="AA11" s="80">
        <f t="shared" ref="AA11:AA14" si="14">+Z11/12*5</f>
        <v>8333.3333333333339</v>
      </c>
      <c r="AB11" s="80">
        <v>15441.0345</v>
      </c>
      <c r="AC11" s="80">
        <f t="shared" si="4"/>
        <v>185.29241399999998</v>
      </c>
      <c r="AD11" s="80">
        <f t="shared" ref="AD11:AD16" si="15">+AB11/Z11*100</f>
        <v>77.205172500000003</v>
      </c>
      <c r="AE11" s="77">
        <v>100362.23000000045</v>
      </c>
      <c r="AF11" s="80">
        <f t="shared" ref="AF11:AF14" si="16">+AE11/12*5</f>
        <v>41817.595833333515</v>
      </c>
      <c r="AG11" s="80">
        <v>19220.865999999893</v>
      </c>
      <c r="AH11" s="80">
        <f>+AG11/AF11*100</f>
        <v>45.963584507836806</v>
      </c>
      <c r="AI11" s="80">
        <f>AG11/AE11*100</f>
        <v>19.151493544931999</v>
      </c>
      <c r="AJ11" s="77">
        <v>324498.40000000002</v>
      </c>
      <c r="AK11" s="80">
        <f t="shared" ref="AK11:AK14" si="17">+AJ11/12*5</f>
        <v>135207.66666666669</v>
      </c>
      <c r="AL11" s="80">
        <v>176368.74799999999</v>
      </c>
      <c r="AM11" s="80">
        <f>+AL11/AK11*100</f>
        <v>130.44286048868034</v>
      </c>
      <c r="AN11" s="80">
        <f>AL11/AJ11*100</f>
        <v>54.351191870283486</v>
      </c>
      <c r="AO11" s="77">
        <v>7780.8</v>
      </c>
      <c r="AP11" s="80">
        <f t="shared" ref="AP11:AP14" si="18">+AO11/12*5</f>
        <v>3242</v>
      </c>
      <c r="AQ11" s="80">
        <v>3455.0821999999998</v>
      </c>
      <c r="AR11" s="80">
        <f t="shared" ref="AR11:AR16" si="19">+AQ11/AP11*100</f>
        <v>106.5725539790253</v>
      </c>
      <c r="AS11" s="80">
        <f>AQ11/AO11*100</f>
        <v>44.405230824593865</v>
      </c>
      <c r="AT11" s="77">
        <v>12300</v>
      </c>
      <c r="AU11" s="80">
        <f t="shared" ref="AU11:AU14" si="20">+AT11/12*5</f>
        <v>5125</v>
      </c>
      <c r="AV11" s="80">
        <v>5884.6</v>
      </c>
      <c r="AW11" s="80">
        <f>+AV11/AU11*100</f>
        <v>114.82146341463415</v>
      </c>
      <c r="AX11" s="80">
        <f>AV11/AT11*100</f>
        <v>47.842276422764229</v>
      </c>
      <c r="AY11" s="77">
        <v>0</v>
      </c>
      <c r="AZ11" s="80">
        <f t="shared" ref="AZ11:AZ14" si="21">+AY11/12*5</f>
        <v>0</v>
      </c>
      <c r="BA11" s="80">
        <v>0</v>
      </c>
      <c r="BB11" s="77">
        <v>0</v>
      </c>
      <c r="BC11" s="80">
        <f t="shared" ref="BC11:BC14" si="22">+BB11/12*5</f>
        <v>0</v>
      </c>
      <c r="BD11" s="80">
        <v>0</v>
      </c>
      <c r="BE11" s="77">
        <v>1487011.3</v>
      </c>
      <c r="BF11" s="80">
        <f t="shared" ref="BF11:BF14" si="23">+BE11/12*5</f>
        <v>619588.04166666674</v>
      </c>
      <c r="BG11" s="80">
        <v>619588</v>
      </c>
      <c r="BH11" s="77">
        <v>9804.9</v>
      </c>
      <c r="BI11" s="80">
        <f t="shared" ref="BI11:BI14" si="24">+BH11/12*5</f>
        <v>4085.3749999999995</v>
      </c>
      <c r="BJ11" s="80">
        <v>3705.5</v>
      </c>
      <c r="BK11" s="77">
        <v>0</v>
      </c>
      <c r="BL11" s="80">
        <f t="shared" ref="BL11:BL14" si="25">+BK11/12*5</f>
        <v>0</v>
      </c>
      <c r="BM11" s="80">
        <v>0</v>
      </c>
      <c r="BN11" s="77">
        <v>0</v>
      </c>
      <c r="BO11" s="80">
        <f t="shared" ref="BO11:BO14" si="26">+BN11/12*5</f>
        <v>0</v>
      </c>
      <c r="BP11" s="80">
        <v>0</v>
      </c>
      <c r="BQ11" s="77">
        <f t="shared" si="5"/>
        <v>44460.9</v>
      </c>
      <c r="BR11" s="80">
        <f t="shared" si="5"/>
        <v>18525.374999999996</v>
      </c>
      <c r="BS11" s="80">
        <f>BX11+CA11+CD11+CG11</f>
        <v>4011.78</v>
      </c>
      <c r="BT11" s="80">
        <f t="shared" ref="BT11:BT16" si="27">+BS11/BR11*100</f>
        <v>21.655594016315465</v>
      </c>
      <c r="BU11" s="80">
        <f>BS11/BQ11*100</f>
        <v>9.0231641734647745</v>
      </c>
      <c r="BV11" s="77">
        <v>31562</v>
      </c>
      <c r="BW11" s="80">
        <f t="shared" ref="BW11:BW14" si="28">+BV11/12*5</f>
        <v>13150.833333333332</v>
      </c>
      <c r="BX11" s="80">
        <v>2937.4459999999999</v>
      </c>
      <c r="BY11" s="77">
        <v>7543.4</v>
      </c>
      <c r="BZ11" s="80">
        <f t="shared" ref="BZ11:BZ14" si="29">+BY11/12*5</f>
        <v>3143.0833333333335</v>
      </c>
      <c r="CA11" s="80">
        <v>259</v>
      </c>
      <c r="CB11" s="77">
        <v>2100</v>
      </c>
      <c r="CC11" s="80">
        <f t="shared" ref="CC11:CC14" si="30">+CB11/12*5</f>
        <v>875</v>
      </c>
      <c r="CD11" s="80">
        <v>195.934</v>
      </c>
      <c r="CE11" s="77">
        <v>3255.5</v>
      </c>
      <c r="CF11" s="80">
        <f t="shared" ref="CF11:CF14" si="31">+CE11/12*5</f>
        <v>1356.4583333333335</v>
      </c>
      <c r="CG11" s="81">
        <v>619.4</v>
      </c>
      <c r="CH11" s="77">
        <v>0</v>
      </c>
      <c r="CI11" s="80">
        <f t="shared" ref="CI11:CI14" si="32">+CH11/12*5</f>
        <v>0</v>
      </c>
      <c r="CJ11" s="80">
        <v>0</v>
      </c>
      <c r="CK11" s="77">
        <v>4454.3999999999996</v>
      </c>
      <c r="CL11" s="80">
        <f t="shared" ref="CL11:CL14" si="33">+CK11/12*5</f>
        <v>1856</v>
      </c>
      <c r="CM11" s="81">
        <v>1187.8399999999999</v>
      </c>
      <c r="CN11" s="77">
        <v>0</v>
      </c>
      <c r="CO11" s="80">
        <f t="shared" ref="CO11:CO14" si="34">+CN11/12*5</f>
        <v>0</v>
      </c>
      <c r="CP11" s="80">
        <v>0</v>
      </c>
      <c r="CQ11" s="77">
        <v>196797.57</v>
      </c>
      <c r="CR11" s="80">
        <f t="shared" ref="CR11:CR14" si="35">+CQ11/12*5</f>
        <v>81998.987500000003</v>
      </c>
      <c r="CS11" s="81">
        <v>62512.957000000002</v>
      </c>
      <c r="CT11" s="77">
        <v>62673.07</v>
      </c>
      <c r="CU11" s="80">
        <f t="shared" ref="CU11:CU14" si="36">+CT11/12*5</f>
        <v>26113.779166666667</v>
      </c>
      <c r="CV11" s="80">
        <v>19904.496999999999</v>
      </c>
      <c r="CW11" s="80">
        <f t="shared" ref="CW11:CW16" si="37">+CV11/CU11*100</f>
        <v>76.222200061366067</v>
      </c>
      <c r="CX11" s="19">
        <v>6000</v>
      </c>
      <c r="CY11" s="42">
        <f t="shared" ref="CY11:CY14" si="38">+CX11/12*5</f>
        <v>2500</v>
      </c>
      <c r="CZ11" s="42">
        <v>4580.7120000000004</v>
      </c>
      <c r="DA11" s="19">
        <v>666.1</v>
      </c>
      <c r="DB11" s="42">
        <f t="shared" ref="DB11:DB14" si="39">+DA11/12*5</f>
        <v>277.54166666666669</v>
      </c>
      <c r="DC11" s="42">
        <v>200</v>
      </c>
      <c r="DD11" s="19">
        <v>0</v>
      </c>
      <c r="DE11" s="42">
        <f t="shared" ref="DE11:DE14" si="40">+DD11/12*5</f>
        <v>0</v>
      </c>
      <c r="DF11" s="42">
        <v>0</v>
      </c>
      <c r="DG11" s="19">
        <v>1600</v>
      </c>
      <c r="DH11" s="42">
        <f t="shared" ref="DH11:DH14" si="41">+DG11/12*5</f>
        <v>666.66666666666674</v>
      </c>
      <c r="DI11" s="42">
        <v>831.72</v>
      </c>
      <c r="DJ11" s="42">
        <v>0</v>
      </c>
      <c r="DK11" s="19">
        <f t="shared" si="6"/>
        <v>2225736.6</v>
      </c>
      <c r="DL11" s="42">
        <f t="shared" si="6"/>
        <v>927390.25000000047</v>
      </c>
      <c r="DM11" s="42">
        <f t="shared" si="6"/>
        <v>920275.81169999996</v>
      </c>
      <c r="DN11" s="19">
        <v>0</v>
      </c>
      <c r="DO11" s="42">
        <f t="shared" ref="DO11:DO14" si="42">+DN11/12*5</f>
        <v>0</v>
      </c>
      <c r="DP11" s="42">
        <v>0</v>
      </c>
      <c r="DQ11" s="19">
        <v>275329.5</v>
      </c>
      <c r="DR11" s="42">
        <f t="shared" ref="DR11:DR14" si="43">+DQ11/12*5</f>
        <v>114720.625</v>
      </c>
      <c r="DS11" s="42">
        <v>245625.337</v>
      </c>
      <c r="DT11" s="19">
        <v>0</v>
      </c>
      <c r="DU11" s="42">
        <f t="shared" ref="DU11:DU14" si="44">+DT11/12*5</f>
        <v>0</v>
      </c>
      <c r="DV11" s="42">
        <v>0</v>
      </c>
      <c r="DW11" s="19">
        <v>5000</v>
      </c>
      <c r="DX11" s="42">
        <f t="shared" ref="DX11:DX14" si="45">+DW11/12*5</f>
        <v>2083.3333333333335</v>
      </c>
      <c r="DY11" s="42">
        <v>0</v>
      </c>
      <c r="DZ11" s="19">
        <v>0</v>
      </c>
      <c r="EA11" s="42">
        <f t="shared" ref="EA11:EA14" si="46">+DZ11/12*5</f>
        <v>0</v>
      </c>
      <c r="EB11" s="42">
        <v>0</v>
      </c>
      <c r="EC11" s="19">
        <v>441000</v>
      </c>
      <c r="ED11" s="42">
        <f t="shared" ref="ED11:ED14" si="47">+EC11/12*5</f>
        <v>183750</v>
      </c>
      <c r="EE11" s="42">
        <v>174537.625</v>
      </c>
      <c r="EF11" s="42">
        <v>0</v>
      </c>
      <c r="EG11" s="19">
        <f t="shared" si="7"/>
        <v>721329.5</v>
      </c>
      <c r="EH11" s="42">
        <f t="shared" si="7"/>
        <v>300553.95833333331</v>
      </c>
      <c r="EI11" s="42">
        <f>DP11+DS11+DV11+DY11+EB11+EE11+EF11</f>
        <v>420162.962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42.7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938545.78239999991</v>
      </c>
      <c r="F12" s="20">
        <f t="shared" si="0"/>
        <v>391060.74266666663</v>
      </c>
      <c r="G12" s="20">
        <f t="shared" si="0"/>
        <v>425005.12180000002</v>
      </c>
      <c r="H12" s="20">
        <f t="shared" si="8"/>
        <v>108.68007842000826</v>
      </c>
      <c r="I12" s="20">
        <f>G12/E12*100</f>
        <v>45.283366008336777</v>
      </c>
      <c r="J12" s="77">
        <f t="shared" si="1"/>
        <v>307439.40399999998</v>
      </c>
      <c r="K12" s="78">
        <f t="shared" si="1"/>
        <v>128099.75166666665</v>
      </c>
      <c r="L12" s="78">
        <f t="shared" si="1"/>
        <v>154670.80680000008</v>
      </c>
      <c r="M12" s="78">
        <f t="shared" si="9"/>
        <v>26571.05513333343</v>
      </c>
      <c r="N12" s="78">
        <f t="shared" si="10"/>
        <v>120.7424720092159</v>
      </c>
      <c r="O12" s="78">
        <f>L12/J12*100</f>
        <v>50.309363337173295</v>
      </c>
      <c r="P12" s="77">
        <f t="shared" si="2"/>
        <v>35437.699999999953</v>
      </c>
      <c r="Q12" s="78">
        <f t="shared" si="2"/>
        <v>14765.708333333314</v>
      </c>
      <c r="R12" s="78">
        <f>W12+AB12+AG12</f>
        <v>17791.849000000078</v>
      </c>
      <c r="S12" s="78">
        <f t="shared" si="11"/>
        <v>120.49438197174265</v>
      </c>
      <c r="T12" s="79">
        <f>R12/P12*100</f>
        <v>50.205992488226102</v>
      </c>
      <c r="U12" s="77">
        <v>0</v>
      </c>
      <c r="V12" s="80">
        <f t="shared" si="12"/>
        <v>0</v>
      </c>
      <c r="W12" s="80">
        <v>92.5</v>
      </c>
      <c r="X12" s="80" t="e">
        <f t="shared" si="13"/>
        <v>#DIV/0!</v>
      </c>
      <c r="Y12" s="80" t="e">
        <f t="shared" si="3"/>
        <v>#DIV/0!</v>
      </c>
      <c r="Z12" s="77">
        <v>5220</v>
      </c>
      <c r="AA12" s="80">
        <f t="shared" si="14"/>
        <v>2175</v>
      </c>
      <c r="AB12" s="80">
        <v>4224.7910000000002</v>
      </c>
      <c r="AC12" s="80">
        <f t="shared" si="4"/>
        <v>194.2432643678161</v>
      </c>
      <c r="AD12" s="80">
        <f t="shared" si="15"/>
        <v>80.934693486590035</v>
      </c>
      <c r="AE12" s="77">
        <v>30217.699999999953</v>
      </c>
      <c r="AF12" s="80">
        <f t="shared" si="16"/>
        <v>12590.708333333314</v>
      </c>
      <c r="AG12" s="80">
        <v>13474.558000000077</v>
      </c>
      <c r="AH12" s="80">
        <f>+AG12/AF12*100</f>
        <v>107.01985657412787</v>
      </c>
      <c r="AI12" s="80">
        <f>AG12/AE12*100</f>
        <v>44.591606905886607</v>
      </c>
      <c r="AJ12" s="77">
        <v>55961.599999999999</v>
      </c>
      <c r="AK12" s="80">
        <f t="shared" si="17"/>
        <v>23317.333333333332</v>
      </c>
      <c r="AL12" s="80">
        <v>27682.850999999999</v>
      </c>
      <c r="AM12" s="80">
        <f>+AL12/AK12*100</f>
        <v>118.72219950823421</v>
      </c>
      <c r="AN12" s="80">
        <f>AL12/AJ12*100</f>
        <v>49.467583128430924</v>
      </c>
      <c r="AO12" s="77">
        <v>4713.7</v>
      </c>
      <c r="AP12" s="80">
        <f t="shared" si="18"/>
        <v>1964.0416666666667</v>
      </c>
      <c r="AQ12" s="80">
        <v>1393.67</v>
      </c>
      <c r="AR12" s="80">
        <f t="shared" si="19"/>
        <v>70.959288881345856</v>
      </c>
      <c r="AS12" s="80">
        <f>AQ12/AO12*100</f>
        <v>29.566370367227446</v>
      </c>
      <c r="AT12" s="77">
        <v>400</v>
      </c>
      <c r="AU12" s="80">
        <f t="shared" si="20"/>
        <v>166.66666666666669</v>
      </c>
      <c r="AV12" s="80">
        <v>126</v>
      </c>
      <c r="AW12" s="80">
        <f>+AV12/AU12*100</f>
        <v>75.599999999999994</v>
      </c>
      <c r="AX12" s="80">
        <f>AV12/AT12*100</f>
        <v>31.5</v>
      </c>
      <c r="AY12" s="77">
        <v>0</v>
      </c>
      <c r="AZ12" s="80">
        <f t="shared" si="21"/>
        <v>0</v>
      </c>
      <c r="BA12" s="80">
        <v>0</v>
      </c>
      <c r="BB12" s="77">
        <v>0</v>
      </c>
      <c r="BC12" s="80">
        <f t="shared" si="22"/>
        <v>0</v>
      </c>
      <c r="BD12" s="80">
        <v>0</v>
      </c>
      <c r="BE12" s="77">
        <v>490624.6</v>
      </c>
      <c r="BF12" s="80">
        <f t="shared" si="23"/>
        <v>204426.91666666666</v>
      </c>
      <c r="BG12" s="80">
        <v>204427</v>
      </c>
      <c r="BH12" s="77">
        <v>1089.4000000000001</v>
      </c>
      <c r="BI12" s="80">
        <f t="shared" si="24"/>
        <v>453.91666666666674</v>
      </c>
      <c r="BJ12" s="80">
        <v>411.7</v>
      </c>
      <c r="BK12" s="77">
        <v>0</v>
      </c>
      <c r="BL12" s="80">
        <f t="shared" si="25"/>
        <v>0</v>
      </c>
      <c r="BM12" s="80">
        <v>0</v>
      </c>
      <c r="BN12" s="77">
        <v>0</v>
      </c>
      <c r="BO12" s="80">
        <f t="shared" si="26"/>
        <v>0</v>
      </c>
      <c r="BP12" s="80">
        <v>0</v>
      </c>
      <c r="BQ12" s="77">
        <f t="shared" si="5"/>
        <v>72828</v>
      </c>
      <c r="BR12" s="80">
        <f t="shared" si="5"/>
        <v>30345</v>
      </c>
      <c r="BS12" s="80">
        <f>BX12+CA12+CD12+CG12</f>
        <v>11277.800999999999</v>
      </c>
      <c r="BT12" s="80">
        <f t="shared" si="27"/>
        <v>37.165269401878398</v>
      </c>
      <c r="BU12" s="80">
        <f>BS12/BQ12*100</f>
        <v>15.485528917449331</v>
      </c>
      <c r="BV12" s="77">
        <v>69528</v>
      </c>
      <c r="BW12" s="80">
        <f t="shared" si="28"/>
        <v>28970</v>
      </c>
      <c r="BX12" s="80">
        <v>10326.620999999999</v>
      </c>
      <c r="BY12" s="77">
        <v>0</v>
      </c>
      <c r="BZ12" s="80">
        <f t="shared" si="29"/>
        <v>0</v>
      </c>
      <c r="CA12" s="80">
        <v>0</v>
      </c>
      <c r="CB12" s="77">
        <v>0</v>
      </c>
      <c r="CC12" s="80">
        <f t="shared" si="30"/>
        <v>0</v>
      </c>
      <c r="CD12" s="80">
        <v>0</v>
      </c>
      <c r="CE12" s="77">
        <v>3300</v>
      </c>
      <c r="CF12" s="80">
        <f t="shared" si="31"/>
        <v>1375</v>
      </c>
      <c r="CG12" s="81">
        <v>951.18</v>
      </c>
      <c r="CH12" s="77">
        <v>0</v>
      </c>
      <c r="CI12" s="80">
        <f t="shared" si="32"/>
        <v>0</v>
      </c>
      <c r="CJ12" s="80">
        <v>0</v>
      </c>
      <c r="CK12" s="77">
        <v>1999</v>
      </c>
      <c r="CL12" s="80">
        <f t="shared" si="33"/>
        <v>832.91666666666674</v>
      </c>
      <c r="CM12" s="81">
        <v>404.8</v>
      </c>
      <c r="CN12" s="77">
        <v>0</v>
      </c>
      <c r="CO12" s="80">
        <f t="shared" si="34"/>
        <v>0</v>
      </c>
      <c r="CP12" s="80">
        <v>44</v>
      </c>
      <c r="CQ12" s="77">
        <v>39362.1</v>
      </c>
      <c r="CR12" s="80">
        <f t="shared" si="35"/>
        <v>16400.875</v>
      </c>
      <c r="CS12" s="81">
        <v>15097.098</v>
      </c>
      <c r="CT12" s="77">
        <v>19112.099999999999</v>
      </c>
      <c r="CU12" s="80">
        <f t="shared" si="36"/>
        <v>7963.375</v>
      </c>
      <c r="CV12" s="80">
        <v>5106.6980000000003</v>
      </c>
      <c r="CW12" s="80">
        <f t="shared" si="37"/>
        <v>64.127307831164558</v>
      </c>
      <c r="CX12" s="19">
        <v>900</v>
      </c>
      <c r="CY12" s="42">
        <f t="shared" si="38"/>
        <v>375</v>
      </c>
      <c r="CZ12" s="42">
        <v>241.1</v>
      </c>
      <c r="DA12" s="19">
        <v>2000</v>
      </c>
      <c r="DB12" s="42">
        <f t="shared" si="39"/>
        <v>833.33333333333326</v>
      </c>
      <c r="DC12" s="42">
        <v>3699.9998000000001</v>
      </c>
      <c r="DD12" s="19">
        <v>20000</v>
      </c>
      <c r="DE12" s="42">
        <f t="shared" si="40"/>
        <v>8333.3333333333339</v>
      </c>
      <c r="DF12" s="42">
        <v>0</v>
      </c>
      <c r="DG12" s="19">
        <v>95836.304000000004</v>
      </c>
      <c r="DH12" s="42">
        <f t="shared" si="41"/>
        <v>39931.793333333335</v>
      </c>
      <c r="DI12" s="42">
        <v>77316.437999999995</v>
      </c>
      <c r="DJ12" s="42">
        <v>0</v>
      </c>
      <c r="DK12" s="19">
        <f t="shared" si="6"/>
        <v>821152.40399999998</v>
      </c>
      <c r="DL12" s="42">
        <f t="shared" si="6"/>
        <v>342146.83499999996</v>
      </c>
      <c r="DM12" s="42">
        <f t="shared" si="6"/>
        <v>359914.30680000002</v>
      </c>
      <c r="DN12" s="19">
        <v>0</v>
      </c>
      <c r="DO12" s="42">
        <f t="shared" si="42"/>
        <v>0</v>
      </c>
      <c r="DP12" s="42">
        <v>0</v>
      </c>
      <c r="DQ12" s="19">
        <v>117393.3784</v>
      </c>
      <c r="DR12" s="42">
        <f t="shared" si="43"/>
        <v>48913.907666666666</v>
      </c>
      <c r="DS12" s="42">
        <v>65090.815000000002</v>
      </c>
      <c r="DT12" s="19">
        <v>0</v>
      </c>
      <c r="DU12" s="42">
        <f t="shared" si="44"/>
        <v>0</v>
      </c>
      <c r="DV12" s="42">
        <v>0</v>
      </c>
      <c r="DW12" s="19">
        <v>0</v>
      </c>
      <c r="DX12" s="42">
        <f t="shared" si="45"/>
        <v>0</v>
      </c>
      <c r="DY12" s="42">
        <v>0</v>
      </c>
      <c r="DZ12" s="19">
        <v>0</v>
      </c>
      <c r="EA12" s="42">
        <f t="shared" si="46"/>
        <v>0</v>
      </c>
      <c r="EB12" s="42">
        <v>0</v>
      </c>
      <c r="EC12" s="19">
        <v>91431.948999999993</v>
      </c>
      <c r="ED12" s="42">
        <f t="shared" si="47"/>
        <v>38096.645416666666</v>
      </c>
      <c r="EE12" s="42">
        <v>42950</v>
      </c>
      <c r="EF12" s="42">
        <v>0</v>
      </c>
      <c r="EG12" s="19">
        <f t="shared" si="7"/>
        <v>208825.32740000001</v>
      </c>
      <c r="EH12" s="42">
        <f t="shared" si="7"/>
        <v>87010.553083333332</v>
      </c>
      <c r="EI12" s="42">
        <f>DP12+DS12+DV12+DY12+EB12+EE12+EF12</f>
        <v>108040.815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42.7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4081424.7711999998</v>
      </c>
      <c r="F13" s="20">
        <f t="shared" si="0"/>
        <v>1700593.6546666666</v>
      </c>
      <c r="G13" s="20">
        <f t="shared" si="0"/>
        <v>1608898.1939999999</v>
      </c>
      <c r="H13" s="20">
        <f t="shared" si="8"/>
        <v>94.608032294190821</v>
      </c>
      <c r="I13" s="20">
        <f>G13/E13*100</f>
        <v>39.420013455912844</v>
      </c>
      <c r="J13" s="77">
        <f t="shared" si="1"/>
        <v>841600.8</v>
      </c>
      <c r="K13" s="78">
        <f t="shared" si="1"/>
        <v>350667</v>
      </c>
      <c r="L13" s="78">
        <f t="shared" si="1"/>
        <v>340787.1039999997</v>
      </c>
      <c r="M13" s="78">
        <f t="shared" si="9"/>
        <v>-9879.896000000299</v>
      </c>
      <c r="N13" s="78">
        <f t="shared" si="10"/>
        <v>97.182541841690181</v>
      </c>
      <c r="O13" s="78">
        <f>L13/J13*100</f>
        <v>40.492725767370906</v>
      </c>
      <c r="P13" s="77">
        <f t="shared" si="2"/>
        <v>159100</v>
      </c>
      <c r="Q13" s="78">
        <f t="shared" si="2"/>
        <v>66291.666666666672</v>
      </c>
      <c r="R13" s="78">
        <f>W13+AB13+AG13</f>
        <v>29767.337999999752</v>
      </c>
      <c r="S13" s="78">
        <f t="shared" si="11"/>
        <v>44.903589692017221</v>
      </c>
      <c r="T13" s="79">
        <f>R13/P13*100</f>
        <v>18.709829038340512</v>
      </c>
      <c r="U13" s="77">
        <v>0</v>
      </c>
      <c r="V13" s="80">
        <f t="shared" si="12"/>
        <v>0</v>
      </c>
      <c r="W13" s="80">
        <v>40.700000000000003</v>
      </c>
      <c r="X13" s="80" t="e">
        <f t="shared" si="13"/>
        <v>#DIV/0!</v>
      </c>
      <c r="Y13" s="80" t="e">
        <f t="shared" si="3"/>
        <v>#DIV/0!</v>
      </c>
      <c r="Z13" s="77">
        <v>16650</v>
      </c>
      <c r="AA13" s="80">
        <f t="shared" si="14"/>
        <v>6937.5</v>
      </c>
      <c r="AB13" s="80">
        <v>6685.1419999999998</v>
      </c>
      <c r="AC13" s="80">
        <f t="shared" si="4"/>
        <v>96.362407207207198</v>
      </c>
      <c r="AD13" s="80">
        <f t="shared" si="15"/>
        <v>40.151003003002998</v>
      </c>
      <c r="AE13" s="77">
        <v>142450</v>
      </c>
      <c r="AF13" s="80">
        <f t="shared" si="16"/>
        <v>59354.166666666672</v>
      </c>
      <c r="AG13" s="80">
        <v>23041.495999999752</v>
      </c>
      <c r="AH13" s="80">
        <f>+AG13/AF13*100</f>
        <v>38.820351281150863</v>
      </c>
      <c r="AI13" s="80">
        <f>AG13/AE13*100</f>
        <v>16.175146367146194</v>
      </c>
      <c r="AJ13" s="77">
        <v>442300</v>
      </c>
      <c r="AK13" s="80">
        <f t="shared" si="17"/>
        <v>184291.66666666669</v>
      </c>
      <c r="AL13" s="80">
        <v>220734.01300000001</v>
      </c>
      <c r="AM13" s="80">
        <f>+AL13/AK13*100</f>
        <v>119.77427791092019</v>
      </c>
      <c r="AN13" s="80">
        <f>AL13/AJ13*100</f>
        <v>49.905949129550081</v>
      </c>
      <c r="AO13" s="77">
        <v>17110</v>
      </c>
      <c r="AP13" s="80">
        <f t="shared" si="18"/>
        <v>7129.1666666666661</v>
      </c>
      <c r="AQ13" s="80">
        <v>10346.473</v>
      </c>
      <c r="AR13" s="80">
        <f t="shared" si="19"/>
        <v>145.12878550555232</v>
      </c>
      <c r="AS13" s="80">
        <f>AQ13/AO13*100</f>
        <v>60.470327293980134</v>
      </c>
      <c r="AT13" s="77">
        <v>13000</v>
      </c>
      <c r="AU13" s="80">
        <f t="shared" si="20"/>
        <v>5416.6666666666661</v>
      </c>
      <c r="AV13" s="80">
        <v>8902.1</v>
      </c>
      <c r="AW13" s="80">
        <f>+AV13/AU13*100</f>
        <v>164.34646153846157</v>
      </c>
      <c r="AX13" s="80">
        <f>AV13/AT13*100</f>
        <v>68.477692307692308</v>
      </c>
      <c r="AY13" s="77">
        <v>0</v>
      </c>
      <c r="AZ13" s="80">
        <f t="shared" si="21"/>
        <v>0</v>
      </c>
      <c r="BA13" s="80">
        <v>0</v>
      </c>
      <c r="BB13" s="77">
        <v>0</v>
      </c>
      <c r="BC13" s="80">
        <f t="shared" si="22"/>
        <v>0</v>
      </c>
      <c r="BD13" s="80">
        <v>0</v>
      </c>
      <c r="BE13" s="77">
        <v>2680869.1</v>
      </c>
      <c r="BF13" s="80">
        <f t="shared" si="23"/>
        <v>1117028.7916666667</v>
      </c>
      <c r="BG13" s="80">
        <v>1117028.8999999999</v>
      </c>
      <c r="BH13" s="77">
        <v>3486.1</v>
      </c>
      <c r="BI13" s="80">
        <f t="shared" si="24"/>
        <v>1452.5416666666665</v>
      </c>
      <c r="BJ13" s="80">
        <v>1317.5</v>
      </c>
      <c r="BK13" s="77">
        <v>0</v>
      </c>
      <c r="BL13" s="80">
        <f t="shared" si="25"/>
        <v>0</v>
      </c>
      <c r="BM13" s="80">
        <v>0</v>
      </c>
      <c r="BN13" s="77">
        <v>0</v>
      </c>
      <c r="BO13" s="80">
        <f t="shared" si="26"/>
        <v>0</v>
      </c>
      <c r="BP13" s="80">
        <v>0</v>
      </c>
      <c r="BQ13" s="77">
        <f t="shared" si="5"/>
        <v>44174.400000000001</v>
      </c>
      <c r="BR13" s="80">
        <f t="shared" si="5"/>
        <v>18406</v>
      </c>
      <c r="BS13" s="80">
        <f>BX13+CA13+CD13+CG13</f>
        <v>14070.901999999998</v>
      </c>
      <c r="BT13" s="80">
        <f t="shared" si="27"/>
        <v>76.447364989677268</v>
      </c>
      <c r="BU13" s="80">
        <f>BS13/BQ13*100</f>
        <v>31.853068745698859</v>
      </c>
      <c r="BV13" s="77">
        <v>33005</v>
      </c>
      <c r="BW13" s="80">
        <f t="shared" si="28"/>
        <v>13752.083333333332</v>
      </c>
      <c r="BX13" s="80">
        <v>10737.865</v>
      </c>
      <c r="BY13" s="77">
        <v>3330</v>
      </c>
      <c r="BZ13" s="80">
        <f t="shared" si="29"/>
        <v>1387.5</v>
      </c>
      <c r="CA13" s="80">
        <v>189.11199999999999</v>
      </c>
      <c r="CB13" s="77">
        <v>0</v>
      </c>
      <c r="CC13" s="80">
        <f t="shared" si="30"/>
        <v>0</v>
      </c>
      <c r="CD13" s="80">
        <v>0</v>
      </c>
      <c r="CE13" s="77">
        <v>7839.4</v>
      </c>
      <c r="CF13" s="80">
        <f t="shared" si="31"/>
        <v>3266.4166666666665</v>
      </c>
      <c r="CG13" s="81">
        <v>3143.9250000000002</v>
      </c>
      <c r="CH13" s="77">
        <v>0</v>
      </c>
      <c r="CI13" s="80">
        <f t="shared" si="32"/>
        <v>0</v>
      </c>
      <c r="CJ13" s="80">
        <v>0</v>
      </c>
      <c r="CK13" s="77">
        <v>4454</v>
      </c>
      <c r="CL13" s="80">
        <f t="shared" si="33"/>
        <v>1855.8333333333335</v>
      </c>
      <c r="CM13" s="81">
        <v>1484.74</v>
      </c>
      <c r="CN13" s="77">
        <v>0</v>
      </c>
      <c r="CO13" s="80">
        <f t="shared" si="34"/>
        <v>0</v>
      </c>
      <c r="CP13" s="80">
        <v>1036.0909999999999</v>
      </c>
      <c r="CQ13" s="77">
        <v>159916.4</v>
      </c>
      <c r="CR13" s="80">
        <f t="shared" si="35"/>
        <v>66631.833333333328</v>
      </c>
      <c r="CS13" s="81">
        <v>44544.400999999998</v>
      </c>
      <c r="CT13" s="77">
        <v>98469.6</v>
      </c>
      <c r="CU13" s="80">
        <f t="shared" si="36"/>
        <v>41029.000000000007</v>
      </c>
      <c r="CV13" s="80">
        <v>18654.05</v>
      </c>
      <c r="CW13" s="80">
        <f t="shared" si="37"/>
        <v>45.465524385190953</v>
      </c>
      <c r="CX13" s="19">
        <v>5000</v>
      </c>
      <c r="CY13" s="42">
        <f t="shared" si="38"/>
        <v>2083.3333333333335</v>
      </c>
      <c r="CZ13" s="42">
        <v>7760.5659999999998</v>
      </c>
      <c r="DA13" s="19">
        <v>1000</v>
      </c>
      <c r="DB13" s="42">
        <f t="shared" si="39"/>
        <v>416.66666666666663</v>
      </c>
      <c r="DC13" s="42">
        <v>400</v>
      </c>
      <c r="DD13" s="19">
        <v>0</v>
      </c>
      <c r="DE13" s="42">
        <f t="shared" si="40"/>
        <v>0</v>
      </c>
      <c r="DF13" s="42">
        <v>0</v>
      </c>
      <c r="DG13" s="19">
        <v>0</v>
      </c>
      <c r="DH13" s="42">
        <f t="shared" si="41"/>
        <v>0</v>
      </c>
      <c r="DI13" s="42">
        <v>3225.22</v>
      </c>
      <c r="DJ13" s="42">
        <v>0</v>
      </c>
      <c r="DK13" s="19">
        <f t="shared" si="6"/>
        <v>3530410</v>
      </c>
      <c r="DL13" s="42">
        <f t="shared" si="6"/>
        <v>1471004.1666666667</v>
      </c>
      <c r="DM13" s="42">
        <f t="shared" si="6"/>
        <v>1460618.2439999999</v>
      </c>
      <c r="DN13" s="19">
        <v>0</v>
      </c>
      <c r="DO13" s="42">
        <f t="shared" si="42"/>
        <v>0</v>
      </c>
      <c r="DP13" s="42">
        <v>0</v>
      </c>
      <c r="DQ13" s="19">
        <v>551014.77119999996</v>
      </c>
      <c r="DR13" s="42">
        <f t="shared" si="43"/>
        <v>229589.48799999998</v>
      </c>
      <c r="DS13" s="42">
        <v>147174.95000000001</v>
      </c>
      <c r="DT13" s="19">
        <v>0</v>
      </c>
      <c r="DU13" s="42">
        <f t="shared" si="44"/>
        <v>0</v>
      </c>
      <c r="DV13" s="42">
        <v>0</v>
      </c>
      <c r="DW13" s="19">
        <v>0</v>
      </c>
      <c r="DX13" s="42">
        <f t="shared" si="45"/>
        <v>0</v>
      </c>
      <c r="DY13" s="42">
        <v>1105</v>
      </c>
      <c r="DZ13" s="19">
        <v>0</v>
      </c>
      <c r="EA13" s="42">
        <f t="shared" si="46"/>
        <v>0</v>
      </c>
      <c r="EB13" s="42">
        <v>0</v>
      </c>
      <c r="EC13" s="19">
        <v>0</v>
      </c>
      <c r="ED13" s="42">
        <f t="shared" si="47"/>
        <v>0</v>
      </c>
      <c r="EE13" s="42">
        <v>0</v>
      </c>
      <c r="EF13" s="42">
        <v>0</v>
      </c>
      <c r="EG13" s="19">
        <f t="shared" si="7"/>
        <v>551014.77119999996</v>
      </c>
      <c r="EH13" s="42">
        <f t="shared" si="7"/>
        <v>229589.48799999998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42.7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785260.00000000012</v>
      </c>
      <c r="G14" s="20">
        <f t="shared" si="0"/>
        <v>881337.9010999999</v>
      </c>
      <c r="H14" s="20">
        <f t="shared" si="8"/>
        <v>112.23517065685246</v>
      </c>
      <c r="I14" s="20">
        <f>G14/E14*100</f>
        <v>46.764654440355216</v>
      </c>
      <c r="J14" s="77">
        <f t="shared" si="1"/>
        <v>465743.4</v>
      </c>
      <c r="K14" s="78">
        <f t="shared" si="1"/>
        <v>194059.75000000003</v>
      </c>
      <c r="L14" s="78">
        <f t="shared" si="1"/>
        <v>225189.04109999997</v>
      </c>
      <c r="M14" s="78">
        <f t="shared" si="9"/>
        <v>31129.291099999944</v>
      </c>
      <c r="N14" s="78">
        <f t="shared" si="10"/>
        <v>116.04108585113602</v>
      </c>
      <c r="O14" s="78">
        <f>L14/J14*100</f>
        <v>48.350452437973345</v>
      </c>
      <c r="P14" s="77">
        <f t="shared" si="2"/>
        <v>99600</v>
      </c>
      <c r="Q14" s="78">
        <f t="shared" si="2"/>
        <v>41500</v>
      </c>
      <c r="R14" s="78">
        <f>W14+AB14+AG14</f>
        <v>27267.635999999948</v>
      </c>
      <c r="S14" s="78">
        <f t="shared" si="11"/>
        <v>65.705146987951679</v>
      </c>
      <c r="T14" s="79">
        <f>R14/P14*100</f>
        <v>27.377144578313199</v>
      </c>
      <c r="U14" s="77">
        <v>8100</v>
      </c>
      <c r="V14" s="80">
        <f t="shared" si="12"/>
        <v>3375</v>
      </c>
      <c r="W14" s="80">
        <v>5830.2160000000003</v>
      </c>
      <c r="X14" s="80">
        <f t="shared" si="13"/>
        <v>172.74714074074075</v>
      </c>
      <c r="Y14" s="80">
        <f t="shared" si="3"/>
        <v>71.977975308641987</v>
      </c>
      <c r="Z14" s="77">
        <v>14800</v>
      </c>
      <c r="AA14" s="80">
        <f t="shared" si="14"/>
        <v>6166.6666666666661</v>
      </c>
      <c r="AB14" s="80">
        <v>4020.922</v>
      </c>
      <c r="AC14" s="80">
        <f t="shared" si="4"/>
        <v>65.20414054054055</v>
      </c>
      <c r="AD14" s="80">
        <f t="shared" si="15"/>
        <v>27.16839189189189</v>
      </c>
      <c r="AE14" s="77">
        <v>76700</v>
      </c>
      <c r="AF14" s="80">
        <f t="shared" si="16"/>
        <v>31958.333333333336</v>
      </c>
      <c r="AG14" s="80">
        <v>17416.497999999949</v>
      </c>
      <c r="AH14" s="80">
        <f>+AG14/AF14*100</f>
        <v>54.497516558018091</v>
      </c>
      <c r="AI14" s="80">
        <f>AG14/AE14*100</f>
        <v>22.707298565840873</v>
      </c>
      <c r="AJ14" s="77">
        <v>278743.40000000002</v>
      </c>
      <c r="AK14" s="80">
        <f t="shared" si="17"/>
        <v>116143.08333333334</v>
      </c>
      <c r="AL14" s="80">
        <v>157077.67800000001</v>
      </c>
      <c r="AM14" s="80">
        <f>+AL14/AK14*100</f>
        <v>135.24496981811947</v>
      </c>
      <c r="AN14" s="80">
        <f>AL14/AJ14*100</f>
        <v>56.352070757549775</v>
      </c>
      <c r="AO14" s="77">
        <v>9700</v>
      </c>
      <c r="AP14" s="80">
        <f t="shared" si="18"/>
        <v>4041.666666666667</v>
      </c>
      <c r="AQ14" s="80">
        <v>3967.375</v>
      </c>
      <c r="AR14" s="80">
        <f t="shared" si="19"/>
        <v>98.16185567010308</v>
      </c>
      <c r="AS14" s="80">
        <f>AQ14/AO14*100</f>
        <v>40.90077319587629</v>
      </c>
      <c r="AT14" s="77">
        <v>13000</v>
      </c>
      <c r="AU14" s="80">
        <f t="shared" si="20"/>
        <v>5416.6666666666661</v>
      </c>
      <c r="AV14" s="80">
        <v>5381.1</v>
      </c>
      <c r="AW14" s="80">
        <f>+AV14/AU14*100</f>
        <v>99.343384615384636</v>
      </c>
      <c r="AX14" s="80">
        <f>AV14/AT14*100</f>
        <v>41.393076923076926</v>
      </c>
      <c r="AY14" s="77">
        <v>0</v>
      </c>
      <c r="AZ14" s="80">
        <f t="shared" si="21"/>
        <v>0</v>
      </c>
      <c r="BA14" s="80">
        <v>0</v>
      </c>
      <c r="BB14" s="77">
        <v>0</v>
      </c>
      <c r="BC14" s="80">
        <f t="shared" si="22"/>
        <v>0</v>
      </c>
      <c r="BD14" s="80">
        <v>0</v>
      </c>
      <c r="BE14" s="77">
        <v>914256.6</v>
      </c>
      <c r="BF14" s="80">
        <f t="shared" si="23"/>
        <v>380940.25</v>
      </c>
      <c r="BG14" s="80">
        <v>380940.4</v>
      </c>
      <c r="BH14" s="77">
        <v>2396.8000000000002</v>
      </c>
      <c r="BI14" s="80">
        <f t="shared" si="24"/>
        <v>998.66666666666674</v>
      </c>
      <c r="BJ14" s="80">
        <v>905.6</v>
      </c>
      <c r="BK14" s="77">
        <v>0</v>
      </c>
      <c r="BL14" s="80">
        <f t="shared" si="25"/>
        <v>0</v>
      </c>
      <c r="BM14" s="80">
        <v>0</v>
      </c>
      <c r="BN14" s="77">
        <v>0</v>
      </c>
      <c r="BO14" s="80">
        <f t="shared" si="26"/>
        <v>0</v>
      </c>
      <c r="BP14" s="80">
        <v>0</v>
      </c>
      <c r="BQ14" s="77">
        <f t="shared" si="5"/>
        <v>23400</v>
      </c>
      <c r="BR14" s="80">
        <f t="shared" si="5"/>
        <v>9750</v>
      </c>
      <c r="BS14" s="80">
        <f>BX14+CA14+CD14+CG14</f>
        <v>5904.2554999999993</v>
      </c>
      <c r="BT14" s="80">
        <f t="shared" si="27"/>
        <v>60.556466666666665</v>
      </c>
      <c r="BU14" s="80">
        <f>BS14/BQ14*100</f>
        <v>25.231861111111108</v>
      </c>
      <c r="BV14" s="77">
        <v>11200</v>
      </c>
      <c r="BW14" s="80">
        <f t="shared" si="28"/>
        <v>4666.666666666667</v>
      </c>
      <c r="BX14" s="80">
        <v>1950.1374000000001</v>
      </c>
      <c r="BY14" s="77">
        <v>5540</v>
      </c>
      <c r="BZ14" s="80">
        <f t="shared" si="29"/>
        <v>2308.3333333333335</v>
      </c>
      <c r="CA14" s="80">
        <v>2022.8</v>
      </c>
      <c r="CB14" s="77">
        <v>3100</v>
      </c>
      <c r="CC14" s="80">
        <f t="shared" si="30"/>
        <v>1291.6666666666665</v>
      </c>
      <c r="CD14" s="80">
        <v>314.99</v>
      </c>
      <c r="CE14" s="77">
        <v>3560</v>
      </c>
      <c r="CF14" s="80">
        <f t="shared" si="31"/>
        <v>1483.3333333333335</v>
      </c>
      <c r="CG14" s="81">
        <v>1616.3280999999999</v>
      </c>
      <c r="CH14" s="77">
        <v>0</v>
      </c>
      <c r="CI14" s="80">
        <f t="shared" si="32"/>
        <v>0</v>
      </c>
      <c r="CJ14" s="80">
        <v>0</v>
      </c>
      <c r="CK14" s="77">
        <v>2227.1999999999998</v>
      </c>
      <c r="CL14" s="80">
        <f t="shared" si="33"/>
        <v>928</v>
      </c>
      <c r="CM14" s="81">
        <v>593.86</v>
      </c>
      <c r="CN14" s="77">
        <v>0</v>
      </c>
      <c r="CO14" s="80">
        <f t="shared" si="34"/>
        <v>0</v>
      </c>
      <c r="CP14" s="80">
        <v>0</v>
      </c>
      <c r="CQ14" s="77">
        <v>37800</v>
      </c>
      <c r="CR14" s="80">
        <f t="shared" si="35"/>
        <v>15750</v>
      </c>
      <c r="CS14" s="81">
        <v>14488.778399999999</v>
      </c>
      <c r="CT14" s="77">
        <v>30000</v>
      </c>
      <c r="CU14" s="80">
        <f t="shared" si="36"/>
        <v>12500</v>
      </c>
      <c r="CV14" s="80">
        <v>11307.278399999999</v>
      </c>
      <c r="CW14" s="80">
        <f t="shared" si="37"/>
        <v>90.458227199999996</v>
      </c>
      <c r="CX14" s="19">
        <v>2000</v>
      </c>
      <c r="CY14" s="42">
        <f t="shared" si="38"/>
        <v>833.33333333333326</v>
      </c>
      <c r="CZ14" s="42">
        <v>7192.7092000000002</v>
      </c>
      <c r="DA14" s="19">
        <v>0</v>
      </c>
      <c r="DB14" s="42">
        <f t="shared" si="39"/>
        <v>0</v>
      </c>
      <c r="DC14" s="42">
        <v>500</v>
      </c>
      <c r="DD14" s="19">
        <v>0</v>
      </c>
      <c r="DE14" s="42">
        <f t="shared" si="40"/>
        <v>0</v>
      </c>
      <c r="DF14" s="42">
        <v>0</v>
      </c>
      <c r="DG14" s="19">
        <v>1500</v>
      </c>
      <c r="DH14" s="42">
        <f t="shared" si="41"/>
        <v>625</v>
      </c>
      <c r="DI14" s="42">
        <v>3409.509</v>
      </c>
      <c r="DJ14" s="42">
        <v>0</v>
      </c>
      <c r="DK14" s="19">
        <f t="shared" si="6"/>
        <v>1384624</v>
      </c>
      <c r="DL14" s="42">
        <f t="shared" si="6"/>
        <v>576926.66666666686</v>
      </c>
      <c r="DM14" s="42">
        <f t="shared" si="6"/>
        <v>607628.90110000002</v>
      </c>
      <c r="DN14" s="19">
        <v>0</v>
      </c>
      <c r="DO14" s="42">
        <f t="shared" si="42"/>
        <v>0</v>
      </c>
      <c r="DP14" s="42">
        <v>0</v>
      </c>
      <c r="DQ14" s="19">
        <v>500000</v>
      </c>
      <c r="DR14" s="42">
        <f t="shared" si="43"/>
        <v>208333.33333333331</v>
      </c>
      <c r="DS14" s="42">
        <v>273709</v>
      </c>
      <c r="DT14" s="19">
        <v>0</v>
      </c>
      <c r="DU14" s="42">
        <f t="shared" si="44"/>
        <v>0</v>
      </c>
      <c r="DV14" s="42">
        <v>0</v>
      </c>
      <c r="DW14" s="19">
        <v>0</v>
      </c>
      <c r="DX14" s="42">
        <f t="shared" si="45"/>
        <v>0</v>
      </c>
      <c r="DY14" s="42">
        <v>0</v>
      </c>
      <c r="DZ14" s="19">
        <v>0</v>
      </c>
      <c r="EA14" s="42">
        <f t="shared" si="46"/>
        <v>0</v>
      </c>
      <c r="EB14" s="42">
        <v>0</v>
      </c>
      <c r="EC14" s="19">
        <v>254196.8</v>
      </c>
      <c r="ED14" s="42">
        <f t="shared" si="47"/>
        <v>105915.33333333333</v>
      </c>
      <c r="EE14" s="42">
        <v>136441.52340000001</v>
      </c>
      <c r="EF14" s="42">
        <v>0</v>
      </c>
      <c r="EG14" s="19">
        <f t="shared" si="7"/>
        <v>754196.8</v>
      </c>
      <c r="EH14" s="42">
        <f t="shared" si="7"/>
        <v>314248.66666666663</v>
      </c>
      <c r="EI14" s="42">
        <f>DP14+DS14+DV14+DY14+EB14+EE14+EF14</f>
        <v>410150.52340000001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ht="42.75" customHeight="1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2"/>
      <c r="V15" s="82"/>
      <c r="W15" s="83"/>
      <c r="X15" s="80"/>
      <c r="Y15" s="80"/>
      <c r="Z15" s="84"/>
      <c r="AA15" s="78"/>
      <c r="AB15" s="83"/>
      <c r="AC15" s="80"/>
      <c r="AD15" s="80"/>
      <c r="AE15" s="79"/>
      <c r="AF15" s="78"/>
      <c r="AG15" s="83"/>
      <c r="AH15" s="80"/>
      <c r="AI15" s="79"/>
      <c r="AJ15" s="82"/>
      <c r="AK15" s="78"/>
      <c r="AL15" s="83"/>
      <c r="AM15" s="80"/>
      <c r="AN15" s="79"/>
      <c r="AO15" s="82"/>
      <c r="AP15" s="78"/>
      <c r="AQ15" s="83"/>
      <c r="AR15" s="80"/>
      <c r="AS15" s="79"/>
      <c r="AT15" s="85"/>
      <c r="AU15" s="78"/>
      <c r="AV15" s="78"/>
      <c r="AW15" s="80"/>
      <c r="AX15" s="79"/>
      <c r="AY15" s="86"/>
      <c r="AZ15" s="78"/>
      <c r="BA15" s="79"/>
      <c r="BB15" s="79"/>
      <c r="BC15" s="78"/>
      <c r="BD15" s="79"/>
      <c r="BE15" s="79"/>
      <c r="BF15" s="78"/>
      <c r="BG15" s="83"/>
      <c r="BH15" s="82"/>
      <c r="BI15" s="78"/>
      <c r="BJ15" s="79"/>
      <c r="BK15" s="79"/>
      <c r="BL15" s="78"/>
      <c r="BM15" s="79"/>
      <c r="BN15" s="79"/>
      <c r="BO15" s="78"/>
      <c r="BP15" s="79"/>
      <c r="BQ15" s="78"/>
      <c r="BR15" s="78"/>
      <c r="BS15" s="78"/>
      <c r="BT15" s="80"/>
      <c r="BU15" s="79"/>
      <c r="BV15" s="82"/>
      <c r="BW15" s="78"/>
      <c r="BX15" s="83"/>
      <c r="BY15" s="79"/>
      <c r="BZ15" s="78"/>
      <c r="CA15" s="78"/>
      <c r="CB15" s="79"/>
      <c r="CC15" s="78"/>
      <c r="CD15" s="79"/>
      <c r="CE15" s="82"/>
      <c r="CF15" s="78"/>
      <c r="CG15" s="83"/>
      <c r="CH15" s="79"/>
      <c r="CI15" s="78"/>
      <c r="CJ15" s="79"/>
      <c r="CK15" s="79"/>
      <c r="CL15" s="78"/>
      <c r="CM15" s="79"/>
      <c r="CN15" s="82"/>
      <c r="CO15" s="78"/>
      <c r="CP15" s="83"/>
      <c r="CQ15" s="82"/>
      <c r="CR15" s="78"/>
      <c r="CS15" s="83"/>
      <c r="CT15" s="87"/>
      <c r="CU15" s="78"/>
      <c r="CV15" s="83"/>
      <c r="CW15" s="80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ht="42.75" customHeight="1" x14ac:dyDescent="0.3">
      <c r="A16" s="17"/>
      <c r="B16" s="36" t="s">
        <v>50</v>
      </c>
      <c r="C16" s="28">
        <f>SUM(C10:C15)</f>
        <v>328271.64809999999</v>
      </c>
      <c r="D16" s="28">
        <f>SUM(D10:D15)</f>
        <v>1505913.2455</v>
      </c>
      <c r="E16" s="28">
        <f>SUM(E10:E15)</f>
        <v>13503597.353600001</v>
      </c>
      <c r="F16" s="28">
        <f>SUM(F10:F15)</f>
        <v>5626498.8973333342</v>
      </c>
      <c r="G16" s="28">
        <f>SUM(G10:G15)</f>
        <v>5048758.7970000003</v>
      </c>
      <c r="H16" s="28">
        <f t="shared" si="8"/>
        <v>89.731801056476655</v>
      </c>
      <c r="I16" s="28">
        <f>G16/E16*100</f>
        <v>37.388250440198611</v>
      </c>
      <c r="J16" s="45">
        <f>SUM(J10:J15)</f>
        <v>2964690.9040000006</v>
      </c>
      <c r="K16" s="45">
        <f>SUM(K10:K15)</f>
        <v>1235287.8766666669</v>
      </c>
      <c r="L16" s="45">
        <f>SUM(L10:L15)</f>
        <v>1333618.4779999997</v>
      </c>
      <c r="M16" s="45">
        <f t="shared" si="9"/>
        <v>98330.601333332714</v>
      </c>
      <c r="N16" s="45">
        <f t="shared" si="10"/>
        <v>107.96013651479124</v>
      </c>
      <c r="O16" s="45">
        <f>L16/J16*100</f>
        <v>44.983390214496346</v>
      </c>
      <c r="P16" s="45">
        <f>SUM(P10:P15)</f>
        <v>514766.63000000041</v>
      </c>
      <c r="Q16" s="45">
        <f>SUM(Q10:Q15)</f>
        <v>214486.0958333335</v>
      </c>
      <c r="R16" s="45">
        <f>SUM(R10:R15)</f>
        <v>130364.85589999979</v>
      </c>
      <c r="S16" s="45">
        <f t="shared" si="11"/>
        <v>60.780096440983222</v>
      </c>
      <c r="T16" s="45">
        <f>R16/P16*100</f>
        <v>25.32504018374301</v>
      </c>
      <c r="U16" s="45">
        <f>SUM(U10:U15)</f>
        <v>23164.400000000001</v>
      </c>
      <c r="V16" s="45">
        <f>SUM(V10:V15)</f>
        <v>9651.8333333333339</v>
      </c>
      <c r="W16" s="45">
        <f>SUM(W10:W15)</f>
        <v>10672.667000000001</v>
      </c>
      <c r="X16" s="45">
        <f t="shared" si="13"/>
        <v>110.57657785222152</v>
      </c>
      <c r="Y16" s="45">
        <f t="shared" si="3"/>
        <v>46.073574105092305</v>
      </c>
      <c r="Z16" s="45">
        <f>SUM(Z10:Z15)</f>
        <v>141872.29999999999</v>
      </c>
      <c r="AA16" s="45">
        <f>SUM(AA10:AA15)</f>
        <v>59113.458333333336</v>
      </c>
      <c r="AB16" s="45">
        <f>SUM(AB10:AB15)</f>
        <v>35782.821499999998</v>
      </c>
      <c r="AC16" s="45">
        <f t="shared" si="4"/>
        <v>60.532444740798589</v>
      </c>
      <c r="AD16" s="80">
        <f t="shared" si="15"/>
        <v>25.221851975332747</v>
      </c>
      <c r="AE16" s="45">
        <f>SUM(AE10:AE15)</f>
        <v>349729.9300000004</v>
      </c>
      <c r="AF16" s="45">
        <f>SUM(AF10:AF15)</f>
        <v>145720.80416666684</v>
      </c>
      <c r="AG16" s="45">
        <f>SUM(AG10:AG15)</f>
        <v>83909.367399999799</v>
      </c>
      <c r="AH16" s="45">
        <f>+AG16/AF16*100</f>
        <v>57.582284067022592</v>
      </c>
      <c r="AI16" s="45">
        <f>AG16/AE16*100</f>
        <v>23.992618361259417</v>
      </c>
      <c r="AJ16" s="45">
        <f>SUM(AJ10:AJ15)</f>
        <v>1272421.6000000001</v>
      </c>
      <c r="AK16" s="45">
        <f>SUM(AK10:AK15)</f>
        <v>530175.66666666674</v>
      </c>
      <c r="AL16" s="45">
        <f>SUM(AL10:AL15)</f>
        <v>677312.14500000002</v>
      </c>
      <c r="AM16" s="45">
        <f>+AL16/AK16*100</f>
        <v>127.75240124813976</v>
      </c>
      <c r="AN16" s="45">
        <f>AL16/AJ16*100</f>
        <v>53.230167186724898</v>
      </c>
      <c r="AO16" s="45">
        <f>SUM(AO10:AO15)</f>
        <v>45792.5</v>
      </c>
      <c r="AP16" s="45">
        <f>SUM(AP10:AP15)</f>
        <v>19080.208333333332</v>
      </c>
      <c r="AQ16" s="45">
        <f>SUM(AQ10:AQ15)</f>
        <v>21678.821199999998</v>
      </c>
      <c r="AR16" s="45">
        <f t="shared" si="19"/>
        <v>113.61941558115412</v>
      </c>
      <c r="AS16" s="45">
        <f>AQ16/AO16*100</f>
        <v>47.341423158814209</v>
      </c>
      <c r="AT16" s="45">
        <f>SUM(AT10:AT15)</f>
        <v>45600</v>
      </c>
      <c r="AU16" s="45">
        <f>SUM(AU10:AU15)</f>
        <v>19000</v>
      </c>
      <c r="AV16" s="45">
        <f>SUM(AV10:AV15)</f>
        <v>24044.5</v>
      </c>
      <c r="AW16" s="45">
        <f>+AV16/AU16*100</f>
        <v>126.55000000000001</v>
      </c>
      <c r="AX16" s="45">
        <f>AV16/AT16*100</f>
        <v>52.729166666666671</v>
      </c>
      <c r="AY16" s="45">
        <f t="shared" ref="AY16:BS16" si="48">SUM(AY10:AY15)</f>
        <v>0</v>
      </c>
      <c r="AZ16" s="45">
        <f t="shared" si="48"/>
        <v>0</v>
      </c>
      <c r="BA16" s="45">
        <f t="shared" si="48"/>
        <v>0</v>
      </c>
      <c r="BB16" s="45">
        <f t="shared" si="48"/>
        <v>0</v>
      </c>
      <c r="BC16" s="45">
        <f t="shared" si="48"/>
        <v>0</v>
      </c>
      <c r="BD16" s="45">
        <f t="shared" si="48"/>
        <v>0</v>
      </c>
      <c r="BE16" s="45">
        <f t="shared" si="48"/>
        <v>7050325.9000000004</v>
      </c>
      <c r="BF16" s="45">
        <f t="shared" si="48"/>
        <v>2937635.791666667</v>
      </c>
      <c r="BG16" s="45">
        <f t="shared" si="48"/>
        <v>2937636.1999999997</v>
      </c>
      <c r="BH16" s="45">
        <f t="shared" si="48"/>
        <v>20481.099999999999</v>
      </c>
      <c r="BI16" s="45">
        <f t="shared" si="48"/>
        <v>8533.7916666666661</v>
      </c>
      <c r="BJ16" s="45">
        <f t="shared" si="48"/>
        <v>7740.2</v>
      </c>
      <c r="BK16" s="45">
        <f t="shared" si="48"/>
        <v>0</v>
      </c>
      <c r="BL16" s="45">
        <f t="shared" si="48"/>
        <v>0</v>
      </c>
      <c r="BM16" s="45">
        <f t="shared" si="48"/>
        <v>0</v>
      </c>
      <c r="BN16" s="45">
        <f t="shared" si="48"/>
        <v>0</v>
      </c>
      <c r="BO16" s="45">
        <f t="shared" si="48"/>
        <v>0</v>
      </c>
      <c r="BP16" s="45">
        <f t="shared" si="48"/>
        <v>0</v>
      </c>
      <c r="BQ16" s="45">
        <f t="shared" si="48"/>
        <v>344888.30000000005</v>
      </c>
      <c r="BR16" s="45">
        <f t="shared" si="48"/>
        <v>143703.45833333331</v>
      </c>
      <c r="BS16" s="45">
        <f t="shared" si="48"/>
        <v>77237.791599999997</v>
      </c>
      <c r="BT16" s="45">
        <f t="shared" si="27"/>
        <v>53.74803953627886</v>
      </c>
      <c r="BU16" s="45">
        <f>BS16/BQ16*100</f>
        <v>22.395016473449516</v>
      </c>
      <c r="BV16" s="45">
        <f t="shared" ref="BV16:CV16" si="49">SUM(BV10:BV15)</f>
        <v>254687</v>
      </c>
      <c r="BW16" s="45">
        <f t="shared" si="49"/>
        <v>106119.58333333333</v>
      </c>
      <c r="BX16" s="45">
        <f t="shared" si="49"/>
        <v>56827.699499999995</v>
      </c>
      <c r="BY16" s="45">
        <f t="shared" si="49"/>
        <v>52046.400000000001</v>
      </c>
      <c r="BZ16" s="45">
        <f t="shared" si="49"/>
        <v>21685.999999999996</v>
      </c>
      <c r="CA16" s="45">
        <f t="shared" si="49"/>
        <v>3923.1220000000003</v>
      </c>
      <c r="CB16" s="45">
        <f t="shared" si="49"/>
        <v>5200</v>
      </c>
      <c r="CC16" s="45">
        <f t="shared" si="49"/>
        <v>2166.6666666666665</v>
      </c>
      <c r="CD16" s="45">
        <f t="shared" si="49"/>
        <v>510.92399999999998</v>
      </c>
      <c r="CE16" s="45">
        <f t="shared" si="49"/>
        <v>32954.9</v>
      </c>
      <c r="CF16" s="45">
        <f t="shared" si="49"/>
        <v>13731.208333333334</v>
      </c>
      <c r="CG16" s="45">
        <f t="shared" si="49"/>
        <v>15976.046100000001</v>
      </c>
      <c r="CH16" s="45">
        <f t="shared" si="49"/>
        <v>0</v>
      </c>
      <c r="CI16" s="45">
        <f t="shared" si="49"/>
        <v>0</v>
      </c>
      <c r="CJ16" s="45">
        <f t="shared" si="49"/>
        <v>0</v>
      </c>
      <c r="CK16" s="45">
        <f t="shared" si="49"/>
        <v>15361.8</v>
      </c>
      <c r="CL16" s="45">
        <f t="shared" si="49"/>
        <v>6400.75</v>
      </c>
      <c r="CM16" s="45">
        <f t="shared" si="49"/>
        <v>4116.6799999999994</v>
      </c>
      <c r="CN16" s="45">
        <f t="shared" si="49"/>
        <v>0</v>
      </c>
      <c r="CO16" s="45">
        <f t="shared" si="49"/>
        <v>0</v>
      </c>
      <c r="CP16" s="45">
        <f t="shared" si="49"/>
        <v>1080.0909999999999</v>
      </c>
      <c r="CQ16" s="45">
        <f t="shared" si="49"/>
        <v>479319.47</v>
      </c>
      <c r="CR16" s="45">
        <f t="shared" si="49"/>
        <v>199716.44583333333</v>
      </c>
      <c r="CS16" s="45">
        <f t="shared" si="49"/>
        <v>150790.26040000003</v>
      </c>
      <c r="CT16" s="45">
        <f t="shared" si="49"/>
        <v>232420.17</v>
      </c>
      <c r="CU16" s="45">
        <f t="shared" si="49"/>
        <v>96841.737500000017</v>
      </c>
      <c r="CV16" s="45">
        <f t="shared" si="49"/>
        <v>62035.739399999991</v>
      </c>
      <c r="CW16" s="45">
        <f t="shared" si="37"/>
        <v>64.05888721275781</v>
      </c>
      <c r="CX16" s="28">
        <f t="shared" ref="CX16:EI16" si="50">SUM(CX10:CX15)</f>
        <v>13900</v>
      </c>
      <c r="CY16" s="28">
        <f t="shared" si="50"/>
        <v>5791.666666666667</v>
      </c>
      <c r="CZ16" s="28">
        <f t="shared" si="50"/>
        <v>20438.492200000001</v>
      </c>
      <c r="DA16" s="28">
        <f t="shared" si="50"/>
        <v>3666.1</v>
      </c>
      <c r="DB16" s="28">
        <f t="shared" si="50"/>
        <v>1527.5416666666665</v>
      </c>
      <c r="DC16" s="28">
        <f t="shared" si="50"/>
        <v>5099.9997999999996</v>
      </c>
      <c r="DD16" s="28">
        <f t="shared" si="50"/>
        <v>20000</v>
      </c>
      <c r="DE16" s="28">
        <f t="shared" si="50"/>
        <v>8333.3333333333339</v>
      </c>
      <c r="DF16" s="28">
        <f t="shared" si="50"/>
        <v>0</v>
      </c>
      <c r="DG16" s="28">
        <f t="shared" si="50"/>
        <v>244336.304</v>
      </c>
      <c r="DH16" s="28">
        <f t="shared" si="50"/>
        <v>101806.79333333333</v>
      </c>
      <c r="DI16" s="28">
        <f t="shared" si="50"/>
        <v>225571.52089999997</v>
      </c>
      <c r="DJ16" s="28">
        <f t="shared" si="50"/>
        <v>0</v>
      </c>
      <c r="DK16" s="28">
        <f t="shared" si="50"/>
        <v>10070859.704</v>
      </c>
      <c r="DL16" s="28">
        <f t="shared" si="50"/>
        <v>4196191.5433333339</v>
      </c>
      <c r="DM16" s="28">
        <f t="shared" si="50"/>
        <v>4283111.5580000002</v>
      </c>
      <c r="DN16" s="28">
        <f t="shared" si="50"/>
        <v>100000</v>
      </c>
      <c r="DO16" s="28">
        <f t="shared" si="50"/>
        <v>41666.666666666672</v>
      </c>
      <c r="DP16" s="28">
        <f t="shared" si="50"/>
        <v>0</v>
      </c>
      <c r="DQ16" s="28">
        <f t="shared" si="50"/>
        <v>3327737.6495999997</v>
      </c>
      <c r="DR16" s="28">
        <f t="shared" si="50"/>
        <v>1386557.3539999998</v>
      </c>
      <c r="DS16" s="28">
        <f t="shared" si="50"/>
        <v>764542.23900000006</v>
      </c>
      <c r="DT16" s="28">
        <f t="shared" si="50"/>
        <v>0</v>
      </c>
      <c r="DU16" s="28">
        <f t="shared" si="50"/>
        <v>0</v>
      </c>
      <c r="DV16" s="28">
        <f t="shared" si="50"/>
        <v>0</v>
      </c>
      <c r="DW16" s="28">
        <f t="shared" si="50"/>
        <v>5000</v>
      </c>
      <c r="DX16" s="28">
        <f t="shared" si="50"/>
        <v>2083.3333333333335</v>
      </c>
      <c r="DY16" s="28">
        <f t="shared" si="50"/>
        <v>1105</v>
      </c>
      <c r="DZ16" s="28">
        <f t="shared" si="50"/>
        <v>0</v>
      </c>
      <c r="EA16" s="28">
        <f t="shared" si="50"/>
        <v>0</v>
      </c>
      <c r="EB16" s="28">
        <f t="shared" si="50"/>
        <v>0</v>
      </c>
      <c r="EC16" s="28">
        <f t="shared" si="50"/>
        <v>1151336.0490000001</v>
      </c>
      <c r="ED16" s="28">
        <f t="shared" si="50"/>
        <v>479723.35374999995</v>
      </c>
      <c r="EE16" s="28">
        <f t="shared" si="50"/>
        <v>353929.14840000001</v>
      </c>
      <c r="EF16" s="28">
        <f t="shared" si="50"/>
        <v>0</v>
      </c>
      <c r="EG16" s="28">
        <f t="shared" si="50"/>
        <v>4584073.6985999998</v>
      </c>
      <c r="EH16" s="28">
        <f t="shared" si="50"/>
        <v>1910030.7077500001</v>
      </c>
      <c r="EI16" s="28">
        <f t="shared" si="50"/>
        <v>1119576.3874000001</v>
      </c>
      <c r="EJ16" s="24"/>
      <c r="EK16" s="24"/>
      <c r="EL16" s="24"/>
      <c r="EM16" s="24"/>
      <c r="EN16" s="24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48" customFormat="1" x14ac:dyDescent="0.3">
      <c r="A17" s="49"/>
      <c r="B17" s="50"/>
      <c r="C17" s="29"/>
      <c r="D17" s="29"/>
      <c r="E17" s="29"/>
      <c r="F17" s="29"/>
      <c r="G17" s="29"/>
      <c r="H17" s="29"/>
      <c r="I17" s="51"/>
      <c r="J17" s="29"/>
      <c r="K17" s="29"/>
      <c r="L17" s="29"/>
      <c r="M17" s="29"/>
      <c r="N17" s="29"/>
      <c r="O17" s="51"/>
      <c r="P17" s="29"/>
      <c r="Q17" s="29"/>
      <c r="R17" s="29"/>
      <c r="S17" s="29"/>
      <c r="T17" s="52"/>
      <c r="U17" s="29"/>
      <c r="V17" s="29"/>
      <c r="W17" s="29"/>
      <c r="X17" s="29"/>
      <c r="Y17" s="52"/>
      <c r="Z17" s="29"/>
      <c r="AA17" s="29"/>
      <c r="AB17" s="29"/>
      <c r="AC17" s="29"/>
      <c r="AD17" s="52"/>
      <c r="AE17" s="29"/>
      <c r="AF17" s="29"/>
      <c r="AG17" s="29"/>
      <c r="AH17" s="51"/>
      <c r="AI17" s="52"/>
      <c r="AJ17" s="29"/>
      <c r="AK17" s="29"/>
      <c r="AL17" s="29"/>
      <c r="AM17" s="29"/>
      <c r="AN17" s="52"/>
      <c r="AO17" s="29"/>
      <c r="AP17" s="29"/>
      <c r="AQ17" s="29"/>
      <c r="AR17" s="29"/>
      <c r="AS17" s="52"/>
      <c r="AT17" s="29"/>
      <c r="AU17" s="29"/>
      <c r="AV17" s="29"/>
      <c r="AW17" s="29"/>
      <c r="AX17" s="52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52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46"/>
      <c r="EK17" s="46"/>
      <c r="EL17" s="46"/>
      <c r="EM17" s="46"/>
      <c r="EN17" s="46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48" customFormat="1" x14ac:dyDescent="0.3"/>
    <row r="19" spans="1:254" s="48" customFormat="1" x14ac:dyDescent="0.3"/>
    <row r="20" spans="1:254" s="48" customFormat="1" x14ac:dyDescent="0.3"/>
    <row r="21" spans="1:254" s="48" customFormat="1" x14ac:dyDescent="0.3"/>
    <row r="22" spans="1:254" s="48" customFormat="1" x14ac:dyDescent="0.3"/>
    <row r="23" spans="1:254" s="48" customFormat="1" x14ac:dyDescent="0.3"/>
    <row r="24" spans="1:254" s="48" customFormat="1" x14ac:dyDescent="0.3"/>
    <row r="25" spans="1:254" s="48" customFormat="1" x14ac:dyDescent="0.3"/>
    <row r="26" spans="1:254" s="48" customFormat="1" x14ac:dyDescent="0.3"/>
    <row r="27" spans="1:254" s="48" customFormat="1" x14ac:dyDescent="0.3"/>
    <row r="28" spans="1:254" s="48" customFormat="1" x14ac:dyDescent="0.3"/>
    <row r="29" spans="1:254" s="48" customFormat="1" x14ac:dyDescent="0.3"/>
    <row r="30" spans="1:254" s="48" customFormat="1" x14ac:dyDescent="0.3"/>
    <row r="31" spans="1:254" s="48" customFormat="1" x14ac:dyDescent="0.3"/>
    <row r="32" spans="1:254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W10 CV11:CV14 CW11:CW16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68">
    <mergeCell ref="ED7:ED8"/>
    <mergeCell ref="EF7:EF8"/>
    <mergeCell ref="EG7:EG8"/>
    <mergeCell ref="EH7:EH8"/>
    <mergeCell ref="DU7:DU8"/>
    <mergeCell ref="DW7:DW8"/>
    <mergeCell ref="DX7:DX8"/>
    <mergeCell ref="DZ7:DZ8"/>
    <mergeCell ref="EA7:EA8"/>
    <mergeCell ref="EC7:EC8"/>
    <mergeCell ref="DL7:DL8"/>
    <mergeCell ref="DN7:DN8"/>
    <mergeCell ref="DO7:DO8"/>
    <mergeCell ref="DQ7:DQ8"/>
    <mergeCell ref="DR7:DR8"/>
    <mergeCell ref="DT7:DT8"/>
    <mergeCell ref="DD7:DD8"/>
    <mergeCell ref="DE7:DE8"/>
    <mergeCell ref="DG7:DG8"/>
    <mergeCell ref="DH7:DH8"/>
    <mergeCell ref="DJ7:DJ8"/>
    <mergeCell ref="DK7:DK8"/>
    <mergeCell ref="CV7:CV8"/>
    <mergeCell ref="CW7:CW8"/>
    <mergeCell ref="CX7:CX8"/>
    <mergeCell ref="CY7:CY8"/>
    <mergeCell ref="DA7:DA8"/>
    <mergeCell ref="DB7:DB8"/>
    <mergeCell ref="CO7:CO8"/>
    <mergeCell ref="CQ7:CQ8"/>
    <mergeCell ref="CR7:CR8"/>
    <mergeCell ref="CS7:CS8"/>
    <mergeCell ref="CT7:CT8"/>
    <mergeCell ref="CU7:CU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BQ7:BQ8"/>
    <mergeCell ref="BR7:BR8"/>
    <mergeCell ref="BS7:BS8"/>
    <mergeCell ref="BT7:BT8"/>
    <mergeCell ref="BU7:BU8"/>
    <mergeCell ref="BV7:BV8"/>
    <mergeCell ref="BH7:BH8"/>
    <mergeCell ref="BI7:BI8"/>
    <mergeCell ref="BK7:BK8"/>
    <mergeCell ref="BL7:BL8"/>
    <mergeCell ref="BN7:BN8"/>
    <mergeCell ref="BO7:BO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W6:DY6"/>
    <mergeCell ref="DZ6:EB6"/>
    <mergeCell ref="EC6:EE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T5:DV6"/>
    <mergeCell ref="DW5:EE5"/>
    <mergeCell ref="Q7:Q8"/>
    <mergeCell ref="DN5:DS5"/>
    <mergeCell ref="CQ6:CS6"/>
    <mergeCell ref="CT6:CW6"/>
    <mergeCell ref="CX6:CZ6"/>
    <mergeCell ref="DN6:DP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Q6:DS6"/>
    <mergeCell ref="A1:EI1"/>
    <mergeCell ref="A2:EI2"/>
    <mergeCell ref="L3:P3"/>
    <mergeCell ref="CU3:CW3"/>
    <mergeCell ref="A4:A8"/>
    <mergeCell ref="B4:B8"/>
    <mergeCell ref="C4:C8"/>
    <mergeCell ref="D4:D8"/>
    <mergeCell ref="E4:I6"/>
    <mergeCell ref="J4:O6"/>
    <mergeCell ref="P4:DI4"/>
    <mergeCell ref="DJ4:DJ6"/>
    <mergeCell ref="DK4:DM6"/>
    <mergeCell ref="DN4:EE4"/>
    <mergeCell ref="EF4:EF6"/>
    <mergeCell ref="EG4:EI6"/>
    <mergeCell ref="P5:BA5"/>
    <mergeCell ref="BB5:BM5"/>
    <mergeCell ref="BN5:BP6"/>
    <mergeCell ref="BQ5:CG5"/>
    <mergeCell ref="CQ5:CZ5"/>
    <mergeCell ref="DA5:DC6"/>
    <mergeCell ref="DD5:DF6"/>
    <mergeCell ref="DG5:DI6"/>
  </mergeCells>
  <pageMargins left="0" right="0" top="0.15748031496062992" bottom="0.35433070866141736" header="0.31496062992125984" footer="0.31496062992125984"/>
  <pageSetup paperSize="9" scale="4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view="pageBreakPreview" zoomScale="40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K10" sqref="AK10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7.7109375" style="1" customWidth="1"/>
    <col min="11" max="11" width="15.140625" style="1" customWidth="1"/>
    <col min="12" max="12" width="17.42578125" style="1" customWidth="1"/>
    <col min="13" max="13" width="14.85546875" style="1" customWidth="1"/>
    <col min="14" max="14" width="10.7109375" style="1" customWidth="1"/>
    <col min="15" max="15" width="11" style="1" hidden="1" customWidth="1"/>
    <col min="16" max="18" width="14.85546875" style="1" customWidth="1"/>
    <col min="19" max="19" width="11.140625" style="1" customWidth="1"/>
    <col min="20" max="20" width="11.85546875" style="1" hidden="1" customWidth="1"/>
    <col min="21" max="33" width="14.85546875" style="1" hidden="1" customWidth="1"/>
    <col min="34" max="34" width="13.5703125" style="1" hidden="1" customWidth="1"/>
    <col min="35" max="35" width="14.85546875" style="1" hidden="1" customWidth="1"/>
    <col min="36" max="36" width="15.7109375" style="1" customWidth="1"/>
    <col min="37" max="38" width="14.85546875" style="1" customWidth="1"/>
    <col min="39" max="39" width="11.42578125" style="1" customWidth="1"/>
    <col min="40" max="40" width="14.85546875" style="1" hidden="1" customWidth="1"/>
    <col min="41" max="43" width="14.85546875" style="1" customWidth="1"/>
    <col min="44" max="44" width="10.42578125" style="1" customWidth="1"/>
    <col min="45" max="68" width="14.85546875" style="1" hidden="1" customWidth="1"/>
    <col min="69" max="69" width="17.28515625" style="1" customWidth="1"/>
    <col min="70" max="71" width="14.85546875" style="1" customWidth="1"/>
    <col min="72" max="72" width="10.140625" style="1" customWidth="1"/>
    <col min="73" max="94" width="14.85546875" style="1" hidden="1" customWidth="1"/>
    <col min="95" max="97" width="14.85546875" style="1" customWidth="1"/>
    <col min="98" max="98" width="10.140625" style="1" customWidth="1"/>
    <col min="99" max="135" width="14.85546875" style="1" hidden="1" customWidth="1"/>
    <col min="136" max="136" width="10.5703125" style="1" hidden="1" customWidth="1"/>
    <col min="137" max="139" width="14.85546875" style="1" hidden="1" customWidth="1"/>
    <col min="140" max="229" width="17.28515625" style="2"/>
    <col min="230" max="16384" width="17.28515625" style="1"/>
  </cols>
  <sheetData>
    <row r="1" spans="1:255" s="61" customFormat="1" ht="20.25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</row>
    <row r="2" spans="1:255" s="61" customFormat="1" ht="17.45" customHeight="1" x14ac:dyDescent="0.3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</row>
    <row r="3" spans="1:255" s="61" customFormat="1" ht="26.25" customHeight="1" x14ac:dyDescent="0.35">
      <c r="B3" s="62"/>
      <c r="C3" s="68"/>
      <c r="D3" s="68"/>
      <c r="E3" s="68"/>
      <c r="F3" s="68"/>
      <c r="G3" s="68"/>
      <c r="H3" s="68"/>
      <c r="I3" s="68"/>
      <c r="J3" s="68"/>
      <c r="K3" s="68"/>
      <c r="L3" s="255"/>
      <c r="M3" s="255"/>
      <c r="N3" s="255"/>
      <c r="O3" s="255"/>
      <c r="P3" s="255"/>
      <c r="Q3" s="68"/>
      <c r="R3" s="63"/>
      <c r="S3" s="63"/>
      <c r="U3" s="64"/>
      <c r="V3" s="64"/>
      <c r="W3" s="64"/>
      <c r="X3" s="64"/>
      <c r="Y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CS3" s="256" t="s">
        <v>65</v>
      </c>
      <c r="CT3" s="25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</row>
    <row r="4" spans="1:255" ht="17.45" customHeight="1" x14ac:dyDescent="0.3">
      <c r="A4" s="116" t="s">
        <v>1</v>
      </c>
      <c r="B4" s="119" t="s">
        <v>2</v>
      </c>
      <c r="C4" s="122" t="s">
        <v>3</v>
      </c>
      <c r="D4" s="122" t="s">
        <v>4</v>
      </c>
      <c r="E4" s="125" t="s">
        <v>5</v>
      </c>
      <c r="F4" s="126"/>
      <c r="G4" s="126"/>
      <c r="H4" s="126"/>
      <c r="I4" s="127"/>
      <c r="J4" s="134" t="s">
        <v>6</v>
      </c>
      <c r="K4" s="135"/>
      <c r="L4" s="135"/>
      <c r="M4" s="135"/>
      <c r="N4" s="135"/>
      <c r="O4" s="136"/>
      <c r="P4" s="14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5"/>
      <c r="DJ4" s="146" t="s">
        <v>7</v>
      </c>
      <c r="DK4" s="147" t="s">
        <v>8</v>
      </c>
      <c r="DL4" s="148"/>
      <c r="DM4" s="149"/>
      <c r="DN4" s="156" t="s">
        <v>9</v>
      </c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46" t="s">
        <v>10</v>
      </c>
      <c r="EG4" s="157" t="s">
        <v>11</v>
      </c>
      <c r="EH4" s="158"/>
      <c r="EI4" s="159"/>
      <c r="EJ4" s="70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" customHeight="1" x14ac:dyDescent="0.3">
      <c r="A5" s="117"/>
      <c r="B5" s="120"/>
      <c r="C5" s="123"/>
      <c r="D5" s="123"/>
      <c r="E5" s="128"/>
      <c r="F5" s="129"/>
      <c r="G5" s="129"/>
      <c r="H5" s="129"/>
      <c r="I5" s="130"/>
      <c r="J5" s="137"/>
      <c r="K5" s="138"/>
      <c r="L5" s="138"/>
      <c r="M5" s="138"/>
      <c r="N5" s="138"/>
      <c r="O5" s="139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70" t="s">
        <v>14</v>
      </c>
      <c r="BO5" s="171"/>
      <c r="BP5" s="171"/>
      <c r="BQ5" s="174" t="s">
        <v>15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185" t="s">
        <v>16</v>
      </c>
      <c r="CI5" s="183"/>
      <c r="CJ5" s="183"/>
      <c r="CK5" s="183"/>
      <c r="CL5" s="183"/>
      <c r="CM5" s="183"/>
      <c r="CN5" s="183"/>
      <c r="CO5" s="183"/>
      <c r="CP5" s="193"/>
      <c r="CQ5" s="174" t="s">
        <v>17</v>
      </c>
      <c r="CR5" s="175"/>
      <c r="CS5" s="175"/>
      <c r="CT5" s="175"/>
      <c r="CU5" s="175"/>
      <c r="CV5" s="175"/>
      <c r="CW5" s="175"/>
      <c r="CX5" s="175"/>
      <c r="CY5" s="175"/>
      <c r="CZ5" s="175"/>
      <c r="DA5" s="169" t="s">
        <v>18</v>
      </c>
      <c r="DB5" s="169"/>
      <c r="DC5" s="169"/>
      <c r="DD5" s="170" t="s">
        <v>19</v>
      </c>
      <c r="DE5" s="171"/>
      <c r="DF5" s="177"/>
      <c r="DG5" s="170" t="s">
        <v>20</v>
      </c>
      <c r="DH5" s="171"/>
      <c r="DI5" s="177"/>
      <c r="DJ5" s="146"/>
      <c r="DK5" s="150"/>
      <c r="DL5" s="151"/>
      <c r="DM5" s="152"/>
      <c r="DN5" s="179"/>
      <c r="DO5" s="179"/>
      <c r="DP5" s="180"/>
      <c r="DQ5" s="180"/>
      <c r="DR5" s="180"/>
      <c r="DS5" s="180"/>
      <c r="DT5" s="170" t="s">
        <v>21</v>
      </c>
      <c r="DU5" s="171"/>
      <c r="DV5" s="177"/>
      <c r="DW5" s="213"/>
      <c r="DX5" s="214"/>
      <c r="DY5" s="214"/>
      <c r="DZ5" s="214"/>
      <c r="EA5" s="214"/>
      <c r="EB5" s="214"/>
      <c r="EC5" s="214"/>
      <c r="ED5" s="214"/>
      <c r="EE5" s="214"/>
      <c r="EF5" s="146"/>
      <c r="EG5" s="160"/>
      <c r="EH5" s="161"/>
      <c r="EI5" s="162"/>
      <c r="EJ5" s="70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84" customHeight="1" x14ac:dyDescent="0.3">
      <c r="A6" s="117"/>
      <c r="B6" s="120"/>
      <c r="C6" s="123"/>
      <c r="D6" s="123"/>
      <c r="E6" s="131"/>
      <c r="F6" s="132"/>
      <c r="G6" s="132"/>
      <c r="H6" s="132"/>
      <c r="I6" s="133"/>
      <c r="J6" s="140"/>
      <c r="K6" s="141"/>
      <c r="L6" s="141"/>
      <c r="M6" s="141"/>
      <c r="N6" s="141"/>
      <c r="O6" s="142"/>
      <c r="P6" s="186" t="s">
        <v>54</v>
      </c>
      <c r="Q6" s="187"/>
      <c r="R6" s="187"/>
      <c r="S6" s="187"/>
      <c r="T6" s="188"/>
      <c r="U6" s="189" t="s">
        <v>22</v>
      </c>
      <c r="V6" s="190"/>
      <c r="W6" s="190"/>
      <c r="X6" s="190"/>
      <c r="Y6" s="191"/>
      <c r="Z6" s="189" t="s">
        <v>23</v>
      </c>
      <c r="AA6" s="190"/>
      <c r="AB6" s="190"/>
      <c r="AC6" s="190"/>
      <c r="AD6" s="191"/>
      <c r="AE6" s="189" t="s">
        <v>51</v>
      </c>
      <c r="AF6" s="190"/>
      <c r="AG6" s="190"/>
      <c r="AH6" s="190"/>
      <c r="AI6" s="191"/>
      <c r="AJ6" s="189" t="s">
        <v>52</v>
      </c>
      <c r="AK6" s="190"/>
      <c r="AL6" s="190"/>
      <c r="AM6" s="190"/>
      <c r="AN6" s="191"/>
      <c r="AO6" s="189" t="s">
        <v>24</v>
      </c>
      <c r="AP6" s="190"/>
      <c r="AQ6" s="190"/>
      <c r="AR6" s="190"/>
      <c r="AS6" s="191"/>
      <c r="AT6" s="189" t="s">
        <v>25</v>
      </c>
      <c r="AU6" s="190"/>
      <c r="AV6" s="190"/>
      <c r="AW6" s="190"/>
      <c r="AX6" s="191"/>
      <c r="AY6" s="192" t="s">
        <v>26</v>
      </c>
      <c r="AZ6" s="192"/>
      <c r="BA6" s="192"/>
      <c r="BB6" s="203" t="s">
        <v>27</v>
      </c>
      <c r="BC6" s="204"/>
      <c r="BD6" s="204"/>
      <c r="BE6" s="203" t="s">
        <v>28</v>
      </c>
      <c r="BF6" s="204"/>
      <c r="BG6" s="205"/>
      <c r="BH6" s="206" t="s">
        <v>29</v>
      </c>
      <c r="BI6" s="207"/>
      <c r="BJ6" s="207"/>
      <c r="BK6" s="208" t="s">
        <v>30</v>
      </c>
      <c r="BL6" s="209"/>
      <c r="BM6" s="209"/>
      <c r="BN6" s="172"/>
      <c r="BO6" s="173"/>
      <c r="BP6" s="173"/>
      <c r="BQ6" s="210" t="s">
        <v>31</v>
      </c>
      <c r="BR6" s="211"/>
      <c r="BS6" s="211"/>
      <c r="BT6" s="211"/>
      <c r="BU6" s="212"/>
      <c r="BV6" s="184" t="s">
        <v>32</v>
      </c>
      <c r="BW6" s="184"/>
      <c r="BX6" s="184"/>
      <c r="BY6" s="184" t="s">
        <v>33</v>
      </c>
      <c r="BZ6" s="184"/>
      <c r="CA6" s="184"/>
      <c r="CB6" s="184" t="s">
        <v>34</v>
      </c>
      <c r="CC6" s="184"/>
      <c r="CD6" s="184"/>
      <c r="CE6" s="184" t="s">
        <v>35</v>
      </c>
      <c r="CF6" s="184"/>
      <c r="CG6" s="184"/>
      <c r="CH6" s="184" t="s">
        <v>36</v>
      </c>
      <c r="CI6" s="184"/>
      <c r="CJ6" s="184"/>
      <c r="CK6" s="185" t="s">
        <v>37</v>
      </c>
      <c r="CL6" s="183"/>
      <c r="CM6" s="183"/>
      <c r="CN6" s="184" t="s">
        <v>38</v>
      </c>
      <c r="CO6" s="184"/>
      <c r="CP6" s="184"/>
      <c r="CQ6" s="181" t="s">
        <v>39</v>
      </c>
      <c r="CR6" s="182"/>
      <c r="CS6" s="182"/>
      <c r="CT6" s="259"/>
      <c r="CU6" s="184" t="s">
        <v>40</v>
      </c>
      <c r="CV6" s="184"/>
      <c r="CW6" s="184"/>
      <c r="CX6" s="185" t="s">
        <v>41</v>
      </c>
      <c r="CY6" s="183"/>
      <c r="CZ6" s="183"/>
      <c r="DA6" s="169"/>
      <c r="DB6" s="169"/>
      <c r="DC6" s="169"/>
      <c r="DD6" s="172"/>
      <c r="DE6" s="173"/>
      <c r="DF6" s="178"/>
      <c r="DG6" s="172"/>
      <c r="DH6" s="173"/>
      <c r="DI6" s="178"/>
      <c r="DJ6" s="146"/>
      <c r="DK6" s="153"/>
      <c r="DL6" s="154"/>
      <c r="DM6" s="155"/>
      <c r="DN6" s="170" t="s">
        <v>42</v>
      </c>
      <c r="DO6" s="171"/>
      <c r="DP6" s="177"/>
      <c r="DQ6" s="170" t="s">
        <v>43</v>
      </c>
      <c r="DR6" s="171"/>
      <c r="DS6" s="177"/>
      <c r="DT6" s="172"/>
      <c r="DU6" s="173"/>
      <c r="DV6" s="178"/>
      <c r="DW6" s="170" t="s">
        <v>44</v>
      </c>
      <c r="DX6" s="171"/>
      <c r="DY6" s="177"/>
      <c r="DZ6" s="170" t="s">
        <v>45</v>
      </c>
      <c r="EA6" s="171"/>
      <c r="EB6" s="177"/>
      <c r="EC6" s="194" t="s">
        <v>46</v>
      </c>
      <c r="ED6" s="195"/>
      <c r="EE6" s="195"/>
      <c r="EF6" s="146"/>
      <c r="EG6" s="163"/>
      <c r="EH6" s="164"/>
      <c r="EI6" s="165"/>
      <c r="EJ6" s="70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7.45" customHeight="1" x14ac:dyDescent="0.3">
      <c r="A7" s="117"/>
      <c r="B7" s="120"/>
      <c r="C7" s="123"/>
      <c r="D7" s="123"/>
      <c r="E7" s="196" t="s">
        <v>47</v>
      </c>
      <c r="F7" s="198" t="s">
        <v>60</v>
      </c>
      <c r="G7" s="219"/>
      <c r="H7" s="219"/>
      <c r="I7" s="220"/>
      <c r="J7" s="196" t="s">
        <v>47</v>
      </c>
      <c r="K7" s="257" t="s">
        <v>60</v>
      </c>
      <c r="L7" s="200" t="s">
        <v>68</v>
      </c>
      <c r="M7" s="200" t="s">
        <v>62</v>
      </c>
      <c r="N7" s="257" t="s">
        <v>53</v>
      </c>
      <c r="O7" s="72"/>
      <c r="P7" s="196" t="s">
        <v>47</v>
      </c>
      <c r="Q7" s="257" t="s">
        <v>60</v>
      </c>
      <c r="R7" s="200" t="s">
        <v>64</v>
      </c>
      <c r="S7" s="257" t="s">
        <v>53</v>
      </c>
      <c r="T7" s="72"/>
      <c r="U7" s="196" t="s">
        <v>47</v>
      </c>
      <c r="V7" s="198" t="s">
        <v>60</v>
      </c>
      <c r="W7" s="219"/>
      <c r="X7" s="219"/>
      <c r="Y7" s="220"/>
      <c r="Z7" s="196" t="s">
        <v>47</v>
      </c>
      <c r="AA7" s="198" t="s">
        <v>60</v>
      </c>
      <c r="AB7" s="219"/>
      <c r="AC7" s="219"/>
      <c r="AD7" s="220"/>
      <c r="AE7" s="196" t="s">
        <v>47</v>
      </c>
      <c r="AF7" s="198" t="s">
        <v>60</v>
      </c>
      <c r="AG7" s="258"/>
      <c r="AH7" s="258"/>
      <c r="AI7" s="258"/>
      <c r="AJ7" s="196" t="s">
        <v>47</v>
      </c>
      <c r="AK7" s="257" t="s">
        <v>60</v>
      </c>
      <c r="AL7" s="200" t="s">
        <v>64</v>
      </c>
      <c r="AM7" s="257" t="s">
        <v>53</v>
      </c>
      <c r="AN7" s="72"/>
      <c r="AO7" s="196" t="s">
        <v>47</v>
      </c>
      <c r="AP7" s="257" t="s">
        <v>60</v>
      </c>
      <c r="AQ7" s="200" t="s">
        <v>64</v>
      </c>
      <c r="AR7" s="257" t="s">
        <v>53</v>
      </c>
      <c r="AS7" s="72"/>
      <c r="AT7" s="196" t="s">
        <v>47</v>
      </c>
      <c r="AU7" s="198" t="s">
        <v>60</v>
      </c>
      <c r="AV7" s="219"/>
      <c r="AW7" s="219"/>
      <c r="AX7" s="220"/>
      <c r="AY7" s="196" t="s">
        <v>47</v>
      </c>
      <c r="AZ7" s="198" t="s">
        <v>60</v>
      </c>
      <c r="BA7" s="67"/>
      <c r="BB7" s="196" t="s">
        <v>47</v>
      </c>
      <c r="BC7" s="198" t="s">
        <v>60</v>
      </c>
      <c r="BD7" s="67"/>
      <c r="BE7" s="196" t="s">
        <v>47</v>
      </c>
      <c r="BF7" s="198" t="s">
        <v>60</v>
      </c>
      <c r="BG7" s="67"/>
      <c r="BH7" s="196" t="s">
        <v>47</v>
      </c>
      <c r="BI7" s="198" t="s">
        <v>60</v>
      </c>
      <c r="BJ7" s="67"/>
      <c r="BK7" s="196" t="s">
        <v>47</v>
      </c>
      <c r="BL7" s="198" t="s">
        <v>60</v>
      </c>
      <c r="BM7" s="67"/>
      <c r="BN7" s="196" t="s">
        <v>47</v>
      </c>
      <c r="BO7" s="198" t="s">
        <v>60</v>
      </c>
      <c r="BP7" s="67"/>
      <c r="BQ7" s="196" t="s">
        <v>47</v>
      </c>
      <c r="BR7" s="257" t="s">
        <v>60</v>
      </c>
      <c r="BS7" s="200" t="s">
        <v>64</v>
      </c>
      <c r="BT7" s="257" t="s">
        <v>53</v>
      </c>
      <c r="BU7" s="71"/>
      <c r="BV7" s="196" t="s">
        <v>47</v>
      </c>
      <c r="BW7" s="198" t="s">
        <v>60</v>
      </c>
      <c r="BX7" s="67"/>
      <c r="BY7" s="196" t="s">
        <v>47</v>
      </c>
      <c r="BZ7" s="198" t="s">
        <v>60</v>
      </c>
      <c r="CA7" s="67"/>
      <c r="CB7" s="196" t="s">
        <v>47</v>
      </c>
      <c r="CC7" s="198" t="s">
        <v>60</v>
      </c>
      <c r="CD7" s="67"/>
      <c r="CE7" s="196" t="s">
        <v>47</v>
      </c>
      <c r="CF7" s="198" t="s">
        <v>60</v>
      </c>
      <c r="CG7" s="67"/>
      <c r="CH7" s="196" t="s">
        <v>47</v>
      </c>
      <c r="CI7" s="198" t="s">
        <v>60</v>
      </c>
      <c r="CJ7" s="67"/>
      <c r="CK7" s="196" t="s">
        <v>47</v>
      </c>
      <c r="CL7" s="198" t="s">
        <v>60</v>
      </c>
      <c r="CM7" s="67"/>
      <c r="CN7" s="196" t="s">
        <v>47</v>
      </c>
      <c r="CO7" s="198" t="s">
        <v>60</v>
      </c>
      <c r="CP7" s="67"/>
      <c r="CQ7" s="196" t="s">
        <v>47</v>
      </c>
      <c r="CR7" s="257" t="s">
        <v>60</v>
      </c>
      <c r="CS7" s="200" t="s">
        <v>64</v>
      </c>
      <c r="CT7" s="257" t="s">
        <v>53</v>
      </c>
      <c r="CU7" s="196" t="s">
        <v>47</v>
      </c>
      <c r="CV7" s="198" t="s">
        <v>60</v>
      </c>
      <c r="CW7" s="67"/>
      <c r="CX7" s="196" t="s">
        <v>47</v>
      </c>
      <c r="CY7" s="198" t="s">
        <v>60</v>
      </c>
      <c r="CZ7" s="67"/>
      <c r="DA7" s="196" t="s">
        <v>47</v>
      </c>
      <c r="DB7" s="198" t="s">
        <v>60</v>
      </c>
      <c r="DC7" s="67"/>
      <c r="DD7" s="196" t="s">
        <v>47</v>
      </c>
      <c r="DE7" s="198" t="s">
        <v>60</v>
      </c>
      <c r="DF7" s="67"/>
      <c r="DG7" s="196" t="s">
        <v>47</v>
      </c>
      <c r="DH7" s="198" t="s">
        <v>60</v>
      </c>
      <c r="DI7" s="67"/>
      <c r="DJ7" s="223" t="s">
        <v>48</v>
      </c>
      <c r="DK7" s="196" t="s">
        <v>47</v>
      </c>
      <c r="DL7" s="198" t="s">
        <v>60</v>
      </c>
      <c r="DM7" s="67"/>
      <c r="DN7" s="196" t="s">
        <v>47</v>
      </c>
      <c r="DO7" s="198" t="s">
        <v>60</v>
      </c>
      <c r="DP7" s="67"/>
      <c r="DQ7" s="196" t="s">
        <v>47</v>
      </c>
      <c r="DR7" s="198" t="s">
        <v>60</v>
      </c>
      <c r="DS7" s="67"/>
      <c r="DT7" s="196" t="s">
        <v>47</v>
      </c>
      <c r="DU7" s="198" t="s">
        <v>60</v>
      </c>
      <c r="DV7" s="67"/>
      <c r="DW7" s="196" t="s">
        <v>47</v>
      </c>
      <c r="DX7" s="198" t="s">
        <v>60</v>
      </c>
      <c r="DY7" s="67"/>
      <c r="DZ7" s="196" t="s">
        <v>47</v>
      </c>
      <c r="EA7" s="198" t="s">
        <v>60</v>
      </c>
      <c r="EB7" s="67"/>
      <c r="EC7" s="196" t="s">
        <v>47</v>
      </c>
      <c r="ED7" s="198" t="s">
        <v>60</v>
      </c>
      <c r="EE7" s="67"/>
      <c r="EF7" s="146" t="s">
        <v>48</v>
      </c>
      <c r="EG7" s="196" t="s">
        <v>47</v>
      </c>
      <c r="EH7" s="198" t="s">
        <v>60</v>
      </c>
      <c r="EI7" s="67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14.75" customHeight="1" x14ac:dyDescent="0.3">
      <c r="A8" s="118"/>
      <c r="B8" s="121"/>
      <c r="C8" s="124"/>
      <c r="D8" s="124"/>
      <c r="E8" s="197"/>
      <c r="F8" s="199"/>
      <c r="G8" s="69" t="s">
        <v>63</v>
      </c>
      <c r="H8" s="43" t="s">
        <v>53</v>
      </c>
      <c r="I8" s="44" t="s">
        <v>49</v>
      </c>
      <c r="J8" s="197"/>
      <c r="K8" s="257"/>
      <c r="L8" s="200"/>
      <c r="M8" s="200"/>
      <c r="N8" s="257"/>
      <c r="O8" s="74" t="s">
        <v>49</v>
      </c>
      <c r="P8" s="197"/>
      <c r="Q8" s="257"/>
      <c r="R8" s="200"/>
      <c r="S8" s="257"/>
      <c r="T8" s="44" t="s">
        <v>49</v>
      </c>
      <c r="U8" s="197"/>
      <c r="V8" s="199"/>
      <c r="W8" s="69" t="s">
        <v>63</v>
      </c>
      <c r="X8" s="32" t="s">
        <v>53</v>
      </c>
      <c r="Y8" s="69" t="s">
        <v>49</v>
      </c>
      <c r="Z8" s="197"/>
      <c r="AA8" s="199"/>
      <c r="AB8" s="69" t="s">
        <v>64</v>
      </c>
      <c r="AC8" s="32" t="s">
        <v>53</v>
      </c>
      <c r="AD8" s="69" t="s">
        <v>49</v>
      </c>
      <c r="AE8" s="197"/>
      <c r="AF8" s="199"/>
      <c r="AG8" s="69" t="s">
        <v>64</v>
      </c>
      <c r="AH8" s="32" t="s">
        <v>53</v>
      </c>
      <c r="AI8" s="69" t="s">
        <v>49</v>
      </c>
      <c r="AJ8" s="197"/>
      <c r="AK8" s="257"/>
      <c r="AL8" s="200"/>
      <c r="AM8" s="257"/>
      <c r="AN8" s="73" t="s">
        <v>49</v>
      </c>
      <c r="AO8" s="197"/>
      <c r="AP8" s="257"/>
      <c r="AQ8" s="200"/>
      <c r="AR8" s="257"/>
      <c r="AS8" s="69" t="s">
        <v>49</v>
      </c>
      <c r="AT8" s="197"/>
      <c r="AU8" s="199"/>
      <c r="AV8" s="69" t="s">
        <v>64</v>
      </c>
      <c r="AW8" s="32" t="s">
        <v>53</v>
      </c>
      <c r="AX8" s="69" t="s">
        <v>49</v>
      </c>
      <c r="AY8" s="197"/>
      <c r="AZ8" s="199"/>
      <c r="BA8" s="69" t="s">
        <v>64</v>
      </c>
      <c r="BB8" s="197"/>
      <c r="BC8" s="199"/>
      <c r="BD8" s="69" t="s">
        <v>64</v>
      </c>
      <c r="BE8" s="197"/>
      <c r="BF8" s="199"/>
      <c r="BG8" s="69" t="s">
        <v>64</v>
      </c>
      <c r="BH8" s="197"/>
      <c r="BI8" s="199"/>
      <c r="BJ8" s="69" t="s">
        <v>63</v>
      </c>
      <c r="BK8" s="197"/>
      <c r="BL8" s="199"/>
      <c r="BM8" s="69" t="s">
        <v>64</v>
      </c>
      <c r="BN8" s="197"/>
      <c r="BO8" s="199"/>
      <c r="BP8" s="69" t="s">
        <v>64</v>
      </c>
      <c r="BQ8" s="197"/>
      <c r="BR8" s="257"/>
      <c r="BS8" s="200"/>
      <c r="BT8" s="257"/>
      <c r="BU8" s="69" t="s">
        <v>49</v>
      </c>
      <c r="BV8" s="197"/>
      <c r="BW8" s="199"/>
      <c r="BX8" s="69" t="s">
        <v>64</v>
      </c>
      <c r="BY8" s="197"/>
      <c r="BZ8" s="199"/>
      <c r="CA8" s="69" t="s">
        <v>64</v>
      </c>
      <c r="CB8" s="197"/>
      <c r="CC8" s="199"/>
      <c r="CD8" s="69" t="s">
        <v>64</v>
      </c>
      <c r="CE8" s="197"/>
      <c r="CF8" s="199"/>
      <c r="CG8" s="69" t="s">
        <v>64</v>
      </c>
      <c r="CH8" s="197"/>
      <c r="CI8" s="199"/>
      <c r="CJ8" s="69" t="s">
        <v>64</v>
      </c>
      <c r="CK8" s="197"/>
      <c r="CL8" s="199"/>
      <c r="CM8" s="69" t="s">
        <v>64</v>
      </c>
      <c r="CN8" s="197"/>
      <c r="CO8" s="199"/>
      <c r="CP8" s="69" t="s">
        <v>64</v>
      </c>
      <c r="CQ8" s="197"/>
      <c r="CR8" s="257"/>
      <c r="CS8" s="200"/>
      <c r="CT8" s="257"/>
      <c r="CU8" s="197"/>
      <c r="CV8" s="199"/>
      <c r="CW8" s="69" t="s">
        <v>64</v>
      </c>
      <c r="CX8" s="197"/>
      <c r="CY8" s="199"/>
      <c r="CZ8" s="69" t="s">
        <v>64</v>
      </c>
      <c r="DA8" s="197"/>
      <c r="DB8" s="199"/>
      <c r="DC8" s="69" t="s">
        <v>63</v>
      </c>
      <c r="DD8" s="197"/>
      <c r="DE8" s="199"/>
      <c r="DF8" s="69" t="s">
        <v>61</v>
      </c>
      <c r="DG8" s="197"/>
      <c r="DH8" s="199"/>
      <c r="DI8" s="69" t="s">
        <v>64</v>
      </c>
      <c r="DJ8" s="223"/>
      <c r="DK8" s="197"/>
      <c r="DL8" s="199"/>
      <c r="DM8" s="69" t="s">
        <v>64</v>
      </c>
      <c r="DN8" s="197"/>
      <c r="DO8" s="199"/>
      <c r="DP8" s="69" t="s">
        <v>64</v>
      </c>
      <c r="DQ8" s="197"/>
      <c r="DR8" s="199"/>
      <c r="DS8" s="69" t="s">
        <v>64</v>
      </c>
      <c r="DT8" s="197"/>
      <c r="DU8" s="199"/>
      <c r="DV8" s="69" t="s">
        <v>64</v>
      </c>
      <c r="DW8" s="197"/>
      <c r="DX8" s="199"/>
      <c r="DY8" s="69" t="s">
        <v>64</v>
      </c>
      <c r="DZ8" s="197"/>
      <c r="EA8" s="199"/>
      <c r="EB8" s="69" t="s">
        <v>64</v>
      </c>
      <c r="EC8" s="197"/>
      <c r="ED8" s="199"/>
      <c r="EE8" s="69" t="s">
        <v>64</v>
      </c>
      <c r="EF8" s="146"/>
      <c r="EG8" s="197"/>
      <c r="EH8" s="199"/>
      <c r="EI8" s="69" t="s">
        <v>64</v>
      </c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x14ac:dyDescent="0.3">
      <c r="A9" s="12">
        <v>1</v>
      </c>
      <c r="B9" s="34">
        <v>2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3</v>
      </c>
      <c r="K9" s="13">
        <v>4</v>
      </c>
      <c r="L9" s="12">
        <v>5</v>
      </c>
      <c r="M9" s="14" t="s">
        <v>67</v>
      </c>
      <c r="N9" s="13">
        <v>7</v>
      </c>
      <c r="O9" s="12">
        <v>13</v>
      </c>
      <c r="P9" s="13">
        <v>8</v>
      </c>
      <c r="Q9" s="12">
        <v>9</v>
      </c>
      <c r="R9" s="13">
        <v>10</v>
      </c>
      <c r="S9" s="12">
        <v>11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12</v>
      </c>
      <c r="AK9" s="12">
        <v>13</v>
      </c>
      <c r="AL9" s="13">
        <v>14</v>
      </c>
      <c r="AM9" s="12">
        <v>15</v>
      </c>
      <c r="AN9" s="13">
        <v>38</v>
      </c>
      <c r="AO9" s="12">
        <v>16</v>
      </c>
      <c r="AP9" s="13">
        <v>17</v>
      </c>
      <c r="AQ9" s="12">
        <v>18</v>
      </c>
      <c r="AR9" s="13">
        <v>19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20</v>
      </c>
      <c r="BR9" s="13">
        <v>21</v>
      </c>
      <c r="BS9" s="12">
        <v>22</v>
      </c>
      <c r="BT9" s="13">
        <v>23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24</v>
      </c>
      <c r="CR9" s="13">
        <v>25</v>
      </c>
      <c r="CS9" s="12">
        <v>26</v>
      </c>
      <c r="CT9" s="13">
        <v>27</v>
      </c>
      <c r="CU9" s="13">
        <v>96</v>
      </c>
      <c r="CV9" s="12">
        <v>97</v>
      </c>
      <c r="CW9" s="13">
        <v>98</v>
      </c>
      <c r="CX9" s="12">
        <v>99</v>
      </c>
      <c r="CY9" s="13">
        <v>100</v>
      </c>
      <c r="CZ9" s="12">
        <v>101</v>
      </c>
      <c r="DA9" s="13">
        <v>102</v>
      </c>
      <c r="DB9" s="12">
        <v>103</v>
      </c>
      <c r="DC9" s="13">
        <v>104</v>
      </c>
      <c r="DD9" s="12">
        <v>105</v>
      </c>
      <c r="DE9" s="13">
        <v>106</v>
      </c>
      <c r="DF9" s="12">
        <v>107</v>
      </c>
      <c r="DG9" s="13">
        <v>108</v>
      </c>
      <c r="DH9" s="12">
        <v>109</v>
      </c>
      <c r="DI9" s="13">
        <v>110</v>
      </c>
      <c r="DJ9" s="12">
        <v>111</v>
      </c>
      <c r="DK9" s="13">
        <v>112</v>
      </c>
      <c r="DL9" s="12">
        <v>113</v>
      </c>
      <c r="DM9" s="13">
        <v>114</v>
      </c>
      <c r="DN9" s="12">
        <v>115</v>
      </c>
      <c r="DO9" s="13">
        <v>116</v>
      </c>
      <c r="DP9" s="12">
        <v>117</v>
      </c>
      <c r="DQ9" s="13">
        <v>118</v>
      </c>
      <c r="DR9" s="12">
        <v>119</v>
      </c>
      <c r="DS9" s="13">
        <v>120</v>
      </c>
      <c r="DT9" s="12">
        <v>121</v>
      </c>
      <c r="DU9" s="13">
        <v>122</v>
      </c>
      <c r="DV9" s="12">
        <v>123</v>
      </c>
      <c r="DW9" s="13">
        <v>124</v>
      </c>
      <c r="DX9" s="12">
        <v>125</v>
      </c>
      <c r="DY9" s="13">
        <v>126</v>
      </c>
      <c r="DZ9" s="12">
        <v>127</v>
      </c>
      <c r="EA9" s="13">
        <v>128</v>
      </c>
      <c r="EB9" s="12">
        <v>129</v>
      </c>
      <c r="EC9" s="13">
        <v>130</v>
      </c>
      <c r="ED9" s="12">
        <v>131</v>
      </c>
      <c r="EE9" s="13">
        <v>132</v>
      </c>
      <c r="EF9" s="12">
        <v>133</v>
      </c>
      <c r="EG9" s="13">
        <v>134</v>
      </c>
      <c r="EH9" s="12">
        <v>135</v>
      </c>
      <c r="EI9" s="13">
        <v>136</v>
      </c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43.5" customHeight="1" x14ac:dyDescent="0.3">
      <c r="A10" s="17">
        <v>1</v>
      </c>
      <c r="B10" s="40" t="s">
        <v>55</v>
      </c>
      <c r="C10" s="41">
        <v>5575.6617999999999</v>
      </c>
      <c r="D10" s="41">
        <v>249957.95910000001</v>
      </c>
      <c r="E10" s="19">
        <f t="shared" ref="E10:G14" si="0">DK10+EG10-EC10</f>
        <v>3957536.7</v>
      </c>
      <c r="F10" s="20">
        <f t="shared" si="0"/>
        <v>1319178.8999999999</v>
      </c>
      <c r="G10" s="20">
        <f t="shared" si="0"/>
        <v>675294.00390000001</v>
      </c>
      <c r="H10" s="20">
        <f>+G10/F10*100</f>
        <v>51.19047946415759</v>
      </c>
      <c r="I10" s="20">
        <f>G10/E10*100</f>
        <v>17.063493154719197</v>
      </c>
      <c r="J10" s="54">
        <f t="shared" ref="J10:L14" si="1">U10+Z10+AJ10+AO10+AT10+AY10+BN10+BV10+BY10+CB10+CE10+CH10+CN10+CQ10+CX10+DA10+DG10+AE10</f>
        <v>490041.30000000005</v>
      </c>
      <c r="K10" s="45">
        <f t="shared" si="1"/>
        <v>163347.1</v>
      </c>
      <c r="L10" s="45">
        <f t="shared" si="1"/>
        <v>148303.42690000011</v>
      </c>
      <c r="M10" s="45">
        <f>+L10-K10</f>
        <v>-15043.673099999898</v>
      </c>
      <c r="N10" s="45">
        <f>+L10/K10*100</f>
        <v>90.79036413869612</v>
      </c>
      <c r="O10" s="45">
        <f>L10/J10*100</f>
        <v>30.263454712898707</v>
      </c>
      <c r="P10" s="54">
        <f t="shared" ref="P10:Q14" si="2">U10+Z10+AE10</f>
        <v>90266.7</v>
      </c>
      <c r="Q10" s="45">
        <f t="shared" si="2"/>
        <v>30088.9</v>
      </c>
      <c r="R10" s="45">
        <f>W10+AB10+AG10</f>
        <v>11769.880000000143</v>
      </c>
      <c r="S10" s="45">
        <f>+R10/Q10*100</f>
        <v>39.117016574218873</v>
      </c>
      <c r="T10" s="55">
        <f>R10/P10*100</f>
        <v>13.039005524739625</v>
      </c>
      <c r="U10" s="54">
        <v>5064.3999999999996</v>
      </c>
      <c r="V10" s="56">
        <f>+U10/12*4</f>
        <v>1688.1333333333332</v>
      </c>
      <c r="W10" s="56">
        <v>1062.096</v>
      </c>
      <c r="X10" s="56">
        <f>+W10/V10*100</f>
        <v>62.915409525313962</v>
      </c>
      <c r="Y10" s="56">
        <f t="shared" ref="Y10:Y17" si="3">W10/U10*100</f>
        <v>20.971803175104654</v>
      </c>
      <c r="Z10" s="54">
        <v>85202.3</v>
      </c>
      <c r="AA10" s="56">
        <f>+Z10/12*4</f>
        <v>28400.766666666666</v>
      </c>
      <c r="AB10" s="56">
        <v>2846.6750000000002</v>
      </c>
      <c r="AC10" s="56">
        <f t="shared" ref="AC10:AC17" si="4">+AB10/AA10*100</f>
        <v>10.023232940894788</v>
      </c>
      <c r="AD10" s="56">
        <f>+AB10/Z10*100</f>
        <v>3.3410776469649295</v>
      </c>
      <c r="AE10" s="54">
        <v>0</v>
      </c>
      <c r="AF10" s="56">
        <f>+AE10/12*4</f>
        <v>0</v>
      </c>
      <c r="AG10" s="56">
        <v>7861.1090000001423</v>
      </c>
      <c r="AH10" s="56" t="e">
        <f>+AG10/AF10*100</f>
        <v>#DIV/0!</v>
      </c>
      <c r="AI10" s="56" t="e">
        <f>AG10/AE10*100</f>
        <v>#DIV/0!</v>
      </c>
      <c r="AJ10" s="54">
        <v>170918.2</v>
      </c>
      <c r="AK10" s="56">
        <f>+AJ10/12*4</f>
        <v>56972.733333333337</v>
      </c>
      <c r="AL10" s="56">
        <v>84090.64</v>
      </c>
      <c r="AM10" s="56">
        <f>+AL10/AK10*100</f>
        <v>147.59804397659229</v>
      </c>
      <c r="AN10" s="56">
        <f>AL10/AJ10*100</f>
        <v>49.199347992197431</v>
      </c>
      <c r="AO10" s="54">
        <v>6488</v>
      </c>
      <c r="AP10" s="56">
        <f>+AO10/12*4</f>
        <v>2162.6666666666665</v>
      </c>
      <c r="AQ10" s="56">
        <v>2089.9209999999998</v>
      </c>
      <c r="AR10" s="56">
        <f>+AQ10/AP10*100</f>
        <v>96.636297780517879</v>
      </c>
      <c r="AS10" s="56">
        <f>AQ10/AO10*100</f>
        <v>32.212099260172621</v>
      </c>
      <c r="AT10" s="54">
        <v>6900</v>
      </c>
      <c r="AU10" s="56">
        <f>+AT10/12*4</f>
        <v>2300</v>
      </c>
      <c r="AV10" s="56">
        <v>2868</v>
      </c>
      <c r="AW10" s="56">
        <f>+AV10/AU10*100</f>
        <v>124.69565217391305</v>
      </c>
      <c r="AX10" s="56">
        <f>AV10/AT10*100</f>
        <v>41.565217391304351</v>
      </c>
      <c r="AY10" s="54">
        <v>0</v>
      </c>
      <c r="AZ10" s="56">
        <f>+AY10/12*4</f>
        <v>0</v>
      </c>
      <c r="BA10" s="56">
        <v>0</v>
      </c>
      <c r="BB10" s="54">
        <v>0</v>
      </c>
      <c r="BC10" s="56">
        <f>+BB10/12*4</f>
        <v>0</v>
      </c>
      <c r="BD10" s="56">
        <v>0</v>
      </c>
      <c r="BE10" s="54">
        <v>1477564.3</v>
      </c>
      <c r="BF10" s="56">
        <f>+BE10/12*4</f>
        <v>492521.43333333335</v>
      </c>
      <c r="BG10" s="56">
        <v>492521.5</v>
      </c>
      <c r="BH10" s="54">
        <v>3703.9</v>
      </c>
      <c r="BI10" s="56">
        <f>+BH10/12*4</f>
        <v>1234.6333333333334</v>
      </c>
      <c r="BJ10" s="56">
        <v>1081.5</v>
      </c>
      <c r="BK10" s="54">
        <v>0</v>
      </c>
      <c r="BL10" s="56">
        <f>+BK10/12*4</f>
        <v>0</v>
      </c>
      <c r="BM10" s="56">
        <v>0</v>
      </c>
      <c r="BN10" s="54">
        <v>0</v>
      </c>
      <c r="BO10" s="56">
        <f>+BN10/12*4</f>
        <v>0</v>
      </c>
      <c r="BP10" s="56">
        <v>0</v>
      </c>
      <c r="BQ10" s="54">
        <f t="shared" ref="BQ10:BR14" si="5">BV10+BY10+CB10+CE10</f>
        <v>160025</v>
      </c>
      <c r="BR10" s="56">
        <f t="shared" si="5"/>
        <v>53341.666666666664</v>
      </c>
      <c r="BS10" s="56">
        <f>BX10+CA10+CD10+CG10</f>
        <v>31060.345999999998</v>
      </c>
      <c r="BT10" s="56">
        <f>+BS10/BR10*100</f>
        <v>58.22905046086548</v>
      </c>
      <c r="BU10" s="56">
        <f>BS10/BQ10*100</f>
        <v>19.409683486955164</v>
      </c>
      <c r="BV10" s="54">
        <v>109392</v>
      </c>
      <c r="BW10" s="56">
        <f>+BV10/12*4</f>
        <v>36464</v>
      </c>
      <c r="BX10" s="56">
        <v>24060.445</v>
      </c>
      <c r="BY10" s="54">
        <v>35633</v>
      </c>
      <c r="BZ10" s="56">
        <f>+BY10/12*4</f>
        <v>11877.666666666666</v>
      </c>
      <c r="CA10" s="56">
        <v>874.8</v>
      </c>
      <c r="CB10" s="54">
        <v>0</v>
      </c>
      <c r="CC10" s="56">
        <f>+CB10/12*4</f>
        <v>0</v>
      </c>
      <c r="CD10" s="56">
        <v>0</v>
      </c>
      <c r="CE10" s="54">
        <v>15000</v>
      </c>
      <c r="CF10" s="56">
        <f>+CE10/12*4</f>
        <v>5000</v>
      </c>
      <c r="CG10" s="56">
        <v>6125.1009999999997</v>
      </c>
      <c r="CH10" s="54">
        <v>0</v>
      </c>
      <c r="CI10" s="56">
        <f>+CH10/12*4</f>
        <v>0</v>
      </c>
      <c r="CJ10" s="56">
        <v>0</v>
      </c>
      <c r="CK10" s="54">
        <v>2227.1999999999998</v>
      </c>
      <c r="CL10" s="56">
        <f>+CK10/12*4</f>
        <v>742.4</v>
      </c>
      <c r="CM10" s="56">
        <v>445.44</v>
      </c>
      <c r="CN10" s="54">
        <v>0</v>
      </c>
      <c r="CO10" s="56">
        <f>+CN10/12*4</f>
        <v>0</v>
      </c>
      <c r="CP10" s="56">
        <v>0</v>
      </c>
      <c r="CQ10" s="54">
        <v>45443.4</v>
      </c>
      <c r="CR10" s="56">
        <f>+CQ10/12*4</f>
        <v>15147.800000000001</v>
      </c>
      <c r="CS10" s="56">
        <v>10523.111000000001</v>
      </c>
      <c r="CT10" s="56">
        <f>+CS10/CR10*100</f>
        <v>69.469566537715039</v>
      </c>
      <c r="CU10" s="19">
        <v>22165.4</v>
      </c>
      <c r="CV10" s="42">
        <f>+CU10/12*4</f>
        <v>7388.4666666666672</v>
      </c>
      <c r="CW10" s="42">
        <v>6024.3410000000003</v>
      </c>
      <c r="CX10" s="19">
        <v>0</v>
      </c>
      <c r="CY10" s="42">
        <f>+CX10/12*4</f>
        <v>0</v>
      </c>
      <c r="CZ10" s="42">
        <v>308.45499999999998</v>
      </c>
      <c r="DA10" s="19">
        <v>0</v>
      </c>
      <c r="DB10" s="20">
        <f>+DA10/12*4</f>
        <v>0</v>
      </c>
      <c r="DC10" s="42">
        <v>300</v>
      </c>
      <c r="DD10" s="19">
        <v>0</v>
      </c>
      <c r="DE10" s="20">
        <f>+DD10/12*4</f>
        <v>0</v>
      </c>
      <c r="DF10" s="42">
        <v>0</v>
      </c>
      <c r="DG10" s="19">
        <v>10000</v>
      </c>
      <c r="DH10" s="42">
        <f>+DG10/12*4</f>
        <v>3333.3333333333335</v>
      </c>
      <c r="DI10" s="42">
        <v>5293.0739000000003</v>
      </c>
      <c r="DJ10" s="42">
        <v>0</v>
      </c>
      <c r="DK10" s="19">
        <f t="shared" ref="DK10:DM14" si="6">U10+Z10+AJ10+AO10+AT10+AY10+BB10+BE10+BH10+BK10+BN10+BV10+BY10+CB10+CE10+CH10+CK10+CN10+CQ10+CX10+DA10+DD10+DG10+AE10</f>
        <v>1973536.7</v>
      </c>
      <c r="DL10" s="42">
        <f t="shared" si="6"/>
        <v>657845.56666666677</v>
      </c>
      <c r="DM10" s="42">
        <f t="shared" si="6"/>
        <v>642351.86690000002</v>
      </c>
      <c r="DN10" s="19">
        <v>100000</v>
      </c>
      <c r="DO10" s="42">
        <f t="shared" ref="DO10:DO14" si="7">+DN10/12*4</f>
        <v>33333.333333333336</v>
      </c>
      <c r="DP10" s="42">
        <v>0</v>
      </c>
      <c r="DQ10" s="19">
        <v>1884000</v>
      </c>
      <c r="DR10" s="42">
        <f t="shared" ref="DR10:DR14" si="8">+DQ10/12*4</f>
        <v>628000</v>
      </c>
      <c r="DS10" s="42">
        <v>32942.137000000002</v>
      </c>
      <c r="DT10" s="19">
        <v>0</v>
      </c>
      <c r="DU10" s="42">
        <f t="shared" ref="DU10:DU14" si="9">+DT10/12*4</f>
        <v>0</v>
      </c>
      <c r="DV10" s="42">
        <v>0</v>
      </c>
      <c r="DW10" s="19">
        <v>0</v>
      </c>
      <c r="DX10" s="42">
        <f t="shared" ref="DX10:DX14" si="10">+DW10/12*4</f>
        <v>0</v>
      </c>
      <c r="DY10" s="42">
        <v>0</v>
      </c>
      <c r="DZ10" s="19">
        <v>0</v>
      </c>
      <c r="EA10" s="42">
        <f t="shared" ref="EA10:EA14" si="11">+DZ10/12*4</f>
        <v>0</v>
      </c>
      <c r="EB10" s="42">
        <v>0</v>
      </c>
      <c r="EC10" s="19">
        <v>364707.3</v>
      </c>
      <c r="ED10" s="42">
        <f t="shared" ref="ED10:ED14" si="12">+EC10/12*4</f>
        <v>121569.09999999999</v>
      </c>
      <c r="EE10" s="42">
        <v>0</v>
      </c>
      <c r="EF10" s="42">
        <v>0</v>
      </c>
      <c r="EG10" s="19">
        <f t="shared" ref="EG10:EH14" si="13">DN10+DQ10+DT10+DW10+DZ10+EC10</f>
        <v>2348707.2999999998</v>
      </c>
      <c r="EH10" s="42">
        <f t="shared" si="13"/>
        <v>782902.43333333335</v>
      </c>
      <c r="EI10" s="42">
        <f>DP10+DS10+DV10+DY10+EB10+EE10+EF10</f>
        <v>32942.137000000002</v>
      </c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43.5" customHeight="1" x14ac:dyDescent="0.3">
      <c r="A11" s="17">
        <v>2</v>
      </c>
      <c r="B11" s="40" t="s">
        <v>56</v>
      </c>
      <c r="C11" s="41">
        <v>37539.474900000001</v>
      </c>
      <c r="D11" s="41">
        <v>113897.14599999999</v>
      </c>
      <c r="E11" s="19">
        <f t="shared" si="0"/>
        <v>2473290.7630000003</v>
      </c>
      <c r="F11" s="20">
        <f t="shared" si="0"/>
        <v>824430.25433333358</v>
      </c>
      <c r="G11" s="20">
        <f t="shared" si="0"/>
        <v>958494.81550000014</v>
      </c>
      <c r="H11" s="20">
        <f t="shared" ref="H11:H17" si="14">+G11/F11*100</f>
        <v>116.26148002963288</v>
      </c>
      <c r="I11" s="20">
        <f>G11/E11*100</f>
        <v>38.7538266765443</v>
      </c>
      <c r="J11" s="54">
        <f t="shared" si="1"/>
        <v>724466.00000000047</v>
      </c>
      <c r="K11" s="45">
        <f t="shared" si="1"/>
        <v>241488.66666666683</v>
      </c>
      <c r="L11" s="45">
        <f t="shared" si="1"/>
        <v>245923.57550000004</v>
      </c>
      <c r="M11" s="45">
        <f t="shared" ref="M11:M17" si="15">+L11-K11</f>
        <v>4434.9088333332038</v>
      </c>
      <c r="N11" s="45">
        <f t="shared" ref="N11:N17" si="16">+L11/K11*100</f>
        <v>101.8364873575847</v>
      </c>
      <c r="O11" s="45">
        <f>L11/J11*100</f>
        <v>33.945495785861567</v>
      </c>
      <c r="P11" s="54">
        <f t="shared" si="2"/>
        <v>130362.23000000045</v>
      </c>
      <c r="Q11" s="45">
        <f t="shared" si="2"/>
        <v>43454.076666666813</v>
      </c>
      <c r="R11" s="45">
        <f>W11+AB11+AG11</f>
        <v>32213.593800000024</v>
      </c>
      <c r="S11" s="45">
        <f t="shared" ref="S11:S17" si="17">+R11/Q11*100</f>
        <v>74.132500955222795</v>
      </c>
      <c r="T11" s="55">
        <f>R11/P11*100</f>
        <v>24.710833651740931</v>
      </c>
      <c r="U11" s="54">
        <v>10000</v>
      </c>
      <c r="V11" s="56">
        <f>+U11/12*4</f>
        <v>3333.3333333333335</v>
      </c>
      <c r="W11" s="56">
        <v>2715.4760000000001</v>
      </c>
      <c r="X11" s="56">
        <f t="shared" ref="X11:X17" si="18">+W11/V11*100</f>
        <v>81.464280000000002</v>
      </c>
      <c r="Y11" s="56">
        <f t="shared" si="3"/>
        <v>27.15476</v>
      </c>
      <c r="Z11" s="54">
        <v>20000</v>
      </c>
      <c r="AA11" s="56">
        <f>+Z11/12*4</f>
        <v>6666.666666666667</v>
      </c>
      <c r="AB11" s="56">
        <v>12908.1338</v>
      </c>
      <c r="AC11" s="56">
        <f t="shared" si="4"/>
        <v>193.622007</v>
      </c>
      <c r="AD11" s="56">
        <f t="shared" ref="AD11:AD17" si="19">+AB11/Z11*100</f>
        <v>64.540668999999994</v>
      </c>
      <c r="AE11" s="54">
        <v>100362.23000000045</v>
      </c>
      <c r="AF11" s="56">
        <f>+AE11/12*4</f>
        <v>33454.076666666813</v>
      </c>
      <c r="AG11" s="56">
        <v>16589.984000000026</v>
      </c>
      <c r="AH11" s="56">
        <f>+AG11/AF11*100</f>
        <v>49.590320980312875</v>
      </c>
      <c r="AI11" s="56">
        <f>AG11/AE11*100</f>
        <v>16.530106993437624</v>
      </c>
      <c r="AJ11" s="54">
        <v>324498.40000000002</v>
      </c>
      <c r="AK11" s="56">
        <f>+AJ11/12*4</f>
        <v>108166.13333333335</v>
      </c>
      <c r="AL11" s="56">
        <v>155300.3345</v>
      </c>
      <c r="AM11" s="56">
        <f>+AL11/AK11*100</f>
        <v>143.57574752294619</v>
      </c>
      <c r="AN11" s="56">
        <f>AL11/AJ11*100</f>
        <v>47.85858250764872</v>
      </c>
      <c r="AO11" s="54">
        <v>7780.8</v>
      </c>
      <c r="AP11" s="56">
        <f>+AO11/12*4</f>
        <v>2593.6</v>
      </c>
      <c r="AQ11" s="56">
        <v>2888.4911999999999</v>
      </c>
      <c r="AR11" s="56">
        <f t="shared" ref="AR11:AR17" si="20">+AQ11/AP11*100</f>
        <v>111.36995681677976</v>
      </c>
      <c r="AS11" s="56">
        <f>AQ11/AO11*100</f>
        <v>37.123318938926587</v>
      </c>
      <c r="AT11" s="54">
        <v>12300</v>
      </c>
      <c r="AU11" s="56">
        <f>+AT11/12*4</f>
        <v>4100</v>
      </c>
      <c r="AV11" s="56">
        <v>4680.8</v>
      </c>
      <c r="AW11" s="56">
        <f>+AV11/AU11*100</f>
        <v>114.16585365853661</v>
      </c>
      <c r="AX11" s="56">
        <f>AV11/AT11*100</f>
        <v>38.055284552845528</v>
      </c>
      <c r="AY11" s="54">
        <v>0</v>
      </c>
      <c r="AZ11" s="56">
        <f>+AY11/12*4</f>
        <v>0</v>
      </c>
      <c r="BA11" s="56">
        <v>0</v>
      </c>
      <c r="BB11" s="54">
        <v>0</v>
      </c>
      <c r="BC11" s="56">
        <f>+BB11/12*4</f>
        <v>0</v>
      </c>
      <c r="BD11" s="56">
        <v>0</v>
      </c>
      <c r="BE11" s="54">
        <v>1487011.3</v>
      </c>
      <c r="BF11" s="56">
        <f>+BE11/12*4</f>
        <v>495670.43333333335</v>
      </c>
      <c r="BG11" s="56">
        <v>495670.4</v>
      </c>
      <c r="BH11" s="54">
        <v>9804.9</v>
      </c>
      <c r="BI11" s="56">
        <f>+BH11/12*4</f>
        <v>3268.2999999999997</v>
      </c>
      <c r="BJ11" s="56">
        <v>2863</v>
      </c>
      <c r="BK11" s="54">
        <v>0</v>
      </c>
      <c r="BL11" s="56">
        <f>+BK11/12*4</f>
        <v>0</v>
      </c>
      <c r="BM11" s="56">
        <v>0</v>
      </c>
      <c r="BN11" s="54">
        <v>0</v>
      </c>
      <c r="BO11" s="56">
        <f>+BN11/12*4</f>
        <v>0</v>
      </c>
      <c r="BP11" s="56">
        <v>0</v>
      </c>
      <c r="BQ11" s="54">
        <f t="shared" si="5"/>
        <v>44460.9</v>
      </c>
      <c r="BR11" s="56">
        <f t="shared" si="5"/>
        <v>14820.3</v>
      </c>
      <c r="BS11" s="56">
        <f>BX11+CA11+CD11+CG11</f>
        <v>3572.5309999999999</v>
      </c>
      <c r="BT11" s="56">
        <f t="shared" ref="BT11:BT17" si="21">+BS11/BR11*100</f>
        <v>24.105659129707227</v>
      </c>
      <c r="BU11" s="56">
        <f>BS11/BQ11*100</f>
        <v>8.0352197099024085</v>
      </c>
      <c r="BV11" s="54">
        <v>31562</v>
      </c>
      <c r="BW11" s="56">
        <f>+BV11/12*4</f>
        <v>10520.666666666666</v>
      </c>
      <c r="BX11" s="56">
        <v>2659.442</v>
      </c>
      <c r="BY11" s="54">
        <v>7543.4</v>
      </c>
      <c r="BZ11" s="56">
        <f>+BY11/12*4</f>
        <v>2514.4666666666667</v>
      </c>
      <c r="CA11" s="56">
        <v>219</v>
      </c>
      <c r="CB11" s="54">
        <v>2100</v>
      </c>
      <c r="CC11" s="56">
        <f>+CB11/12*4</f>
        <v>700</v>
      </c>
      <c r="CD11" s="56">
        <v>164.18899999999999</v>
      </c>
      <c r="CE11" s="54">
        <v>3255.5</v>
      </c>
      <c r="CF11" s="56">
        <f>+CE11/12*4</f>
        <v>1085.1666666666667</v>
      </c>
      <c r="CG11" s="56">
        <v>529.9</v>
      </c>
      <c r="CH11" s="54">
        <v>0</v>
      </c>
      <c r="CI11" s="56">
        <f>+CH11/12*4</f>
        <v>0</v>
      </c>
      <c r="CJ11" s="56">
        <v>0</v>
      </c>
      <c r="CK11" s="54">
        <v>4454.3999999999996</v>
      </c>
      <c r="CL11" s="56">
        <f>+CK11/12*4</f>
        <v>1484.8</v>
      </c>
      <c r="CM11" s="56">
        <v>1187.8399999999999</v>
      </c>
      <c r="CN11" s="54">
        <v>0</v>
      </c>
      <c r="CO11" s="56">
        <f>+CN11/12*4</f>
        <v>0</v>
      </c>
      <c r="CP11" s="56">
        <v>0</v>
      </c>
      <c r="CQ11" s="54">
        <v>196797.57</v>
      </c>
      <c r="CR11" s="56">
        <f>+CQ11/12*4</f>
        <v>65599.19</v>
      </c>
      <c r="CS11" s="56">
        <v>42473.192999999999</v>
      </c>
      <c r="CT11" s="56">
        <f t="shared" ref="CT11:CT17" si="22">+CS11/CR11*100</f>
        <v>64.746520498195167</v>
      </c>
      <c r="CU11" s="19">
        <v>62673.07</v>
      </c>
      <c r="CV11" s="42">
        <f>+CU11/12*4</f>
        <v>20891.023333333334</v>
      </c>
      <c r="CW11" s="42">
        <v>15721.483</v>
      </c>
      <c r="CX11" s="19">
        <v>6000</v>
      </c>
      <c r="CY11" s="42">
        <f>+CX11/12*4</f>
        <v>2000</v>
      </c>
      <c r="CZ11" s="42">
        <v>3837.4119999999998</v>
      </c>
      <c r="DA11" s="19">
        <v>666.1</v>
      </c>
      <c r="DB11" s="20">
        <f>+DA11/12*4</f>
        <v>222.03333333333333</v>
      </c>
      <c r="DC11" s="42">
        <v>200</v>
      </c>
      <c r="DD11" s="19">
        <v>0</v>
      </c>
      <c r="DE11" s="20">
        <f>+DD11/12*4</f>
        <v>0</v>
      </c>
      <c r="DF11" s="42">
        <v>0</v>
      </c>
      <c r="DG11" s="19">
        <v>1600</v>
      </c>
      <c r="DH11" s="42">
        <f>+DG11/12*4</f>
        <v>533.33333333333337</v>
      </c>
      <c r="DI11" s="42">
        <v>757.22</v>
      </c>
      <c r="DJ11" s="42">
        <v>0</v>
      </c>
      <c r="DK11" s="19">
        <f t="shared" si="6"/>
        <v>2225736.6</v>
      </c>
      <c r="DL11" s="42">
        <f t="shared" si="6"/>
        <v>741912.2000000003</v>
      </c>
      <c r="DM11" s="42">
        <f t="shared" si="6"/>
        <v>745644.81550000003</v>
      </c>
      <c r="DN11" s="19">
        <v>0</v>
      </c>
      <c r="DO11" s="42">
        <f t="shared" si="7"/>
        <v>0</v>
      </c>
      <c r="DP11" s="42">
        <v>0</v>
      </c>
      <c r="DQ11" s="19">
        <v>242554.163</v>
      </c>
      <c r="DR11" s="42">
        <f t="shared" si="8"/>
        <v>80851.387666666662</v>
      </c>
      <c r="DS11" s="42">
        <v>212850</v>
      </c>
      <c r="DT11" s="19">
        <v>0</v>
      </c>
      <c r="DU11" s="42">
        <f t="shared" si="9"/>
        <v>0</v>
      </c>
      <c r="DV11" s="42">
        <v>0</v>
      </c>
      <c r="DW11" s="19">
        <v>5000</v>
      </c>
      <c r="DX11" s="42">
        <f t="shared" si="10"/>
        <v>1666.6666666666667</v>
      </c>
      <c r="DY11" s="42">
        <v>0</v>
      </c>
      <c r="DZ11" s="19">
        <v>0</v>
      </c>
      <c r="EA11" s="42">
        <f t="shared" si="11"/>
        <v>0</v>
      </c>
      <c r="EB11" s="42">
        <v>0</v>
      </c>
      <c r="EC11" s="19">
        <v>441000</v>
      </c>
      <c r="ED11" s="42">
        <f t="shared" si="12"/>
        <v>147000</v>
      </c>
      <c r="EE11" s="42">
        <v>131324.796</v>
      </c>
      <c r="EF11" s="42">
        <v>0</v>
      </c>
      <c r="EG11" s="19">
        <f t="shared" si="13"/>
        <v>688554.16299999994</v>
      </c>
      <c r="EH11" s="42">
        <f t="shared" si="13"/>
        <v>229518.05433333333</v>
      </c>
      <c r="EI11" s="42">
        <f>DP11+DS11+DV11+DY11+EB11+EE11+EF11</f>
        <v>344174.79599999997</v>
      </c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43.5" customHeight="1" x14ac:dyDescent="0.3">
      <c r="A12" s="17">
        <v>3</v>
      </c>
      <c r="B12" s="40" t="s">
        <v>57</v>
      </c>
      <c r="C12" s="41">
        <v>33917.214599999999</v>
      </c>
      <c r="D12" s="41">
        <v>1057.2941000000001</v>
      </c>
      <c r="E12" s="19">
        <f t="shared" si="0"/>
        <v>934781.06739999994</v>
      </c>
      <c r="F12" s="20">
        <f t="shared" si="0"/>
        <v>311593.68913333333</v>
      </c>
      <c r="G12" s="20">
        <f t="shared" si="0"/>
        <v>365115.47480000003</v>
      </c>
      <c r="H12" s="20">
        <f t="shared" si="14"/>
        <v>117.17678744249673</v>
      </c>
      <c r="I12" s="20">
        <f>G12/E12*100</f>
        <v>39.058929147498908</v>
      </c>
      <c r="J12" s="54">
        <f t="shared" si="1"/>
        <v>307439.40399999998</v>
      </c>
      <c r="K12" s="45">
        <f t="shared" si="1"/>
        <v>102479.80133333331</v>
      </c>
      <c r="L12" s="45">
        <f t="shared" si="1"/>
        <v>140850.97480000003</v>
      </c>
      <c r="M12" s="45">
        <f t="shared" si="15"/>
        <v>38371.173466666718</v>
      </c>
      <c r="N12" s="45">
        <f t="shared" si="16"/>
        <v>137.44266964556053</v>
      </c>
      <c r="O12" s="45">
        <f>L12/J12*100</f>
        <v>45.814223215186836</v>
      </c>
      <c r="P12" s="54">
        <f t="shared" si="2"/>
        <v>35437.699999999953</v>
      </c>
      <c r="Q12" s="45">
        <f t="shared" si="2"/>
        <v>11812.566666666651</v>
      </c>
      <c r="R12" s="45">
        <f>W12+AB12+AG12</f>
        <v>14449.73400000002</v>
      </c>
      <c r="S12" s="45">
        <f t="shared" si="17"/>
        <v>122.32510010525547</v>
      </c>
      <c r="T12" s="55">
        <f>R12/P12*100</f>
        <v>40.775033368418491</v>
      </c>
      <c r="U12" s="54">
        <v>0</v>
      </c>
      <c r="V12" s="56">
        <f>+U12/12*4</f>
        <v>0</v>
      </c>
      <c r="W12" s="56">
        <v>92.5</v>
      </c>
      <c r="X12" s="56" t="e">
        <f t="shared" si="18"/>
        <v>#DIV/0!</v>
      </c>
      <c r="Y12" s="56" t="e">
        <f t="shared" si="3"/>
        <v>#DIV/0!</v>
      </c>
      <c r="Z12" s="54">
        <v>5220</v>
      </c>
      <c r="AA12" s="56">
        <f>+Z12/12*4</f>
        <v>1740</v>
      </c>
      <c r="AB12" s="56">
        <v>2847.5239999999999</v>
      </c>
      <c r="AC12" s="56">
        <f t="shared" si="4"/>
        <v>163.65080459770112</v>
      </c>
      <c r="AD12" s="56">
        <f t="shared" si="19"/>
        <v>54.550268199233706</v>
      </c>
      <c r="AE12" s="54">
        <v>30217.699999999953</v>
      </c>
      <c r="AF12" s="56">
        <f>+AE12/12*4</f>
        <v>10072.566666666651</v>
      </c>
      <c r="AG12" s="56">
        <v>11509.710000000021</v>
      </c>
      <c r="AH12" s="56">
        <f>+AG12/AF12*100</f>
        <v>114.26789596825739</v>
      </c>
      <c r="AI12" s="56">
        <f>AG12/AE12*100</f>
        <v>38.089298656085802</v>
      </c>
      <c r="AJ12" s="54">
        <v>55961.599999999999</v>
      </c>
      <c r="AK12" s="56">
        <f>+AJ12/12*4</f>
        <v>18653.866666666665</v>
      </c>
      <c r="AL12" s="56">
        <v>22460.285</v>
      </c>
      <c r="AM12" s="56">
        <f>+AL12/AK12*100</f>
        <v>120.40551914169717</v>
      </c>
      <c r="AN12" s="56">
        <f>AL12/AJ12*100</f>
        <v>40.135173047232385</v>
      </c>
      <c r="AO12" s="54">
        <v>4713.7</v>
      </c>
      <c r="AP12" s="56">
        <f>+AO12/12*4</f>
        <v>1571.2333333333333</v>
      </c>
      <c r="AQ12" s="56">
        <v>1215.8150000000001</v>
      </c>
      <c r="AR12" s="56">
        <f t="shared" si="20"/>
        <v>77.379659291002824</v>
      </c>
      <c r="AS12" s="56">
        <f>AQ12/AO12*100</f>
        <v>25.793219763667608</v>
      </c>
      <c r="AT12" s="54">
        <v>400</v>
      </c>
      <c r="AU12" s="56">
        <f>+AT12/12*4</f>
        <v>133.33333333333334</v>
      </c>
      <c r="AV12" s="56">
        <v>25</v>
      </c>
      <c r="AW12" s="56">
        <f>+AV12/AU12*100</f>
        <v>18.75</v>
      </c>
      <c r="AX12" s="56">
        <f>AV12/AT12*100</f>
        <v>6.25</v>
      </c>
      <c r="AY12" s="54">
        <v>0</v>
      </c>
      <c r="AZ12" s="56">
        <f>+AY12/12*4</f>
        <v>0</v>
      </c>
      <c r="BA12" s="56">
        <v>0</v>
      </c>
      <c r="BB12" s="54">
        <v>0</v>
      </c>
      <c r="BC12" s="56">
        <f>+BB12/12*4</f>
        <v>0</v>
      </c>
      <c r="BD12" s="56">
        <v>0</v>
      </c>
      <c r="BE12" s="54">
        <v>490624.6</v>
      </c>
      <c r="BF12" s="56">
        <f>+BE12/12*4</f>
        <v>163541.53333333333</v>
      </c>
      <c r="BG12" s="56">
        <v>163541.6</v>
      </c>
      <c r="BH12" s="54">
        <v>1089.4000000000001</v>
      </c>
      <c r="BI12" s="56">
        <f>+BH12/12*4</f>
        <v>363.13333333333338</v>
      </c>
      <c r="BJ12" s="56">
        <v>318.10000000000002</v>
      </c>
      <c r="BK12" s="54">
        <v>0</v>
      </c>
      <c r="BL12" s="56">
        <f>+BK12/12*4</f>
        <v>0</v>
      </c>
      <c r="BM12" s="56">
        <v>0</v>
      </c>
      <c r="BN12" s="54">
        <v>0</v>
      </c>
      <c r="BO12" s="56">
        <f>+BN12/12*4</f>
        <v>0</v>
      </c>
      <c r="BP12" s="56">
        <v>0</v>
      </c>
      <c r="BQ12" s="54">
        <f t="shared" si="5"/>
        <v>72828</v>
      </c>
      <c r="BR12" s="56">
        <f t="shared" si="5"/>
        <v>24276</v>
      </c>
      <c r="BS12" s="56">
        <f>BX12+CA12+CD12+CG12</f>
        <v>9718.3709999999992</v>
      </c>
      <c r="BT12" s="56">
        <f t="shared" si="21"/>
        <v>40.032834898665342</v>
      </c>
      <c r="BU12" s="56">
        <f>BS12/BQ12*100</f>
        <v>13.344278299555116</v>
      </c>
      <c r="BV12" s="54">
        <v>69528</v>
      </c>
      <c r="BW12" s="56">
        <f>+BV12/12*4</f>
        <v>23176</v>
      </c>
      <c r="BX12" s="56">
        <v>9004.6309999999994</v>
      </c>
      <c r="BY12" s="54">
        <v>0</v>
      </c>
      <c r="BZ12" s="56">
        <f>+BY12/12*4</f>
        <v>0</v>
      </c>
      <c r="CA12" s="56">
        <v>0</v>
      </c>
      <c r="CB12" s="54">
        <v>0</v>
      </c>
      <c r="CC12" s="56">
        <f>+CB12/12*4</f>
        <v>0</v>
      </c>
      <c r="CD12" s="56">
        <v>0</v>
      </c>
      <c r="CE12" s="54">
        <v>3300</v>
      </c>
      <c r="CF12" s="56">
        <f>+CE12/12*4</f>
        <v>1100</v>
      </c>
      <c r="CG12" s="56">
        <v>713.74</v>
      </c>
      <c r="CH12" s="54">
        <v>0</v>
      </c>
      <c r="CI12" s="56">
        <f>+CH12/12*4</f>
        <v>0</v>
      </c>
      <c r="CJ12" s="56">
        <v>0</v>
      </c>
      <c r="CK12" s="54">
        <v>1999</v>
      </c>
      <c r="CL12" s="56">
        <f>+CK12/12*4</f>
        <v>666.33333333333337</v>
      </c>
      <c r="CM12" s="56">
        <v>404.8</v>
      </c>
      <c r="CN12" s="54">
        <v>0</v>
      </c>
      <c r="CO12" s="56">
        <f>+CN12/12*4</f>
        <v>0</v>
      </c>
      <c r="CP12" s="56">
        <v>44</v>
      </c>
      <c r="CQ12" s="54">
        <v>39362.1</v>
      </c>
      <c r="CR12" s="56">
        <f>+CQ12/12*4</f>
        <v>13120.699999999999</v>
      </c>
      <c r="CS12" s="56">
        <v>11787.132</v>
      </c>
      <c r="CT12" s="56">
        <f t="shared" si="22"/>
        <v>89.836152034571327</v>
      </c>
      <c r="CU12" s="19">
        <v>19112.099999999999</v>
      </c>
      <c r="CV12" s="42">
        <f>+CU12/12*4</f>
        <v>6370.7</v>
      </c>
      <c r="CW12" s="42">
        <v>4309.0320000000002</v>
      </c>
      <c r="CX12" s="19">
        <v>900</v>
      </c>
      <c r="CY12" s="42">
        <f>+CX12/12*4</f>
        <v>300</v>
      </c>
      <c r="CZ12" s="42">
        <v>235.1</v>
      </c>
      <c r="DA12" s="19">
        <v>2000</v>
      </c>
      <c r="DB12" s="20">
        <f>+DA12/12*4</f>
        <v>666.66666666666663</v>
      </c>
      <c r="DC12" s="42">
        <v>3699.9998000000001</v>
      </c>
      <c r="DD12" s="19">
        <v>20000</v>
      </c>
      <c r="DE12" s="20">
        <f>+DD12/12*4</f>
        <v>6666.666666666667</v>
      </c>
      <c r="DF12" s="42">
        <v>0</v>
      </c>
      <c r="DG12" s="19">
        <v>95836.304000000004</v>
      </c>
      <c r="DH12" s="42">
        <f>+DG12/12*4</f>
        <v>31945.434666666668</v>
      </c>
      <c r="DI12" s="42">
        <v>77215.538</v>
      </c>
      <c r="DJ12" s="42">
        <v>0</v>
      </c>
      <c r="DK12" s="19">
        <f t="shared" si="6"/>
        <v>821152.40399999998</v>
      </c>
      <c r="DL12" s="42">
        <f t="shared" si="6"/>
        <v>273717.46799999999</v>
      </c>
      <c r="DM12" s="42">
        <f t="shared" si="6"/>
        <v>305115.47480000003</v>
      </c>
      <c r="DN12" s="19">
        <v>0</v>
      </c>
      <c r="DO12" s="42">
        <f t="shared" si="7"/>
        <v>0</v>
      </c>
      <c r="DP12" s="42">
        <v>0</v>
      </c>
      <c r="DQ12" s="19">
        <v>113628.6634</v>
      </c>
      <c r="DR12" s="42">
        <f t="shared" si="8"/>
        <v>37876.221133333333</v>
      </c>
      <c r="DS12" s="42">
        <v>60000</v>
      </c>
      <c r="DT12" s="19">
        <v>0</v>
      </c>
      <c r="DU12" s="42">
        <f t="shared" si="9"/>
        <v>0</v>
      </c>
      <c r="DV12" s="42">
        <v>0</v>
      </c>
      <c r="DW12" s="19">
        <v>0</v>
      </c>
      <c r="DX12" s="42">
        <f t="shared" si="10"/>
        <v>0</v>
      </c>
      <c r="DY12" s="42">
        <v>0</v>
      </c>
      <c r="DZ12" s="19">
        <v>0</v>
      </c>
      <c r="EA12" s="42">
        <f t="shared" si="11"/>
        <v>0</v>
      </c>
      <c r="EB12" s="42">
        <v>0</v>
      </c>
      <c r="EC12" s="19">
        <v>88431.948999999993</v>
      </c>
      <c r="ED12" s="42">
        <f t="shared" si="12"/>
        <v>29477.316333333332</v>
      </c>
      <c r="EE12" s="42">
        <v>37200</v>
      </c>
      <c r="EF12" s="42">
        <v>0</v>
      </c>
      <c r="EG12" s="19">
        <f t="shared" si="13"/>
        <v>202060.61239999998</v>
      </c>
      <c r="EH12" s="42">
        <f t="shared" si="13"/>
        <v>67353.537466666661</v>
      </c>
      <c r="EI12" s="42">
        <f>DP12+DS12+DV12+DY12+EB12+EE12+EF12</f>
        <v>97200</v>
      </c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43.5" customHeight="1" x14ac:dyDescent="0.3">
      <c r="A13" s="17">
        <v>4</v>
      </c>
      <c r="B13" s="40" t="s">
        <v>58</v>
      </c>
      <c r="C13" s="41">
        <v>237025.62719999999</v>
      </c>
      <c r="D13" s="41">
        <v>1088997.5411</v>
      </c>
      <c r="E13" s="19">
        <f t="shared" si="0"/>
        <v>4079174.7711999998</v>
      </c>
      <c r="F13" s="20">
        <f t="shared" si="0"/>
        <v>1359724.9237333336</v>
      </c>
      <c r="G13" s="20">
        <f t="shared" si="0"/>
        <v>1335195.7549999999</v>
      </c>
      <c r="H13" s="20">
        <f t="shared" si="14"/>
        <v>98.19601977538332</v>
      </c>
      <c r="I13" s="20">
        <f>G13/E13*100</f>
        <v>32.732006591794445</v>
      </c>
      <c r="J13" s="54">
        <f t="shared" si="1"/>
        <v>841600.8</v>
      </c>
      <c r="K13" s="45">
        <f t="shared" si="1"/>
        <v>280533.60000000003</v>
      </c>
      <c r="L13" s="45">
        <f t="shared" si="1"/>
        <v>290779.27299999981</v>
      </c>
      <c r="M13" s="45">
        <f t="shared" si="15"/>
        <v>10245.672999999777</v>
      </c>
      <c r="N13" s="45">
        <f t="shared" si="16"/>
        <v>103.65220886196869</v>
      </c>
      <c r="O13" s="45">
        <f>L13/J13*100</f>
        <v>34.550736287322898</v>
      </c>
      <c r="P13" s="54">
        <f t="shared" si="2"/>
        <v>159100</v>
      </c>
      <c r="Q13" s="45">
        <f t="shared" si="2"/>
        <v>53033.333333333336</v>
      </c>
      <c r="R13" s="45">
        <f>W13+AB13+AG13</f>
        <v>26433.644999999833</v>
      </c>
      <c r="S13" s="45">
        <f t="shared" si="17"/>
        <v>49.84345380263953</v>
      </c>
      <c r="T13" s="55">
        <f>R13/P13*100</f>
        <v>16.614484600879845</v>
      </c>
      <c r="U13" s="54">
        <v>0</v>
      </c>
      <c r="V13" s="56">
        <f>+U13/12*4</f>
        <v>0</v>
      </c>
      <c r="W13" s="56">
        <v>40.700000000000003</v>
      </c>
      <c r="X13" s="56" t="e">
        <f t="shared" si="18"/>
        <v>#DIV/0!</v>
      </c>
      <c r="Y13" s="56" t="e">
        <f t="shared" si="3"/>
        <v>#DIV/0!</v>
      </c>
      <c r="Z13" s="54">
        <v>16650</v>
      </c>
      <c r="AA13" s="56">
        <f>+Z13/12*4</f>
        <v>5550</v>
      </c>
      <c r="AB13" s="56">
        <v>6144.8860000000004</v>
      </c>
      <c r="AC13" s="56">
        <f t="shared" si="4"/>
        <v>110.71866666666668</v>
      </c>
      <c r="AD13" s="56">
        <f t="shared" si="19"/>
        <v>36.906222222222226</v>
      </c>
      <c r="AE13" s="54">
        <v>142450</v>
      </c>
      <c r="AF13" s="56">
        <f>+AE13/12*4</f>
        <v>47483.333333333336</v>
      </c>
      <c r="AG13" s="56">
        <v>20248.058999999834</v>
      </c>
      <c r="AH13" s="56">
        <f>+AG13/AF13*100</f>
        <v>42.642454896454545</v>
      </c>
      <c r="AI13" s="56">
        <f>AG13/AE13*100</f>
        <v>14.214151632151514</v>
      </c>
      <c r="AJ13" s="54">
        <v>442300</v>
      </c>
      <c r="AK13" s="56">
        <f>+AJ13/12*4</f>
        <v>147433.33333333334</v>
      </c>
      <c r="AL13" s="56">
        <v>195988.649</v>
      </c>
      <c r="AM13" s="56">
        <f>+AL13/AK13*100</f>
        <v>132.93374338684148</v>
      </c>
      <c r="AN13" s="56">
        <f>AL13/AJ13*100</f>
        <v>44.311247795613838</v>
      </c>
      <c r="AO13" s="54">
        <v>17110</v>
      </c>
      <c r="AP13" s="56">
        <f>+AO13/12*4</f>
        <v>5703.333333333333</v>
      </c>
      <c r="AQ13" s="56">
        <v>9037.6980000000003</v>
      </c>
      <c r="AR13" s="56">
        <f t="shared" si="20"/>
        <v>158.46343658679137</v>
      </c>
      <c r="AS13" s="56">
        <f>AQ13/AO13*100</f>
        <v>52.821145528930444</v>
      </c>
      <c r="AT13" s="54">
        <v>13000</v>
      </c>
      <c r="AU13" s="56">
        <f>+AT13/12*4</f>
        <v>4333.333333333333</v>
      </c>
      <c r="AV13" s="56">
        <v>7410.2</v>
      </c>
      <c r="AW13" s="56">
        <f>+AV13/AU13*100</f>
        <v>171.00461538461539</v>
      </c>
      <c r="AX13" s="56">
        <f>AV13/AT13*100</f>
        <v>57.001538461538459</v>
      </c>
      <c r="AY13" s="54">
        <v>0</v>
      </c>
      <c r="AZ13" s="56">
        <f>+AY13/12*4</f>
        <v>0</v>
      </c>
      <c r="BA13" s="56">
        <v>0</v>
      </c>
      <c r="BB13" s="54">
        <v>0</v>
      </c>
      <c r="BC13" s="56">
        <f>+BB13/12*4</f>
        <v>0</v>
      </c>
      <c r="BD13" s="56">
        <v>0</v>
      </c>
      <c r="BE13" s="54">
        <v>2680869.1</v>
      </c>
      <c r="BF13" s="56">
        <f>+BE13/12*4</f>
        <v>893623.03333333333</v>
      </c>
      <c r="BG13" s="56">
        <v>893930.79200000002</v>
      </c>
      <c r="BH13" s="54">
        <v>3486.1</v>
      </c>
      <c r="BI13" s="56">
        <f>+BH13/12*4</f>
        <v>1162.0333333333333</v>
      </c>
      <c r="BJ13" s="56">
        <v>1017.9</v>
      </c>
      <c r="BK13" s="54">
        <v>0</v>
      </c>
      <c r="BL13" s="56">
        <f>+BK13/12*4</f>
        <v>0</v>
      </c>
      <c r="BM13" s="56">
        <v>0</v>
      </c>
      <c r="BN13" s="54">
        <v>0</v>
      </c>
      <c r="BO13" s="56">
        <f>+BN13/12*4</f>
        <v>0</v>
      </c>
      <c r="BP13" s="56">
        <v>0</v>
      </c>
      <c r="BQ13" s="54">
        <f t="shared" si="5"/>
        <v>44174.400000000001</v>
      </c>
      <c r="BR13" s="56">
        <f t="shared" si="5"/>
        <v>14724.8</v>
      </c>
      <c r="BS13" s="56">
        <f>BX13+CA13+CD13+CG13</f>
        <v>9642.0969999999998</v>
      </c>
      <c r="BT13" s="56">
        <f t="shared" si="21"/>
        <v>65.482023524937532</v>
      </c>
      <c r="BU13" s="56">
        <f>BS13/BQ13*100</f>
        <v>21.827341174979171</v>
      </c>
      <c r="BV13" s="54">
        <v>33005</v>
      </c>
      <c r="BW13" s="56">
        <f>+BV13/12*4</f>
        <v>11001.666666666666</v>
      </c>
      <c r="BX13" s="56">
        <v>7075.415</v>
      </c>
      <c r="BY13" s="54">
        <v>3330</v>
      </c>
      <c r="BZ13" s="56">
        <f>+BY13/12*4</f>
        <v>1110</v>
      </c>
      <c r="CA13" s="56">
        <v>178.61199999999999</v>
      </c>
      <c r="CB13" s="54">
        <v>0</v>
      </c>
      <c r="CC13" s="56">
        <f>+CB13/12*4</f>
        <v>0</v>
      </c>
      <c r="CD13" s="56">
        <v>0</v>
      </c>
      <c r="CE13" s="54">
        <v>7839.4</v>
      </c>
      <c r="CF13" s="56">
        <f>+CE13/12*4</f>
        <v>2613.1333333333332</v>
      </c>
      <c r="CG13" s="56">
        <v>2388.0700000000002</v>
      </c>
      <c r="CH13" s="54">
        <v>0</v>
      </c>
      <c r="CI13" s="56">
        <f>+CH13/12*4</f>
        <v>0</v>
      </c>
      <c r="CJ13" s="56">
        <v>0</v>
      </c>
      <c r="CK13" s="54">
        <v>4454</v>
      </c>
      <c r="CL13" s="56">
        <f>+CK13/12*4</f>
        <v>1484.6666666666667</v>
      </c>
      <c r="CM13" s="56">
        <v>1187.8399999999999</v>
      </c>
      <c r="CN13" s="54">
        <v>0</v>
      </c>
      <c r="CO13" s="56">
        <f>+CN13/12*4</f>
        <v>0</v>
      </c>
      <c r="CP13" s="56">
        <v>991.09100000000001</v>
      </c>
      <c r="CQ13" s="54">
        <v>159916.4</v>
      </c>
      <c r="CR13" s="56">
        <f>+CQ13/12*4</f>
        <v>53305.466666666667</v>
      </c>
      <c r="CS13" s="56">
        <v>32313.223999999998</v>
      </c>
      <c r="CT13" s="56">
        <f t="shared" si="22"/>
        <v>60.618968410994746</v>
      </c>
      <c r="CU13" s="19">
        <v>98469.6</v>
      </c>
      <c r="CV13" s="42">
        <f>+CU13/12*4</f>
        <v>32823.200000000004</v>
      </c>
      <c r="CW13" s="42">
        <v>12650.55</v>
      </c>
      <c r="CX13" s="19">
        <v>5000</v>
      </c>
      <c r="CY13" s="42">
        <f>+CX13/12*4</f>
        <v>1666.6666666666667</v>
      </c>
      <c r="CZ13" s="42">
        <v>5437.4489999999996</v>
      </c>
      <c r="DA13" s="19">
        <v>1000</v>
      </c>
      <c r="DB13" s="20">
        <f>+DA13/12*4</f>
        <v>333.33333333333331</v>
      </c>
      <c r="DC13" s="42">
        <v>400</v>
      </c>
      <c r="DD13" s="19">
        <v>0</v>
      </c>
      <c r="DE13" s="20">
        <f>+DD13/12*4</f>
        <v>0</v>
      </c>
      <c r="DF13" s="42">
        <v>0</v>
      </c>
      <c r="DG13" s="19">
        <v>0</v>
      </c>
      <c r="DH13" s="42">
        <f>+DG13/12*4</f>
        <v>0</v>
      </c>
      <c r="DI13" s="42">
        <v>3125.22</v>
      </c>
      <c r="DJ13" s="42">
        <v>0</v>
      </c>
      <c r="DK13" s="19">
        <f t="shared" si="6"/>
        <v>3530410</v>
      </c>
      <c r="DL13" s="42">
        <f t="shared" si="6"/>
        <v>1176803.3333333335</v>
      </c>
      <c r="DM13" s="42">
        <f t="shared" si="6"/>
        <v>1186915.8049999999</v>
      </c>
      <c r="DN13" s="19">
        <v>0</v>
      </c>
      <c r="DO13" s="42">
        <f t="shared" si="7"/>
        <v>0</v>
      </c>
      <c r="DP13" s="42">
        <v>0</v>
      </c>
      <c r="DQ13" s="19">
        <v>548764.77119999996</v>
      </c>
      <c r="DR13" s="42">
        <f t="shared" si="8"/>
        <v>182921.59039999999</v>
      </c>
      <c r="DS13" s="42">
        <v>147174.95000000001</v>
      </c>
      <c r="DT13" s="19">
        <v>0</v>
      </c>
      <c r="DU13" s="42">
        <f t="shared" si="9"/>
        <v>0</v>
      </c>
      <c r="DV13" s="42">
        <v>0</v>
      </c>
      <c r="DW13" s="19">
        <v>0</v>
      </c>
      <c r="DX13" s="42">
        <f t="shared" si="10"/>
        <v>0</v>
      </c>
      <c r="DY13" s="42">
        <v>1105</v>
      </c>
      <c r="DZ13" s="19">
        <v>0</v>
      </c>
      <c r="EA13" s="42">
        <f t="shared" si="11"/>
        <v>0</v>
      </c>
      <c r="EB13" s="42">
        <v>0</v>
      </c>
      <c r="EC13" s="19">
        <v>0</v>
      </c>
      <c r="ED13" s="42">
        <f t="shared" si="12"/>
        <v>0</v>
      </c>
      <c r="EE13" s="42">
        <v>0</v>
      </c>
      <c r="EF13" s="42">
        <v>0</v>
      </c>
      <c r="EG13" s="19">
        <f t="shared" si="13"/>
        <v>548764.77119999996</v>
      </c>
      <c r="EH13" s="42">
        <f t="shared" si="13"/>
        <v>182921.59039999999</v>
      </c>
      <c r="EI13" s="42">
        <f>DP13+DS13+DV13+DY13+EB13+EE13+EF13</f>
        <v>148279.95000000001</v>
      </c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43.5" customHeight="1" x14ac:dyDescent="0.3">
      <c r="A14" s="17">
        <v>5</v>
      </c>
      <c r="B14" s="40" t="s">
        <v>59</v>
      </c>
      <c r="C14" s="41">
        <v>14213.669599999999</v>
      </c>
      <c r="D14" s="41">
        <v>52003.305200000003</v>
      </c>
      <c r="E14" s="19">
        <f t="shared" si="0"/>
        <v>1884623.9999999998</v>
      </c>
      <c r="F14" s="20">
        <f t="shared" si="0"/>
        <v>628208</v>
      </c>
      <c r="G14" s="20">
        <f t="shared" si="0"/>
        <v>486643.57569999993</v>
      </c>
      <c r="H14" s="20">
        <f t="shared" si="14"/>
        <v>77.465357922853556</v>
      </c>
      <c r="I14" s="20">
        <f>G14/E14*100</f>
        <v>25.821785974284523</v>
      </c>
      <c r="J14" s="54">
        <f t="shared" si="1"/>
        <v>465743.4</v>
      </c>
      <c r="K14" s="45">
        <f t="shared" si="1"/>
        <v>155247.79999999999</v>
      </c>
      <c r="L14" s="45">
        <f t="shared" si="1"/>
        <v>180597.71569999994</v>
      </c>
      <c r="M14" s="45">
        <f t="shared" si="15"/>
        <v>25349.915699999954</v>
      </c>
      <c r="N14" s="45">
        <f t="shared" si="16"/>
        <v>116.32867950463708</v>
      </c>
      <c r="O14" s="45">
        <f>L14/J14*100</f>
        <v>38.776226501545686</v>
      </c>
      <c r="P14" s="54">
        <f t="shared" si="2"/>
        <v>99600</v>
      </c>
      <c r="Q14" s="45">
        <f t="shared" si="2"/>
        <v>33200</v>
      </c>
      <c r="R14" s="45">
        <f>W14+AB14+AG14</f>
        <v>20168.910999999993</v>
      </c>
      <c r="S14" s="45">
        <f t="shared" si="17"/>
        <v>60.749731927710826</v>
      </c>
      <c r="T14" s="55">
        <f>R14/P14*100</f>
        <v>20.249910642570274</v>
      </c>
      <c r="U14" s="54">
        <v>8100</v>
      </c>
      <c r="V14" s="56">
        <f>+U14/12*4</f>
        <v>2700</v>
      </c>
      <c r="W14" s="56">
        <v>5391.1750000000002</v>
      </c>
      <c r="X14" s="56">
        <f t="shared" si="18"/>
        <v>199.67314814814816</v>
      </c>
      <c r="Y14" s="56">
        <f t="shared" si="3"/>
        <v>66.557716049382719</v>
      </c>
      <c r="Z14" s="54">
        <v>14800</v>
      </c>
      <c r="AA14" s="56">
        <f>+Z14/12*4</f>
        <v>4933.333333333333</v>
      </c>
      <c r="AB14" s="56">
        <v>3214.1170000000002</v>
      </c>
      <c r="AC14" s="56">
        <f t="shared" si="4"/>
        <v>65.15102027027028</v>
      </c>
      <c r="AD14" s="56">
        <f t="shared" si="19"/>
        <v>21.717006756756756</v>
      </c>
      <c r="AE14" s="54">
        <v>76700</v>
      </c>
      <c r="AF14" s="56">
        <f>+AE14/12*4</f>
        <v>25566.666666666668</v>
      </c>
      <c r="AG14" s="56">
        <v>11563.618999999992</v>
      </c>
      <c r="AH14" s="56">
        <f>+AG14/AF14*100</f>
        <v>45.229279009126429</v>
      </c>
      <c r="AI14" s="56">
        <f>AG14/AE14*100</f>
        <v>15.076426336375478</v>
      </c>
      <c r="AJ14" s="54">
        <v>278743.40000000002</v>
      </c>
      <c r="AK14" s="56">
        <f>+AJ14/12*4</f>
        <v>92914.466666666674</v>
      </c>
      <c r="AL14" s="56">
        <v>129506.334</v>
      </c>
      <c r="AM14" s="56">
        <f>+AL14/AK14*100</f>
        <v>139.38231434358624</v>
      </c>
      <c r="AN14" s="56">
        <f>AL14/AJ14*100</f>
        <v>46.460771447862079</v>
      </c>
      <c r="AO14" s="54">
        <v>9700</v>
      </c>
      <c r="AP14" s="56">
        <f>+AO14/12*4</f>
        <v>3233.3333333333335</v>
      </c>
      <c r="AQ14" s="56">
        <v>3265.2950000000001</v>
      </c>
      <c r="AR14" s="56">
        <f t="shared" si="20"/>
        <v>100.98850515463917</v>
      </c>
      <c r="AS14" s="56">
        <f>AQ14/AO14*100</f>
        <v>33.662835051546395</v>
      </c>
      <c r="AT14" s="54">
        <v>13000</v>
      </c>
      <c r="AU14" s="56">
        <f>+AT14/12*4</f>
        <v>4333.333333333333</v>
      </c>
      <c r="AV14" s="56">
        <v>4334.3999999999996</v>
      </c>
      <c r="AW14" s="56">
        <f>+AV14/AU14*100</f>
        <v>100.02461538461537</v>
      </c>
      <c r="AX14" s="56">
        <f>AV14/AT14*100</f>
        <v>33.341538461538462</v>
      </c>
      <c r="AY14" s="54">
        <v>0</v>
      </c>
      <c r="AZ14" s="56">
        <f>+AY14/12*4</f>
        <v>0</v>
      </c>
      <c r="BA14" s="56">
        <v>0</v>
      </c>
      <c r="BB14" s="54">
        <v>0</v>
      </c>
      <c r="BC14" s="56">
        <f>+BB14/12*4</f>
        <v>0</v>
      </c>
      <c r="BD14" s="56">
        <v>0</v>
      </c>
      <c r="BE14" s="54">
        <v>914256.6</v>
      </c>
      <c r="BF14" s="56">
        <f>+BE14/12*4</f>
        <v>304752.2</v>
      </c>
      <c r="BG14" s="56">
        <v>304752.3</v>
      </c>
      <c r="BH14" s="54">
        <v>2396.8000000000002</v>
      </c>
      <c r="BI14" s="56">
        <f>+BH14/12*4</f>
        <v>798.93333333333339</v>
      </c>
      <c r="BJ14" s="56">
        <v>699.7</v>
      </c>
      <c r="BK14" s="54">
        <v>0</v>
      </c>
      <c r="BL14" s="56">
        <f>+BK14/12*4</f>
        <v>0</v>
      </c>
      <c r="BM14" s="56">
        <v>0</v>
      </c>
      <c r="BN14" s="54">
        <v>0</v>
      </c>
      <c r="BO14" s="56">
        <f>+BN14/12*4</f>
        <v>0</v>
      </c>
      <c r="BP14" s="56">
        <v>0</v>
      </c>
      <c r="BQ14" s="54">
        <f t="shared" si="5"/>
        <v>23400</v>
      </c>
      <c r="BR14" s="56">
        <f t="shared" si="5"/>
        <v>7800</v>
      </c>
      <c r="BS14" s="56">
        <f>BX14+CA14+CD14+CG14</f>
        <v>4910.1625999999997</v>
      </c>
      <c r="BT14" s="56">
        <f t="shared" si="21"/>
        <v>62.95080256410256</v>
      </c>
      <c r="BU14" s="56">
        <f>BS14/BQ14*100</f>
        <v>20.983600854700853</v>
      </c>
      <c r="BV14" s="54">
        <v>11200</v>
      </c>
      <c r="BW14" s="56">
        <f>+BV14/12*4</f>
        <v>3733.3333333333335</v>
      </c>
      <c r="BX14" s="56">
        <v>1394.3484000000001</v>
      </c>
      <c r="BY14" s="54">
        <v>5540</v>
      </c>
      <c r="BZ14" s="56">
        <f>+BY14/12*4</f>
        <v>1846.6666666666667</v>
      </c>
      <c r="CA14" s="56">
        <v>2000</v>
      </c>
      <c r="CB14" s="54">
        <v>3100</v>
      </c>
      <c r="CC14" s="56">
        <f>+CB14/12*4</f>
        <v>1033.3333333333333</v>
      </c>
      <c r="CD14" s="56">
        <v>301.99</v>
      </c>
      <c r="CE14" s="54">
        <v>3560</v>
      </c>
      <c r="CF14" s="56">
        <f>+CE14/12*4</f>
        <v>1186.6666666666667</v>
      </c>
      <c r="CG14" s="56">
        <v>1213.8242</v>
      </c>
      <c r="CH14" s="54">
        <v>0</v>
      </c>
      <c r="CI14" s="56">
        <f>+CH14/12*4</f>
        <v>0</v>
      </c>
      <c r="CJ14" s="56">
        <v>0</v>
      </c>
      <c r="CK14" s="54">
        <v>2227.1999999999998</v>
      </c>
      <c r="CL14" s="56">
        <f>+CK14/12*4</f>
        <v>742.4</v>
      </c>
      <c r="CM14" s="56">
        <v>593.86</v>
      </c>
      <c r="CN14" s="54">
        <v>0</v>
      </c>
      <c r="CO14" s="56">
        <f>+CN14/12*4</f>
        <v>0</v>
      </c>
      <c r="CP14" s="56">
        <v>0</v>
      </c>
      <c r="CQ14" s="54">
        <v>37800</v>
      </c>
      <c r="CR14" s="56">
        <f>+CQ14/12*4</f>
        <v>12600</v>
      </c>
      <c r="CS14" s="56">
        <v>9279.1250999999993</v>
      </c>
      <c r="CT14" s="56">
        <f t="shared" si="22"/>
        <v>73.64385</v>
      </c>
      <c r="CU14" s="19">
        <v>30000</v>
      </c>
      <c r="CV14" s="42">
        <f>+CU14/12*4</f>
        <v>10000</v>
      </c>
      <c r="CW14" s="42">
        <v>7153.6251000000002</v>
      </c>
      <c r="CX14" s="19">
        <v>2000</v>
      </c>
      <c r="CY14" s="42">
        <f>+CX14/12*4</f>
        <v>666.66666666666663</v>
      </c>
      <c r="CZ14" s="42">
        <v>6669.4790000000003</v>
      </c>
      <c r="DA14" s="19">
        <v>0</v>
      </c>
      <c r="DB14" s="20">
        <f>+DA14/12*4</f>
        <v>0</v>
      </c>
      <c r="DC14" s="42">
        <v>0</v>
      </c>
      <c r="DD14" s="19">
        <v>0</v>
      </c>
      <c r="DE14" s="20">
        <f>+DD14/12*4</f>
        <v>0</v>
      </c>
      <c r="DF14" s="42">
        <v>0</v>
      </c>
      <c r="DG14" s="19">
        <v>1500</v>
      </c>
      <c r="DH14" s="42">
        <f>+DG14/12*4</f>
        <v>500</v>
      </c>
      <c r="DI14" s="42">
        <v>2464.009</v>
      </c>
      <c r="DJ14" s="42">
        <v>0</v>
      </c>
      <c r="DK14" s="19">
        <f t="shared" si="6"/>
        <v>1384624</v>
      </c>
      <c r="DL14" s="42">
        <f t="shared" si="6"/>
        <v>461541.33333333343</v>
      </c>
      <c r="DM14" s="42">
        <f t="shared" si="6"/>
        <v>486643.57569999999</v>
      </c>
      <c r="DN14" s="19">
        <v>0</v>
      </c>
      <c r="DO14" s="42">
        <f t="shared" si="7"/>
        <v>0</v>
      </c>
      <c r="DP14" s="42">
        <v>0</v>
      </c>
      <c r="DQ14" s="19">
        <v>500000</v>
      </c>
      <c r="DR14" s="42">
        <f t="shared" si="8"/>
        <v>166666.66666666666</v>
      </c>
      <c r="DS14" s="42">
        <v>0</v>
      </c>
      <c r="DT14" s="19">
        <v>0</v>
      </c>
      <c r="DU14" s="42">
        <f t="shared" si="9"/>
        <v>0</v>
      </c>
      <c r="DV14" s="42">
        <v>0</v>
      </c>
      <c r="DW14" s="19">
        <v>0</v>
      </c>
      <c r="DX14" s="42">
        <f t="shared" si="10"/>
        <v>0</v>
      </c>
      <c r="DY14" s="42">
        <v>0</v>
      </c>
      <c r="DZ14" s="19">
        <v>0</v>
      </c>
      <c r="EA14" s="42">
        <f t="shared" si="11"/>
        <v>0</v>
      </c>
      <c r="EB14" s="42">
        <v>0</v>
      </c>
      <c r="EC14" s="19">
        <v>254196.8</v>
      </c>
      <c r="ED14" s="42">
        <f t="shared" si="12"/>
        <v>84732.266666666663</v>
      </c>
      <c r="EE14" s="42">
        <v>133416.60209999999</v>
      </c>
      <c r="EF14" s="42">
        <v>0</v>
      </c>
      <c r="EG14" s="19">
        <f t="shared" si="13"/>
        <v>754196.8</v>
      </c>
      <c r="EH14" s="42">
        <f t="shared" si="13"/>
        <v>251398.93333333332</v>
      </c>
      <c r="EI14" s="42">
        <f>DP14+DS14+DV14+DY14+EB14+EE14+EF14</f>
        <v>133416.60209999999</v>
      </c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20.25" x14ac:dyDescent="0.35">
      <c r="A15" s="17"/>
      <c r="B15" s="53"/>
      <c r="C15" s="35"/>
      <c r="D15" s="26"/>
      <c r="E15" s="42"/>
      <c r="F15" s="42"/>
      <c r="G15" s="20"/>
      <c r="H15" s="20"/>
      <c r="I15" s="20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5"/>
      <c r="U15" s="57"/>
      <c r="V15" s="57"/>
      <c r="W15" s="65"/>
      <c r="X15" s="56"/>
      <c r="Y15" s="56"/>
      <c r="Z15" s="58"/>
      <c r="AA15" s="45"/>
      <c r="AB15" s="65"/>
      <c r="AC15" s="56"/>
      <c r="AD15" s="56"/>
      <c r="AE15" s="55"/>
      <c r="AF15" s="45"/>
      <c r="AG15" s="65"/>
      <c r="AH15" s="56"/>
      <c r="AI15" s="55"/>
      <c r="AJ15" s="57"/>
      <c r="AK15" s="45"/>
      <c r="AL15" s="65"/>
      <c r="AM15" s="56"/>
      <c r="AN15" s="55"/>
      <c r="AO15" s="57"/>
      <c r="AP15" s="45"/>
      <c r="AQ15" s="65"/>
      <c r="AR15" s="56"/>
      <c r="AS15" s="55"/>
      <c r="AT15" s="59"/>
      <c r="AU15" s="45"/>
      <c r="AV15" s="45"/>
      <c r="AW15" s="56"/>
      <c r="AX15" s="55"/>
      <c r="AY15" s="60"/>
      <c r="AZ15" s="45"/>
      <c r="BA15" s="55"/>
      <c r="BB15" s="55"/>
      <c r="BC15" s="45"/>
      <c r="BD15" s="55"/>
      <c r="BE15" s="55"/>
      <c r="BF15" s="45"/>
      <c r="BG15" s="65"/>
      <c r="BH15" s="57"/>
      <c r="BI15" s="45"/>
      <c r="BJ15" s="55"/>
      <c r="BK15" s="55"/>
      <c r="BL15" s="45"/>
      <c r="BM15" s="55"/>
      <c r="BN15" s="55"/>
      <c r="BO15" s="45"/>
      <c r="BP15" s="55"/>
      <c r="BQ15" s="45"/>
      <c r="BR15" s="45"/>
      <c r="BS15" s="45"/>
      <c r="BT15" s="56"/>
      <c r="BU15" s="55"/>
      <c r="BV15" s="57"/>
      <c r="BW15" s="45"/>
      <c r="BX15" s="65"/>
      <c r="BY15" s="55"/>
      <c r="BZ15" s="45"/>
      <c r="CA15" s="45"/>
      <c r="CB15" s="55"/>
      <c r="CC15" s="45"/>
      <c r="CD15" s="55"/>
      <c r="CE15" s="57"/>
      <c r="CF15" s="45"/>
      <c r="CG15" s="65"/>
      <c r="CH15" s="55"/>
      <c r="CI15" s="45"/>
      <c r="CJ15" s="55"/>
      <c r="CK15" s="55"/>
      <c r="CL15" s="45"/>
      <c r="CM15" s="55"/>
      <c r="CN15" s="57"/>
      <c r="CO15" s="45"/>
      <c r="CP15" s="65"/>
      <c r="CQ15" s="57"/>
      <c r="CR15" s="45"/>
      <c r="CS15" s="65"/>
      <c r="CT15" s="56"/>
      <c r="CU15" s="38"/>
      <c r="CV15" s="20"/>
      <c r="CW15" s="37"/>
      <c r="CX15" s="21"/>
      <c r="CY15" s="20"/>
      <c r="CZ15" s="37"/>
      <c r="DA15" s="18"/>
      <c r="DB15" s="20"/>
      <c r="DC15" s="18"/>
      <c r="DD15" s="18"/>
      <c r="DE15" s="20"/>
      <c r="DF15" s="18"/>
      <c r="DG15" s="18"/>
      <c r="DH15" s="20"/>
      <c r="DI15" s="38"/>
      <c r="DJ15" s="20"/>
      <c r="DK15" s="20"/>
      <c r="DL15" s="20"/>
      <c r="DM15" s="20"/>
      <c r="DN15" s="18"/>
      <c r="DO15" s="20"/>
      <c r="DP15" s="18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39"/>
      <c r="ED15" s="20"/>
      <c r="EE15" s="20"/>
      <c r="EF15" s="20"/>
      <c r="EG15" s="20"/>
      <c r="EH15" s="20"/>
      <c r="EI15" s="20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20.25" x14ac:dyDescent="0.35">
      <c r="A16" s="17"/>
      <c r="B16" s="53"/>
      <c r="C16" s="35"/>
      <c r="D16" s="26"/>
      <c r="E16" s="42"/>
      <c r="F16" s="42"/>
      <c r="G16" s="20"/>
      <c r="H16" s="20"/>
      <c r="I16" s="20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5"/>
      <c r="U16" s="57"/>
      <c r="V16" s="57"/>
      <c r="W16" s="45"/>
      <c r="X16" s="56"/>
      <c r="Y16" s="56"/>
      <c r="Z16" s="58"/>
      <c r="AA16" s="45"/>
      <c r="AB16" s="45"/>
      <c r="AC16" s="56"/>
      <c r="AD16" s="56"/>
      <c r="AE16" s="55"/>
      <c r="AF16" s="45"/>
      <c r="AG16" s="55"/>
      <c r="AH16" s="56"/>
      <c r="AI16" s="55"/>
      <c r="AJ16" s="57"/>
      <c r="AK16" s="45"/>
      <c r="AL16" s="45"/>
      <c r="AM16" s="56"/>
      <c r="AN16" s="55"/>
      <c r="AO16" s="57"/>
      <c r="AP16" s="45"/>
      <c r="AQ16" s="45"/>
      <c r="AR16" s="56"/>
      <c r="AS16" s="55"/>
      <c r="AT16" s="59"/>
      <c r="AU16" s="45"/>
      <c r="AV16" s="45"/>
      <c r="AW16" s="56"/>
      <c r="AX16" s="55"/>
      <c r="AY16" s="60"/>
      <c r="AZ16" s="45"/>
      <c r="BA16" s="55"/>
      <c r="BB16" s="55"/>
      <c r="BC16" s="45"/>
      <c r="BD16" s="55"/>
      <c r="BE16" s="55"/>
      <c r="BF16" s="45"/>
      <c r="BG16" s="55"/>
      <c r="BH16" s="57"/>
      <c r="BI16" s="45"/>
      <c r="BJ16" s="55"/>
      <c r="BK16" s="55"/>
      <c r="BL16" s="45"/>
      <c r="BM16" s="55"/>
      <c r="BN16" s="55"/>
      <c r="BO16" s="45"/>
      <c r="BP16" s="55"/>
      <c r="BQ16" s="45"/>
      <c r="BR16" s="45"/>
      <c r="BS16" s="45"/>
      <c r="BT16" s="56"/>
      <c r="BU16" s="55"/>
      <c r="BV16" s="57"/>
      <c r="BW16" s="45"/>
      <c r="BX16" s="45"/>
      <c r="BY16" s="55"/>
      <c r="BZ16" s="45"/>
      <c r="CA16" s="45"/>
      <c r="CB16" s="55"/>
      <c r="CC16" s="45"/>
      <c r="CD16" s="55"/>
      <c r="CE16" s="57"/>
      <c r="CF16" s="45"/>
      <c r="CG16" s="55"/>
      <c r="CH16" s="55"/>
      <c r="CI16" s="45"/>
      <c r="CJ16" s="55"/>
      <c r="CK16" s="55"/>
      <c r="CL16" s="45"/>
      <c r="CM16" s="55"/>
      <c r="CN16" s="57"/>
      <c r="CO16" s="45"/>
      <c r="CP16" s="55"/>
      <c r="CQ16" s="57"/>
      <c r="CR16" s="45"/>
      <c r="CS16" s="55"/>
      <c r="CT16" s="56"/>
      <c r="CU16" s="35"/>
      <c r="CV16" s="20"/>
      <c r="CW16" s="18"/>
      <c r="CX16" s="21"/>
      <c r="CY16" s="20"/>
      <c r="CZ16" s="18"/>
      <c r="DA16" s="18"/>
      <c r="DB16" s="20"/>
      <c r="DC16" s="18"/>
      <c r="DD16" s="18"/>
      <c r="DE16" s="20"/>
      <c r="DF16" s="18"/>
      <c r="DG16" s="18"/>
      <c r="DH16" s="20"/>
      <c r="DI16" s="20"/>
      <c r="DJ16" s="20"/>
      <c r="DK16" s="20"/>
      <c r="DL16" s="20"/>
      <c r="DM16" s="20"/>
      <c r="DN16" s="18"/>
      <c r="DO16" s="20"/>
      <c r="DP16" s="18"/>
      <c r="DQ16" s="18"/>
      <c r="DR16" s="20"/>
      <c r="DS16" s="18"/>
      <c r="DT16" s="18"/>
      <c r="DU16" s="20"/>
      <c r="DV16" s="18"/>
      <c r="DW16" s="18"/>
      <c r="DX16" s="20"/>
      <c r="DY16" s="18"/>
      <c r="DZ16" s="18"/>
      <c r="EA16" s="20"/>
      <c r="EB16" s="18"/>
      <c r="EC16" s="39"/>
      <c r="ED16" s="20"/>
      <c r="EE16" s="20"/>
      <c r="EF16" s="20"/>
      <c r="EG16" s="20"/>
      <c r="EH16" s="20"/>
      <c r="EI16" s="20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31.5" customHeight="1" x14ac:dyDescent="0.3">
      <c r="A17" s="17"/>
      <c r="B17" s="36" t="s">
        <v>50</v>
      </c>
      <c r="C17" s="28">
        <f>SUM(C10:C16)</f>
        <v>328271.64809999999</v>
      </c>
      <c r="D17" s="28">
        <f>SUM(D10:D16)</f>
        <v>1505913.2455</v>
      </c>
      <c r="E17" s="28">
        <f>SUM(E10:E16)</f>
        <v>13329407.3016</v>
      </c>
      <c r="F17" s="28">
        <f>SUM(F10:F16)</f>
        <v>4443135.7672000006</v>
      </c>
      <c r="G17" s="28">
        <f>SUM(G10:G16)</f>
        <v>3820743.6249000002</v>
      </c>
      <c r="H17" s="28">
        <f t="shared" si="14"/>
        <v>85.992052124659182</v>
      </c>
      <c r="I17" s="28">
        <f>G17/E17*100</f>
        <v>28.664017374886399</v>
      </c>
      <c r="J17" s="45">
        <f>SUM(J10:J16)</f>
        <v>2829290.9040000006</v>
      </c>
      <c r="K17" s="45">
        <f>SUM(K10:K16)</f>
        <v>943096.96800000011</v>
      </c>
      <c r="L17" s="45">
        <f>SUM(L10:L16)</f>
        <v>1006454.9658999998</v>
      </c>
      <c r="M17" s="45">
        <f t="shared" si="15"/>
        <v>63357.997899999726</v>
      </c>
      <c r="N17" s="45">
        <f t="shared" si="16"/>
        <v>106.71807884552543</v>
      </c>
      <c r="O17" s="45">
        <f>L17/J17*100</f>
        <v>35.572692948508475</v>
      </c>
      <c r="P17" s="45">
        <f>SUM(P10:P16)</f>
        <v>514766.63000000041</v>
      </c>
      <c r="Q17" s="45">
        <f>SUM(Q10:Q16)</f>
        <v>171588.87666666679</v>
      </c>
      <c r="R17" s="45">
        <f>SUM(R10:R16)</f>
        <v>105035.76380000002</v>
      </c>
      <c r="S17" s="45">
        <f t="shared" si="17"/>
        <v>61.213620509938615</v>
      </c>
      <c r="T17" s="45">
        <f>R17/P17*100</f>
        <v>20.404540169979537</v>
      </c>
      <c r="U17" s="45">
        <f>SUM(U10:U16)</f>
        <v>23164.400000000001</v>
      </c>
      <c r="V17" s="45">
        <f>SUM(V10:V16)</f>
        <v>7721.4666666666672</v>
      </c>
      <c r="W17" s="45">
        <f>SUM(W10:W16)</f>
        <v>9301.9470000000001</v>
      </c>
      <c r="X17" s="45">
        <f t="shared" si="18"/>
        <v>120.46865448705772</v>
      </c>
      <c r="Y17" s="45">
        <f t="shared" si="3"/>
        <v>40.156218162352573</v>
      </c>
      <c r="Z17" s="45">
        <f>SUM(Z10:Z16)</f>
        <v>141872.29999999999</v>
      </c>
      <c r="AA17" s="45">
        <f>SUM(AA10:AA16)</f>
        <v>47290.76666666667</v>
      </c>
      <c r="AB17" s="45">
        <f>SUM(AB10:AB16)</f>
        <v>27961.335800000001</v>
      </c>
      <c r="AC17" s="45">
        <f t="shared" si="4"/>
        <v>59.126416784671839</v>
      </c>
      <c r="AD17" s="56">
        <f t="shared" si="19"/>
        <v>19.70880559489062</v>
      </c>
      <c r="AE17" s="45">
        <f>SUM(AE10:AE16)</f>
        <v>349729.9300000004</v>
      </c>
      <c r="AF17" s="45">
        <f>SUM(AF10:AF16)</f>
        <v>116576.64333333347</v>
      </c>
      <c r="AG17" s="45">
        <f>SUM(AG10:AG16)</f>
        <v>67772.481000000014</v>
      </c>
      <c r="AH17" s="45">
        <f>+AG17/AF17*100</f>
        <v>58.135557056840916</v>
      </c>
      <c r="AI17" s="45">
        <f>AG17/AE17*100</f>
        <v>19.378519018946974</v>
      </c>
      <c r="AJ17" s="45">
        <f>SUM(AJ10:AJ16)</f>
        <v>1272421.6000000001</v>
      </c>
      <c r="AK17" s="45">
        <f>SUM(AK10:AK16)</f>
        <v>424140.53333333338</v>
      </c>
      <c r="AL17" s="45">
        <f>SUM(AL10:AL16)</f>
        <v>587346.24250000005</v>
      </c>
      <c r="AM17" s="45">
        <f>+AL17/AK17*100</f>
        <v>138.47915875524274</v>
      </c>
      <c r="AN17" s="45">
        <f>AL17/AJ17*100</f>
        <v>46.159719585080921</v>
      </c>
      <c r="AO17" s="45">
        <f>SUM(AO10:AO16)</f>
        <v>45792.5</v>
      </c>
      <c r="AP17" s="45">
        <f>SUM(AP10:AP16)</f>
        <v>15264.166666666666</v>
      </c>
      <c r="AQ17" s="45">
        <f>SUM(AQ10:AQ16)</f>
        <v>18497.2202</v>
      </c>
      <c r="AR17" s="45">
        <f t="shared" si="20"/>
        <v>121.18067500136485</v>
      </c>
      <c r="AS17" s="45">
        <f>AQ17/AO17*100</f>
        <v>40.393558333788285</v>
      </c>
      <c r="AT17" s="45">
        <f>SUM(AT10:AT16)</f>
        <v>45600</v>
      </c>
      <c r="AU17" s="45">
        <f>SUM(AU10:AU16)</f>
        <v>15200</v>
      </c>
      <c r="AV17" s="45">
        <f>SUM(AV10:AV16)</f>
        <v>19318.400000000001</v>
      </c>
      <c r="AW17" s="45">
        <f>+AV17/AU17*100</f>
        <v>127.09473684210528</v>
      </c>
      <c r="AX17" s="45">
        <f>AV17/AT17*100</f>
        <v>42.364912280701752</v>
      </c>
      <c r="AY17" s="45">
        <f t="shared" ref="AY17:BS17" si="23">SUM(AY10:AY16)</f>
        <v>0</v>
      </c>
      <c r="AZ17" s="45">
        <f t="shared" si="23"/>
        <v>0</v>
      </c>
      <c r="BA17" s="45">
        <f t="shared" si="23"/>
        <v>0</v>
      </c>
      <c r="BB17" s="45">
        <f t="shared" si="23"/>
        <v>0</v>
      </c>
      <c r="BC17" s="45">
        <f t="shared" si="23"/>
        <v>0</v>
      </c>
      <c r="BD17" s="45">
        <f t="shared" si="23"/>
        <v>0</v>
      </c>
      <c r="BE17" s="45">
        <f t="shared" si="23"/>
        <v>7050325.9000000004</v>
      </c>
      <c r="BF17" s="45">
        <f t="shared" si="23"/>
        <v>2350108.6333333333</v>
      </c>
      <c r="BG17" s="45">
        <f t="shared" si="23"/>
        <v>2350416.5919999997</v>
      </c>
      <c r="BH17" s="45">
        <f t="shared" si="23"/>
        <v>20481.099999999999</v>
      </c>
      <c r="BI17" s="45">
        <f t="shared" si="23"/>
        <v>6827.0333333333338</v>
      </c>
      <c r="BJ17" s="45">
        <f t="shared" si="23"/>
        <v>5980.2</v>
      </c>
      <c r="BK17" s="45">
        <f t="shared" si="23"/>
        <v>0</v>
      </c>
      <c r="BL17" s="45">
        <f t="shared" si="23"/>
        <v>0</v>
      </c>
      <c r="BM17" s="45">
        <f t="shared" si="23"/>
        <v>0</v>
      </c>
      <c r="BN17" s="45">
        <f t="shared" si="23"/>
        <v>0</v>
      </c>
      <c r="BO17" s="45">
        <f t="shared" si="23"/>
        <v>0</v>
      </c>
      <c r="BP17" s="45">
        <f t="shared" si="23"/>
        <v>0</v>
      </c>
      <c r="BQ17" s="45">
        <f t="shared" si="23"/>
        <v>344888.30000000005</v>
      </c>
      <c r="BR17" s="45">
        <f t="shared" si="23"/>
        <v>114962.76666666666</v>
      </c>
      <c r="BS17" s="45">
        <f t="shared" si="23"/>
        <v>58903.507599999997</v>
      </c>
      <c r="BT17" s="45">
        <f t="shared" si="21"/>
        <v>51.237030308073663</v>
      </c>
      <c r="BU17" s="45">
        <f>BS17/BQ17*100</f>
        <v>17.079010102691218</v>
      </c>
      <c r="BV17" s="45">
        <f t="shared" ref="BV17:CS17" si="24">SUM(BV10:BV16)</f>
        <v>254687</v>
      </c>
      <c r="BW17" s="45">
        <f t="shared" si="24"/>
        <v>84895.666666666657</v>
      </c>
      <c r="BX17" s="45">
        <f t="shared" si="24"/>
        <v>44194.2814</v>
      </c>
      <c r="BY17" s="45">
        <f t="shared" si="24"/>
        <v>52046.400000000001</v>
      </c>
      <c r="BZ17" s="45">
        <f t="shared" si="24"/>
        <v>17348.8</v>
      </c>
      <c r="CA17" s="45">
        <f t="shared" si="24"/>
        <v>3272.4120000000003</v>
      </c>
      <c r="CB17" s="45">
        <f t="shared" si="24"/>
        <v>5200</v>
      </c>
      <c r="CC17" s="45">
        <f t="shared" si="24"/>
        <v>1733.3333333333333</v>
      </c>
      <c r="CD17" s="45">
        <f t="shared" si="24"/>
        <v>466.17899999999997</v>
      </c>
      <c r="CE17" s="45">
        <f t="shared" si="24"/>
        <v>32954.9</v>
      </c>
      <c r="CF17" s="45">
        <f t="shared" si="24"/>
        <v>10984.966666666665</v>
      </c>
      <c r="CG17" s="45">
        <f t="shared" si="24"/>
        <v>10970.635200000001</v>
      </c>
      <c r="CH17" s="45">
        <f t="shared" si="24"/>
        <v>0</v>
      </c>
      <c r="CI17" s="45">
        <f t="shared" si="24"/>
        <v>0</v>
      </c>
      <c r="CJ17" s="45">
        <f t="shared" si="24"/>
        <v>0</v>
      </c>
      <c r="CK17" s="45">
        <f t="shared" si="24"/>
        <v>15361.8</v>
      </c>
      <c r="CL17" s="45">
        <f t="shared" si="24"/>
        <v>5120.5999999999995</v>
      </c>
      <c r="CM17" s="45">
        <f t="shared" si="24"/>
        <v>3819.78</v>
      </c>
      <c r="CN17" s="45">
        <f t="shared" si="24"/>
        <v>0</v>
      </c>
      <c r="CO17" s="45">
        <f t="shared" si="24"/>
        <v>0</v>
      </c>
      <c r="CP17" s="45">
        <f t="shared" si="24"/>
        <v>1035.0909999999999</v>
      </c>
      <c r="CQ17" s="45">
        <f t="shared" si="24"/>
        <v>479319.47</v>
      </c>
      <c r="CR17" s="45">
        <f t="shared" si="24"/>
        <v>159773.15666666668</v>
      </c>
      <c r="CS17" s="45">
        <f t="shared" si="24"/>
        <v>106375.78510000001</v>
      </c>
      <c r="CT17" s="56">
        <f t="shared" si="22"/>
        <v>66.579259820177967</v>
      </c>
      <c r="CU17" s="28">
        <f t="shared" ref="CU17:EI17" si="25">SUM(CU10:CU16)</f>
        <v>232420.17</v>
      </c>
      <c r="CV17" s="28">
        <f t="shared" si="25"/>
        <v>77473.390000000014</v>
      </c>
      <c r="CW17" s="28">
        <f t="shared" si="25"/>
        <v>45859.0311</v>
      </c>
      <c r="CX17" s="28">
        <f t="shared" si="25"/>
        <v>13900</v>
      </c>
      <c r="CY17" s="28">
        <f t="shared" si="25"/>
        <v>4633.3333333333339</v>
      </c>
      <c r="CZ17" s="28">
        <f t="shared" si="25"/>
        <v>16487.895</v>
      </c>
      <c r="DA17" s="28">
        <f t="shared" si="25"/>
        <v>3666.1</v>
      </c>
      <c r="DB17" s="28">
        <f t="shared" si="25"/>
        <v>1222.0333333333333</v>
      </c>
      <c r="DC17" s="28">
        <f t="shared" si="25"/>
        <v>4599.9997999999996</v>
      </c>
      <c r="DD17" s="28">
        <f t="shared" si="25"/>
        <v>20000</v>
      </c>
      <c r="DE17" s="28">
        <f t="shared" si="25"/>
        <v>6666.666666666667</v>
      </c>
      <c r="DF17" s="28">
        <f t="shared" si="25"/>
        <v>0</v>
      </c>
      <c r="DG17" s="28">
        <f t="shared" si="25"/>
        <v>108936.304</v>
      </c>
      <c r="DH17" s="28">
        <f t="shared" si="25"/>
        <v>36312.101333333332</v>
      </c>
      <c r="DI17" s="28">
        <f t="shared" si="25"/>
        <v>88855.060900000011</v>
      </c>
      <c r="DJ17" s="28">
        <f t="shared" si="25"/>
        <v>0</v>
      </c>
      <c r="DK17" s="28">
        <f t="shared" si="25"/>
        <v>9935459.7039999999</v>
      </c>
      <c r="DL17" s="28">
        <f t="shared" si="25"/>
        <v>3311819.9013333339</v>
      </c>
      <c r="DM17" s="28">
        <f t="shared" si="25"/>
        <v>3366671.5378999999</v>
      </c>
      <c r="DN17" s="28">
        <f t="shared" si="25"/>
        <v>100000</v>
      </c>
      <c r="DO17" s="28">
        <f t="shared" si="25"/>
        <v>33333.333333333336</v>
      </c>
      <c r="DP17" s="28">
        <f t="shared" si="25"/>
        <v>0</v>
      </c>
      <c r="DQ17" s="28">
        <f t="shared" si="25"/>
        <v>3288947.5976</v>
      </c>
      <c r="DR17" s="28">
        <f t="shared" si="25"/>
        <v>1096315.8658666667</v>
      </c>
      <c r="DS17" s="28">
        <f t="shared" si="25"/>
        <v>452967.087</v>
      </c>
      <c r="DT17" s="28">
        <f t="shared" si="25"/>
        <v>0</v>
      </c>
      <c r="DU17" s="28">
        <f t="shared" si="25"/>
        <v>0</v>
      </c>
      <c r="DV17" s="28">
        <f t="shared" si="25"/>
        <v>0</v>
      </c>
      <c r="DW17" s="28">
        <f t="shared" si="25"/>
        <v>5000</v>
      </c>
      <c r="DX17" s="28">
        <f t="shared" si="25"/>
        <v>1666.6666666666667</v>
      </c>
      <c r="DY17" s="28">
        <f t="shared" si="25"/>
        <v>1105</v>
      </c>
      <c r="DZ17" s="28">
        <f t="shared" si="25"/>
        <v>0</v>
      </c>
      <c r="EA17" s="28">
        <f t="shared" si="25"/>
        <v>0</v>
      </c>
      <c r="EB17" s="28">
        <f t="shared" si="25"/>
        <v>0</v>
      </c>
      <c r="EC17" s="28">
        <f t="shared" si="25"/>
        <v>1148336.0490000001</v>
      </c>
      <c r="ED17" s="28">
        <f t="shared" si="25"/>
        <v>382778.68299999996</v>
      </c>
      <c r="EE17" s="28">
        <f t="shared" si="25"/>
        <v>301941.39809999999</v>
      </c>
      <c r="EF17" s="28">
        <f t="shared" si="25"/>
        <v>0</v>
      </c>
      <c r="EG17" s="28">
        <f t="shared" si="25"/>
        <v>4542283.6465999996</v>
      </c>
      <c r="EH17" s="28">
        <f t="shared" si="25"/>
        <v>1514094.5488666666</v>
      </c>
      <c r="EI17" s="28">
        <f t="shared" si="25"/>
        <v>756013.48509999993</v>
      </c>
      <c r="EJ17" s="29"/>
      <c r="EK17" s="24"/>
      <c r="EL17" s="24"/>
      <c r="EM17" s="24"/>
      <c r="EN17" s="24"/>
      <c r="EO17" s="24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s="48" customFormat="1" x14ac:dyDescent="0.3">
      <c r="A18" s="49"/>
      <c r="B18" s="50"/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51"/>
      <c r="P18" s="29"/>
      <c r="Q18" s="29"/>
      <c r="R18" s="29"/>
      <c r="S18" s="29"/>
      <c r="T18" s="52"/>
      <c r="U18" s="29"/>
      <c r="V18" s="29"/>
      <c r="W18" s="29"/>
      <c r="X18" s="29"/>
      <c r="Y18" s="52"/>
      <c r="Z18" s="29"/>
      <c r="AA18" s="29"/>
      <c r="AB18" s="29"/>
      <c r="AC18" s="29"/>
      <c r="AD18" s="52"/>
      <c r="AE18" s="29"/>
      <c r="AF18" s="29"/>
      <c r="AG18" s="29"/>
      <c r="AH18" s="51"/>
      <c r="AI18" s="52"/>
      <c r="AJ18" s="29"/>
      <c r="AK18" s="29"/>
      <c r="AL18" s="29"/>
      <c r="AM18" s="29"/>
      <c r="AN18" s="52"/>
      <c r="AO18" s="29"/>
      <c r="AP18" s="29"/>
      <c r="AQ18" s="29"/>
      <c r="AR18" s="29"/>
      <c r="AS18" s="52"/>
      <c r="AT18" s="29"/>
      <c r="AU18" s="29"/>
      <c r="AV18" s="29"/>
      <c r="AW18" s="29"/>
      <c r="AX18" s="52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52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46"/>
      <c r="EL18" s="46"/>
      <c r="EM18" s="46"/>
      <c r="EN18" s="46"/>
      <c r="EO18" s="46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8" customFormat="1" x14ac:dyDescent="0.3"/>
    <row r="20" spans="1:255" s="48" customFormat="1" x14ac:dyDescent="0.3"/>
    <row r="21" spans="1:255" s="48" customFormat="1" x14ac:dyDescent="0.3"/>
    <row r="22" spans="1:255" s="48" customFormat="1" x14ac:dyDescent="0.3"/>
    <row r="23" spans="1:255" s="48" customFormat="1" x14ac:dyDescent="0.3"/>
    <row r="24" spans="1:255" s="48" customFormat="1" x14ac:dyDescent="0.3"/>
    <row r="25" spans="1:255" s="48" customFormat="1" x14ac:dyDescent="0.3"/>
    <row r="26" spans="1:255" s="48" customFormat="1" x14ac:dyDescent="0.3"/>
    <row r="27" spans="1:255" s="48" customFormat="1" x14ac:dyDescent="0.3"/>
    <row r="28" spans="1:255" s="48" customFormat="1" x14ac:dyDescent="0.3"/>
    <row r="29" spans="1:255" s="48" customFormat="1" x14ac:dyDescent="0.3"/>
    <row r="30" spans="1:255" s="48" customFormat="1" x14ac:dyDescent="0.3"/>
    <row r="31" spans="1:255" s="48" customFormat="1" x14ac:dyDescent="0.3"/>
    <row r="32" spans="1:255" s="48" customFormat="1" x14ac:dyDescent="0.3"/>
    <row r="33" s="48" customFormat="1" x14ac:dyDescent="0.3"/>
    <row r="34" s="48" customFormat="1" x14ac:dyDescent="0.3"/>
    <row r="35" s="48" customFormat="1" x14ac:dyDescent="0.3"/>
    <row r="36" s="48" customFormat="1" x14ac:dyDescent="0.3"/>
    <row r="37" s="48" customFormat="1" x14ac:dyDescent="0.3"/>
    <row r="38" s="48" customFormat="1" x14ac:dyDescent="0.3"/>
    <row r="39" s="48" customFormat="1" x14ac:dyDescent="0.3"/>
    <row r="40" s="48" customFormat="1" x14ac:dyDescent="0.3"/>
    <row r="41" s="48" customFormat="1" x14ac:dyDescent="0.3"/>
    <row r="42" s="48" customFormat="1" x14ac:dyDescent="0.3"/>
    <row r="43" s="48" customFormat="1" x14ac:dyDescent="0.3"/>
    <row r="44" s="48" customFormat="1" x14ac:dyDescent="0.3"/>
    <row r="45" s="48" customFormat="1" x14ac:dyDescent="0.3"/>
    <row r="46" s="48" customFormat="1" x14ac:dyDescent="0.3"/>
    <row r="47" s="48" customFormat="1" x14ac:dyDescent="0.3"/>
    <row r="48" s="48" customFormat="1" x14ac:dyDescent="0.3"/>
    <row r="49" s="48" customFormat="1" x14ac:dyDescent="0.3"/>
    <row r="50" s="48" customFormat="1" x14ac:dyDescent="0.3"/>
    <row r="51" s="48" customFormat="1" x14ac:dyDescent="0.3"/>
    <row r="52" s="48" customFormat="1" x14ac:dyDescent="0.3"/>
    <row r="53" s="48" customFormat="1" x14ac:dyDescent="0.3"/>
    <row r="54" s="48" customFormat="1" x14ac:dyDescent="0.3"/>
    <row r="55" s="48" customFormat="1" x14ac:dyDescent="0.3"/>
    <row r="56" s="48" customFormat="1" x14ac:dyDescent="0.3"/>
    <row r="57" s="48" customFormat="1" x14ac:dyDescent="0.3"/>
    <row r="58" s="48" customFormat="1" x14ac:dyDescent="0.3"/>
    <row r="59" s="48" customFormat="1" x14ac:dyDescent="0.3"/>
    <row r="60" s="48" customFormat="1" x14ac:dyDescent="0.3"/>
    <row r="61" s="48" customFormat="1" x14ac:dyDescent="0.3"/>
    <row r="62" s="48" customFormat="1" x14ac:dyDescent="0.3"/>
    <row r="63" s="48" customFormat="1" x14ac:dyDescent="0.3"/>
    <row r="64" s="48" customFormat="1" x14ac:dyDescent="0.3"/>
    <row r="65" s="48" customFormat="1" x14ac:dyDescent="0.3"/>
    <row r="66" s="48" customFormat="1" x14ac:dyDescent="0.3"/>
    <row r="67" s="48" customFormat="1" x14ac:dyDescent="0.3"/>
    <row r="68" s="48" customFormat="1" x14ac:dyDescent="0.3"/>
    <row r="69" s="48" customFormat="1" x14ac:dyDescent="0.3"/>
    <row r="70" s="48" customFormat="1" x14ac:dyDescent="0.3"/>
    <row r="71" s="48" customFormat="1" x14ac:dyDescent="0.3"/>
    <row r="72" s="48" customFormat="1" x14ac:dyDescent="0.3"/>
    <row r="73" s="48" customFormat="1" x14ac:dyDescent="0.3"/>
    <row r="74" s="48" customFormat="1" x14ac:dyDescent="0.3"/>
    <row r="75" s="48" customFormat="1" x14ac:dyDescent="0.3"/>
    <row r="76" s="48" customFormat="1" x14ac:dyDescent="0.3"/>
    <row r="77" s="48" customFormat="1" x14ac:dyDescent="0.3"/>
    <row r="78" s="48" customFormat="1" x14ac:dyDescent="0.3"/>
    <row r="79" s="48" customFormat="1" x14ac:dyDescent="0.3"/>
    <row r="80" s="48" customFormat="1" x14ac:dyDescent="0.3"/>
    <row r="81" s="48" customFormat="1" x14ac:dyDescent="0.3"/>
    <row r="82" s="48" customFormat="1" x14ac:dyDescent="0.3"/>
    <row r="83" s="48" customFormat="1" x14ac:dyDescent="0.3"/>
    <row r="84" s="48" customFormat="1" x14ac:dyDescent="0.3"/>
    <row r="85" s="48" customFormat="1" x14ac:dyDescent="0.3"/>
    <row r="86" s="48" customFormat="1" x14ac:dyDescent="0.3"/>
    <row r="87" s="48" customFormat="1" x14ac:dyDescent="0.3"/>
    <row r="88" s="48" customFormat="1" x14ac:dyDescent="0.3"/>
    <row r="89" s="48" customFormat="1" x14ac:dyDescent="0.3"/>
    <row r="90" s="48" customFormat="1" x14ac:dyDescent="0.3"/>
    <row r="91" s="48" customFormat="1" x14ac:dyDescent="0.3"/>
    <row r="92" s="48" customFormat="1" x14ac:dyDescent="0.3"/>
    <row r="93" s="48" customFormat="1" x14ac:dyDescent="0.3"/>
    <row r="94" s="48" customFormat="1" x14ac:dyDescent="0.3"/>
    <row r="95" s="48" customFormat="1" x14ac:dyDescent="0.3"/>
    <row r="96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="48" customFormat="1" x14ac:dyDescent="0.3"/>
    <row r="114" s="48" customFormat="1" x14ac:dyDescent="0.3"/>
    <row r="115" s="48" customFormat="1" x14ac:dyDescent="0.3"/>
    <row r="116" s="48" customFormat="1" x14ac:dyDescent="0.3"/>
    <row r="117" s="48" customFormat="1" x14ac:dyDescent="0.3"/>
    <row r="118" s="48" customFormat="1" x14ac:dyDescent="0.3"/>
    <row r="119" s="48" customFormat="1" x14ac:dyDescent="0.3"/>
    <row r="120" s="48" customFormat="1" x14ac:dyDescent="0.3"/>
    <row r="121" s="48" customFormat="1" x14ac:dyDescent="0.3"/>
    <row r="122" s="48" customFormat="1" x14ac:dyDescent="0.3"/>
    <row r="123" s="48" customFormat="1" x14ac:dyDescent="0.3"/>
    <row r="124" s="48" customFormat="1" x14ac:dyDescent="0.3"/>
    <row r="125" s="48" customFormat="1" x14ac:dyDescent="0.3"/>
    <row r="126" s="48" customFormat="1" x14ac:dyDescent="0.3"/>
    <row r="127" s="48" customFormat="1" x14ac:dyDescent="0.3"/>
    <row r="128" s="48" customFormat="1" x14ac:dyDescent="0.3"/>
    <row r="129" s="48" customFormat="1" x14ac:dyDescent="0.3"/>
    <row r="130" s="48" customFormat="1" x14ac:dyDescent="0.3"/>
    <row r="131" s="48" customFormat="1" x14ac:dyDescent="0.3"/>
    <row r="132" s="48" customFormat="1" x14ac:dyDescent="0.3"/>
    <row r="133" s="48" customFormat="1" x14ac:dyDescent="0.3"/>
    <row r="134" s="48" customFormat="1" x14ac:dyDescent="0.3"/>
    <row r="135" s="48" customFormat="1" x14ac:dyDescent="0.3"/>
    <row r="136" s="48" customFormat="1" x14ac:dyDescent="0.3"/>
    <row r="137" s="48" customFormat="1" x14ac:dyDescent="0.3"/>
    <row r="138" s="48" customFormat="1" x14ac:dyDescent="0.3"/>
    <row r="139" s="48" customFormat="1" x14ac:dyDescent="0.3"/>
    <row r="140" s="48" customFormat="1" x14ac:dyDescent="0.3"/>
    <row r="141" s="48" customFormat="1" x14ac:dyDescent="0.3"/>
    <row r="142" s="48" customFormat="1" x14ac:dyDescent="0.3"/>
    <row r="143" s="48" customFormat="1" x14ac:dyDescent="0.3"/>
    <row r="144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1" s="48" customFormat="1" x14ac:dyDescent="0.3"/>
    <row r="162" s="48" customFormat="1" x14ac:dyDescent="0.3"/>
    <row r="163" s="48" customFormat="1" x14ac:dyDescent="0.3"/>
    <row r="164" s="48" customFormat="1" x14ac:dyDescent="0.3"/>
    <row r="165" s="48" customFormat="1" x14ac:dyDescent="0.3"/>
    <row r="166" s="48" customFormat="1" x14ac:dyDescent="0.3"/>
    <row r="167" s="48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J10" name="Range5_3_1_1_1_1_1_1_1_1_1_1"/>
    <protectedRange sqref="DJ12" name="Range5_8_1_1_1_1_1_1_1_1_1_1_1"/>
    <protectedRange sqref="DJ13" name="Range5_11_1_1_1_1_1_1_1_1_1_1"/>
    <protectedRange sqref="DJ14" name="Range5_12_1_1_1_1_1_1_1_1_1_1_1"/>
    <protectedRange sqref="DJ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K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U10:CU14" name="Range5_1_11"/>
    <protectedRange sqref="CW10:CW14" name="Range5_1_12"/>
    <protectedRange sqref="CZ10:CZ14" name="Range5_1_13"/>
    <protectedRange sqref="DA10:DA14" name="Range5_1_14"/>
    <protectedRange sqref="DC10:DC14" name="Range5_1_15"/>
    <protectedRange sqref="DD10:DD14" name="Range5_1_16"/>
    <protectedRange sqref="DF10:DF14" name="Range5_1_17"/>
    <protectedRange sqref="DG10:DG14" name="Range5_1_18"/>
    <protectedRange sqref="DI10:DI14" name="Range5_1_19"/>
    <protectedRange sqref="DN11:DN14" name="Range5_1_20"/>
    <protectedRange sqref="DP10:DP14 DS10:DS14" name="Range6_1"/>
    <protectedRange sqref="DQ10:DQ14" name="Range6_1_1"/>
    <protectedRange sqref="DW10:DW14" name="Range5_1_23"/>
    <protectedRange sqref="DY10:DY14" name="Range5_1_24"/>
    <protectedRange sqref="EC10:EC14" name="Range6_1_3"/>
    <protectedRange sqref="EE10:EE14" name="Range6_1_4"/>
  </protectedRanges>
  <mergeCells count="150">
    <mergeCell ref="L7:L8"/>
    <mergeCell ref="M7:M8"/>
    <mergeCell ref="N7:N8"/>
    <mergeCell ref="CS3:CT3"/>
    <mergeCell ref="EH7:EH8"/>
    <mergeCell ref="CQ6:CT6"/>
    <mergeCell ref="AL7:AL8"/>
    <mergeCell ref="AM7:AM8"/>
    <mergeCell ref="AQ7:AQ8"/>
    <mergeCell ref="AR7:AR8"/>
    <mergeCell ref="BS7:BS8"/>
    <mergeCell ref="BT7:BT8"/>
    <mergeCell ref="CS7:CS8"/>
    <mergeCell ref="CT7:CT8"/>
    <mergeCell ref="DZ7:DZ8"/>
    <mergeCell ref="EA7:EA8"/>
    <mergeCell ref="EC7:EC8"/>
    <mergeCell ref="ED7:ED8"/>
    <mergeCell ref="EF7:EF8"/>
    <mergeCell ref="EG7:EG8"/>
    <mergeCell ref="DQ7:DQ8"/>
    <mergeCell ref="DR7:DR8"/>
    <mergeCell ref="DT7:DT8"/>
    <mergeCell ref="DU7:DU8"/>
    <mergeCell ref="DW7:DW8"/>
    <mergeCell ref="DX7:DX8"/>
    <mergeCell ref="DH7:DH8"/>
    <mergeCell ref="DJ7:DJ8"/>
    <mergeCell ref="DK7:DK8"/>
    <mergeCell ref="DL7:DL8"/>
    <mergeCell ref="DN7:DN8"/>
    <mergeCell ref="DO7:DO8"/>
    <mergeCell ref="CY7:CY8"/>
    <mergeCell ref="DA7:DA8"/>
    <mergeCell ref="DB7:DB8"/>
    <mergeCell ref="DD7:DD8"/>
    <mergeCell ref="DE7:DE8"/>
    <mergeCell ref="DG7:DG8"/>
    <mergeCell ref="CO7:CO8"/>
    <mergeCell ref="CQ7:CQ8"/>
    <mergeCell ref="CR7:CR8"/>
    <mergeCell ref="CU7:CU8"/>
    <mergeCell ref="CV7:CV8"/>
    <mergeCell ref="CX7:CX8"/>
    <mergeCell ref="CF7:CF8"/>
    <mergeCell ref="CH7:CH8"/>
    <mergeCell ref="CI7:CI8"/>
    <mergeCell ref="CK7:CK8"/>
    <mergeCell ref="CL7:CL8"/>
    <mergeCell ref="CN7:CN8"/>
    <mergeCell ref="BW7:BW8"/>
    <mergeCell ref="BY7:BY8"/>
    <mergeCell ref="BZ7:BZ8"/>
    <mergeCell ref="CB7:CB8"/>
    <mergeCell ref="CC7:CC8"/>
    <mergeCell ref="CE7:CE8"/>
    <mergeCell ref="BN7:BN8"/>
    <mergeCell ref="BO7:BO8"/>
    <mergeCell ref="BQ7:BQ8"/>
    <mergeCell ref="BR7:BR8"/>
    <mergeCell ref="BV7:BV8"/>
    <mergeCell ref="BF7:BF8"/>
    <mergeCell ref="BH7:BH8"/>
    <mergeCell ref="BI7:BI8"/>
    <mergeCell ref="BK7:BK8"/>
    <mergeCell ref="BL7:BL8"/>
    <mergeCell ref="AU7:AU8"/>
    <mergeCell ref="AV7:AX7"/>
    <mergeCell ref="AY7:AY8"/>
    <mergeCell ref="AZ7:AZ8"/>
    <mergeCell ref="BB7:BB8"/>
    <mergeCell ref="BC7:BC8"/>
    <mergeCell ref="AP7:AP8"/>
    <mergeCell ref="AT7:AT8"/>
    <mergeCell ref="AA7:AA8"/>
    <mergeCell ref="AB7:AD7"/>
    <mergeCell ref="AE7:AE8"/>
    <mergeCell ref="AF7:AF8"/>
    <mergeCell ref="AG7:AI7"/>
    <mergeCell ref="AJ7:AJ8"/>
    <mergeCell ref="BE7:BE8"/>
    <mergeCell ref="E7:E8"/>
    <mergeCell ref="F7:F8"/>
    <mergeCell ref="G7:I7"/>
    <mergeCell ref="J7:J8"/>
    <mergeCell ref="K7:K8"/>
    <mergeCell ref="P7:P8"/>
    <mergeCell ref="CB6:CD6"/>
    <mergeCell ref="CE6:CG6"/>
    <mergeCell ref="CH6:CJ6"/>
    <mergeCell ref="BE6:BG6"/>
    <mergeCell ref="BH6:BJ6"/>
    <mergeCell ref="BK6:BM6"/>
    <mergeCell ref="BQ6:BU6"/>
    <mergeCell ref="BV6:BX6"/>
    <mergeCell ref="BY6:CA6"/>
    <mergeCell ref="Q7:Q8"/>
    <mergeCell ref="U7:U8"/>
    <mergeCell ref="V7:V8"/>
    <mergeCell ref="W7:Y7"/>
    <mergeCell ref="Z7:Z8"/>
    <mergeCell ref="R7:R8"/>
    <mergeCell ref="S7:S8"/>
    <mergeCell ref="AK7:AK8"/>
    <mergeCell ref="AO7:AO8"/>
    <mergeCell ref="AT6:AX6"/>
    <mergeCell ref="AY6:BA6"/>
    <mergeCell ref="BB6:BD6"/>
    <mergeCell ref="CQ5:CZ5"/>
    <mergeCell ref="DA5:DC6"/>
    <mergeCell ref="DD5:DF6"/>
    <mergeCell ref="DG5:DI6"/>
    <mergeCell ref="DN5:DS5"/>
    <mergeCell ref="DT5:DV6"/>
    <mergeCell ref="CU6:CW6"/>
    <mergeCell ref="CX6:CZ6"/>
    <mergeCell ref="DN6:DP6"/>
    <mergeCell ref="DQ6:DS6"/>
    <mergeCell ref="DJ4:DJ6"/>
    <mergeCell ref="DK4:DM6"/>
    <mergeCell ref="DN4:EE4"/>
    <mergeCell ref="EC6:EE6"/>
    <mergeCell ref="CK6:CM6"/>
    <mergeCell ref="CN6:CP6"/>
    <mergeCell ref="DW6:DY6"/>
    <mergeCell ref="DZ6:EB6"/>
    <mergeCell ref="EF4:EF6"/>
    <mergeCell ref="EG4:EI6"/>
    <mergeCell ref="P5:BA5"/>
    <mergeCell ref="BB5:BM5"/>
    <mergeCell ref="BN5:BP6"/>
    <mergeCell ref="BQ5:CG5"/>
    <mergeCell ref="CH5:CP5"/>
    <mergeCell ref="A1:EI1"/>
    <mergeCell ref="A2:EI2"/>
    <mergeCell ref="L3:P3"/>
    <mergeCell ref="A4:A8"/>
    <mergeCell ref="B4:B8"/>
    <mergeCell ref="C4:C8"/>
    <mergeCell ref="D4:D8"/>
    <mergeCell ref="E4:I6"/>
    <mergeCell ref="J4:O6"/>
    <mergeCell ref="P4:DI4"/>
    <mergeCell ref="DW5:EE5"/>
    <mergeCell ref="P6:T6"/>
    <mergeCell ref="U6:Y6"/>
    <mergeCell ref="Z6:AD6"/>
    <mergeCell ref="AE6:AI6"/>
    <mergeCell ref="AJ6:AN6"/>
    <mergeCell ref="AO6:AS6"/>
  </mergeCells>
  <pageMargins left="0" right="0" top="0.74803149606299213" bottom="0.74803149606299213" header="0.31496062992125984" footer="0.31496062992125984"/>
  <pageSetup paperSize="9" scale="3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ԳԵՂԱՐՔՈՒՆԻՔԻ (7 ամիս) </vt:lpstr>
      <vt:lpstr>ԳԵՂԱՐՔՈՒՆԻՔԻ (9 ամիս)  </vt:lpstr>
      <vt:lpstr>ԳԵՂԱՐՔՈՒՆԻՔԻ (7 ամիս)  (2)</vt:lpstr>
      <vt:lpstr>ԳԵՂԱՐՔՈՒՆԻՔԻ (հինգ ամիս) (2)</vt:lpstr>
      <vt:lpstr>ԳԵՂԱՐՔՈՒՆԻՔԻ (հինգ ամիս) (3)</vt:lpstr>
      <vt:lpstr>ԳԵՂԱՐՔՈՒՆԻՔԻ (չորս ամիս) (2)</vt:lpstr>
      <vt:lpstr>'ԳԵՂԱՐՔՈՒՆԻՔԻ (7 ամիս)  (2)'!Область_печати</vt:lpstr>
      <vt:lpstr>'ԳԵՂԱՐՔՈՒՆԻՔԻ (հինգ ամիս) (3)'!Область_печати</vt:lpstr>
      <vt:lpstr>'ԳԵՂԱՐՔՈՒՆԻՔԻ (չորս ամիս)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2023-08-03T13:28:54Z</dcterms:modified>
</cp:coreProperties>
</file>