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ԳԵՂԱՐՔՈՒՆԻՔԻ (չորս ամիս)" sheetId="2" r:id="rId1"/>
    <sheet name="ԳԵՂԱՐՔՈՒՆԻՔԻ (կիսամյակ) " sheetId="16" r:id="rId2"/>
    <sheet name="ԳԵՂԱՐՔՈՒՆԻՔԻ (չորս ամիս) (2)" sheetId="14" state="hidden" r:id="rId3"/>
  </sheets>
  <definedNames>
    <definedName name="_xlnm.Print_Area" localSheetId="2">'ԳԵՂԱՐՔՈՒՆԻՔԻ (չորս ամիս) (2)'!$A$1:$EH$17</definedName>
  </definedNames>
  <calcPr calcId="162913"/>
</workbook>
</file>

<file path=xl/calcChain.xml><?xml version="1.0" encoding="utf-8"?>
<calcChain xmlns="http://schemas.openxmlformats.org/spreadsheetml/2006/main">
  <c r="EB11" i="16" l="1"/>
  <c r="EB12" i="16"/>
  <c r="EB13" i="16"/>
  <c r="EB14" i="16"/>
  <c r="EB17" i="16" s="1"/>
  <c r="EB10" i="16"/>
  <c r="DY11" i="16"/>
  <c r="DY12" i="16"/>
  <c r="DY13" i="16"/>
  <c r="DY14" i="16"/>
  <c r="DY17" i="16" s="1"/>
  <c r="DY10" i="16"/>
  <c r="DV11" i="16"/>
  <c r="DV12" i="16"/>
  <c r="DV13" i="16"/>
  <c r="DV14" i="16"/>
  <c r="DV10" i="16"/>
  <c r="DS11" i="16"/>
  <c r="DS12" i="16"/>
  <c r="DS13" i="16"/>
  <c r="DS14" i="16"/>
  <c r="DS10" i="16"/>
  <c r="DP11" i="16"/>
  <c r="DP12" i="16"/>
  <c r="EF12" i="16" s="1"/>
  <c r="DP13" i="16"/>
  <c r="DP14" i="16"/>
  <c r="DP10" i="16"/>
  <c r="DM11" i="16"/>
  <c r="DM12" i="16"/>
  <c r="DM13" i="16"/>
  <c r="DM14" i="16"/>
  <c r="DM10" i="16"/>
  <c r="DF11" i="16"/>
  <c r="DF12" i="16"/>
  <c r="DF13" i="16"/>
  <c r="DF14" i="16"/>
  <c r="DF10" i="16"/>
  <c r="DC11" i="16"/>
  <c r="DC12" i="16"/>
  <c r="DC17" i="16" s="1"/>
  <c r="DC13" i="16"/>
  <c r="DC14" i="16"/>
  <c r="DC10" i="16"/>
  <c r="CZ11" i="16"/>
  <c r="CZ12" i="16"/>
  <c r="CZ17" i="16" s="1"/>
  <c r="CZ13" i="16"/>
  <c r="CZ14" i="16"/>
  <c r="CZ10" i="16"/>
  <c r="CW11" i="16"/>
  <c r="CW12" i="16"/>
  <c r="CW17" i="16" s="1"/>
  <c r="CW13" i="16"/>
  <c r="CW14" i="16"/>
  <c r="CW10" i="16"/>
  <c r="CT11" i="16"/>
  <c r="CT12" i="16"/>
  <c r="CT17" i="16" s="1"/>
  <c r="CT13" i="16"/>
  <c r="CT14" i="16"/>
  <c r="CT10" i="16"/>
  <c r="CQ11" i="16"/>
  <c r="CQ12" i="16"/>
  <c r="CQ13" i="16"/>
  <c r="CQ14" i="16"/>
  <c r="CQ10" i="16"/>
  <c r="CN11" i="16"/>
  <c r="CN12" i="16"/>
  <c r="CN17" i="16" s="1"/>
  <c r="CN13" i="16"/>
  <c r="CN14" i="16"/>
  <c r="CN10" i="16"/>
  <c r="CK11" i="16"/>
  <c r="CK12" i="16"/>
  <c r="CK17" i="16" s="1"/>
  <c r="CK13" i="16"/>
  <c r="CK14" i="16"/>
  <c r="CK10" i="16"/>
  <c r="CH11" i="16"/>
  <c r="CH12" i="16"/>
  <c r="CH13" i="16"/>
  <c r="CH14" i="16"/>
  <c r="CH10" i="16"/>
  <c r="CE11" i="16"/>
  <c r="CE12" i="16"/>
  <c r="CE17" i="16" s="1"/>
  <c r="CE13" i="16"/>
  <c r="CE14" i="16"/>
  <c r="CE10" i="16"/>
  <c r="CB11" i="16"/>
  <c r="CB12" i="16"/>
  <c r="CB17" i="16" s="1"/>
  <c r="CB13" i="16"/>
  <c r="CB14" i="16"/>
  <c r="CB10" i="16"/>
  <c r="BY11" i="16"/>
  <c r="BY12" i="16"/>
  <c r="BY13" i="16"/>
  <c r="BY14" i="16"/>
  <c r="BY10" i="16"/>
  <c r="BV11" i="16"/>
  <c r="BV12" i="16"/>
  <c r="BV13" i="16"/>
  <c r="BV14" i="16"/>
  <c r="BV10" i="16"/>
  <c r="BN11" i="16"/>
  <c r="BN17" i="16" s="1"/>
  <c r="BN12" i="16"/>
  <c r="BN13" i="16"/>
  <c r="BN14" i="16"/>
  <c r="BN10" i="16"/>
  <c r="BK11" i="16"/>
  <c r="BK12" i="16"/>
  <c r="BK13" i="16"/>
  <c r="BK14" i="16"/>
  <c r="BK10" i="16"/>
  <c r="BH11" i="16"/>
  <c r="BH12" i="16"/>
  <c r="BH13" i="16"/>
  <c r="BH14" i="16"/>
  <c r="BH10" i="16"/>
  <c r="BE11" i="16"/>
  <c r="BE12" i="16"/>
  <c r="BE13" i="16"/>
  <c r="BE14" i="16"/>
  <c r="BE10" i="16"/>
  <c r="BB11" i="16"/>
  <c r="BB12" i="16"/>
  <c r="BB13" i="16"/>
  <c r="BB14" i="16"/>
  <c r="BB10" i="16"/>
  <c r="AY11" i="16"/>
  <c r="AY12" i="16"/>
  <c r="AY17" i="16" s="1"/>
  <c r="AY13" i="16"/>
  <c r="AY14" i="16"/>
  <c r="AY10" i="16"/>
  <c r="AT11" i="16"/>
  <c r="AT17" i="16" s="1"/>
  <c r="AV17" i="16" s="1"/>
  <c r="AT12" i="16"/>
  <c r="AT13" i="16"/>
  <c r="AT14" i="16"/>
  <c r="AT10" i="16"/>
  <c r="AO11" i="16"/>
  <c r="AO12" i="16"/>
  <c r="AO13" i="16"/>
  <c r="AQ13" i="16" s="1"/>
  <c r="AO14" i="16"/>
  <c r="AQ14" i="16" s="1"/>
  <c r="AO10" i="16"/>
  <c r="AQ10" i="16" s="1"/>
  <c r="AJ11" i="16"/>
  <c r="AL11" i="16" s="1"/>
  <c r="AJ12" i="16"/>
  <c r="AL12" i="16" s="1"/>
  <c r="AJ13" i="16"/>
  <c r="AJ14" i="16"/>
  <c r="AJ10" i="16"/>
  <c r="AE11" i="16"/>
  <c r="AG11" i="16" s="1"/>
  <c r="AE12" i="16"/>
  <c r="AE13" i="16"/>
  <c r="AE14" i="16"/>
  <c r="AE10" i="16"/>
  <c r="AG10" i="16" s="1"/>
  <c r="Z11" i="16"/>
  <c r="AB11" i="16" s="1"/>
  <c r="Z12" i="16"/>
  <c r="Z13" i="16"/>
  <c r="Z14" i="16"/>
  <c r="AB14" i="16" s="1"/>
  <c r="Z10" i="16"/>
  <c r="U11" i="16"/>
  <c r="U12" i="16"/>
  <c r="W12" i="16" s="1"/>
  <c r="U13" i="16"/>
  <c r="U14" i="16"/>
  <c r="U10" i="16"/>
  <c r="W10" i="16" s="1"/>
  <c r="ED17" i="16"/>
  <c r="EC17" i="16"/>
  <c r="EA17" i="16"/>
  <c r="DZ17" i="16"/>
  <c r="DX17" i="16"/>
  <c r="DW17" i="16"/>
  <c r="DU17" i="16"/>
  <c r="DT17" i="16"/>
  <c r="DR17" i="16"/>
  <c r="DQ17" i="16"/>
  <c r="DO17" i="16"/>
  <c r="DN17" i="16"/>
  <c r="DL17" i="16"/>
  <c r="DH17" i="16"/>
  <c r="DG17" i="16"/>
  <c r="DE17" i="16"/>
  <c r="DD17" i="16"/>
  <c r="DB17" i="16"/>
  <c r="DA17" i="16"/>
  <c r="CY17" i="16"/>
  <c r="CX17" i="16"/>
  <c r="CV17" i="16"/>
  <c r="CU17" i="16"/>
  <c r="CS17" i="16"/>
  <c r="CR17" i="16"/>
  <c r="CP17" i="16"/>
  <c r="CO17" i="16"/>
  <c r="CM17" i="16"/>
  <c r="CL17" i="16"/>
  <c r="CJ17" i="16"/>
  <c r="CI17" i="16"/>
  <c r="CG17" i="16"/>
  <c r="CF17" i="16"/>
  <c r="CD17" i="16"/>
  <c r="CC17" i="16"/>
  <c r="CA17" i="16"/>
  <c r="BZ17" i="16"/>
  <c r="BX17" i="16"/>
  <c r="BW17" i="16"/>
  <c r="BU17" i="16"/>
  <c r="BO17" i="16"/>
  <c r="BM17" i="16"/>
  <c r="BL17" i="16"/>
  <c r="BJ17" i="16"/>
  <c r="BI17" i="16"/>
  <c r="BG17" i="16"/>
  <c r="BF17" i="16"/>
  <c r="BD17" i="16"/>
  <c r="BC17" i="16"/>
  <c r="BA17" i="16"/>
  <c r="AZ17" i="16"/>
  <c r="AX17" i="16"/>
  <c r="AU17" i="16"/>
  <c r="AW17" i="16" s="1"/>
  <c r="AS17" i="16"/>
  <c r="AP17" i="16"/>
  <c r="AR17" i="16" s="1"/>
  <c r="AN17" i="16"/>
  <c r="AK17" i="16"/>
  <c r="AI17" i="16"/>
  <c r="AM17" i="16" s="1"/>
  <c r="AF17" i="16"/>
  <c r="AD17" i="16"/>
  <c r="AH17" i="16" s="1"/>
  <c r="AA17" i="16"/>
  <c r="AC17" i="16" s="1"/>
  <c r="Y17" i="16"/>
  <c r="V17" i="16"/>
  <c r="X17" i="16" s="1"/>
  <c r="T17" i="16"/>
  <c r="D17" i="16"/>
  <c r="C17" i="16"/>
  <c r="EG14" i="16"/>
  <c r="G14" i="16" s="1"/>
  <c r="EE14" i="16"/>
  <c r="EF14" i="16"/>
  <c r="DK14" i="16"/>
  <c r="DI14" i="16"/>
  <c r="BQ14" i="16"/>
  <c r="BS14" i="16" s="1"/>
  <c r="BR14" i="16"/>
  <c r="BT14" i="16" s="1"/>
  <c r="BP14" i="16"/>
  <c r="AW14" i="16"/>
  <c r="AV14" i="16"/>
  <c r="AR14" i="16"/>
  <c r="AM14" i="16"/>
  <c r="AH14" i="16"/>
  <c r="AG14" i="16"/>
  <c r="AC14" i="16"/>
  <c r="X14" i="16"/>
  <c r="W14" i="16"/>
  <c r="Q14" i="16"/>
  <c r="S14" i="16" s="1"/>
  <c r="O14" i="16"/>
  <c r="L14" i="16"/>
  <c r="J14" i="16"/>
  <c r="N14" i="16" s="1"/>
  <c r="E14" i="16"/>
  <c r="EG13" i="16"/>
  <c r="EE13" i="16"/>
  <c r="EF13" i="16"/>
  <c r="DK13" i="16"/>
  <c r="G13" i="16" s="1"/>
  <c r="DI13" i="16"/>
  <c r="E13" i="16" s="1"/>
  <c r="BQ13" i="16"/>
  <c r="BR13" i="16"/>
  <c r="BR17" i="16" s="1"/>
  <c r="BP13" i="16"/>
  <c r="AW13" i="16"/>
  <c r="AV13" i="16"/>
  <c r="AR13" i="16"/>
  <c r="AM13" i="16"/>
  <c r="AL13" i="16"/>
  <c r="AH13" i="16"/>
  <c r="P13" i="16"/>
  <c r="R13" i="16" s="1"/>
  <c r="AC13" i="16"/>
  <c r="AB13" i="16"/>
  <c r="X13" i="16"/>
  <c r="W13" i="16"/>
  <c r="Q13" i="16"/>
  <c r="O13" i="16"/>
  <c r="S13" i="16" s="1"/>
  <c r="L13" i="16"/>
  <c r="J13" i="16"/>
  <c r="J17" i="16" s="1"/>
  <c r="EG12" i="16"/>
  <c r="EE12" i="16"/>
  <c r="E12" i="16" s="1"/>
  <c r="DK12" i="16"/>
  <c r="DI12" i="16"/>
  <c r="BR12" i="16"/>
  <c r="BP12" i="16"/>
  <c r="BT12" i="16" s="1"/>
  <c r="BB17" i="16"/>
  <c r="AW12" i="16"/>
  <c r="AR12" i="16"/>
  <c r="AQ12" i="16"/>
  <c r="AM12" i="16"/>
  <c r="AH12" i="16"/>
  <c r="AG12" i="16"/>
  <c r="AC12" i="16"/>
  <c r="AB12" i="16"/>
  <c r="X12" i="16"/>
  <c r="Q12" i="16"/>
  <c r="O12" i="16"/>
  <c r="S12" i="16" s="1"/>
  <c r="L12" i="16"/>
  <c r="N12" i="16" s="1"/>
  <c r="J12" i="16"/>
  <c r="G12" i="16"/>
  <c r="I12" i="16" s="1"/>
  <c r="EG11" i="16"/>
  <c r="EE11" i="16"/>
  <c r="DV17" i="16"/>
  <c r="DK11" i="16"/>
  <c r="G11" i="16" s="1"/>
  <c r="DI11" i="16"/>
  <c r="BR11" i="16"/>
  <c r="BP11" i="16"/>
  <c r="BT11" i="16" s="1"/>
  <c r="AW11" i="16"/>
  <c r="AV11" i="16"/>
  <c r="AR11" i="16"/>
  <c r="AQ11" i="16"/>
  <c r="AM11" i="16"/>
  <c r="AH11" i="16"/>
  <c r="AC11" i="16"/>
  <c r="X11" i="16"/>
  <c r="Q11" i="16"/>
  <c r="S11" i="16" s="1"/>
  <c r="O11" i="16"/>
  <c r="L11" i="16"/>
  <c r="N11" i="16" s="1"/>
  <c r="J11" i="16"/>
  <c r="E11" i="16"/>
  <c r="EG10" i="16"/>
  <c r="EG17" i="16" s="1"/>
  <c r="EE10" i="16"/>
  <c r="EE17" i="16" s="1"/>
  <c r="DS17" i="16"/>
  <c r="DP17" i="16"/>
  <c r="DK10" i="16"/>
  <c r="DK17" i="16" s="1"/>
  <c r="DI10" i="16"/>
  <c r="DI17" i="16" s="1"/>
  <c r="CQ17" i="16"/>
  <c r="CH17" i="16"/>
  <c r="BR10" i="16"/>
  <c r="BT10" i="16" s="1"/>
  <c r="BP10" i="16"/>
  <c r="BP17" i="16" s="1"/>
  <c r="AW10" i="16"/>
  <c r="AV10" i="16"/>
  <c r="AR10" i="16"/>
  <c r="AM10" i="16"/>
  <c r="AH10" i="16"/>
  <c r="AC10" i="16"/>
  <c r="AB10" i="16"/>
  <c r="X10" i="16"/>
  <c r="U17" i="16"/>
  <c r="Q10" i="16"/>
  <c r="Q17" i="16" s="1"/>
  <c r="O10" i="16"/>
  <c r="O17" i="16" s="1"/>
  <c r="L10" i="16"/>
  <c r="L17" i="16" s="1"/>
  <c r="J10" i="16"/>
  <c r="N10" i="16" s="1"/>
  <c r="E10" i="16"/>
  <c r="E17" i="16" s="1"/>
  <c r="DM17" i="16" l="1"/>
  <c r="DF17" i="16"/>
  <c r="BQ10" i="16"/>
  <c r="BQ12" i="16"/>
  <c r="BS12" i="16" s="1"/>
  <c r="BY17" i="16"/>
  <c r="BV17" i="16"/>
  <c r="BQ11" i="16"/>
  <c r="BS11" i="16" s="1"/>
  <c r="BK17" i="16"/>
  <c r="BH17" i="16"/>
  <c r="BE17" i="16"/>
  <c r="AO17" i="16"/>
  <c r="DJ11" i="16"/>
  <c r="K12" i="16"/>
  <c r="M12" i="16" s="1"/>
  <c r="K14" i="16"/>
  <c r="M14" i="16" s="1"/>
  <c r="K10" i="16"/>
  <c r="M10" i="16" s="1"/>
  <c r="I11" i="16"/>
  <c r="N17" i="16"/>
  <c r="I14" i="16"/>
  <c r="I13" i="16"/>
  <c r="S17" i="16"/>
  <c r="BT17" i="16"/>
  <c r="P11" i="16"/>
  <c r="R11" i="16" s="1"/>
  <c r="DJ12" i="16"/>
  <c r="F12" i="16" s="1"/>
  <c r="H12" i="16" s="1"/>
  <c r="Z17" i="16"/>
  <c r="AB17" i="16" s="1"/>
  <c r="W11" i="16"/>
  <c r="P12" i="16"/>
  <c r="R12" i="16" s="1"/>
  <c r="AV12" i="16"/>
  <c r="K13" i="16"/>
  <c r="M13" i="16" s="1"/>
  <c r="AG13" i="16"/>
  <c r="BS13" i="16"/>
  <c r="DJ13" i="16"/>
  <c r="F13" i="16" s="1"/>
  <c r="H13" i="16" s="1"/>
  <c r="AL14" i="16"/>
  <c r="W17" i="16"/>
  <c r="AE17" i="16"/>
  <c r="AG17" i="16" s="1"/>
  <c r="AQ17" i="16"/>
  <c r="EF11" i="16"/>
  <c r="N13" i="16"/>
  <c r="AL10" i="16"/>
  <c r="DJ10" i="16"/>
  <c r="BT13" i="16"/>
  <c r="DJ14" i="16"/>
  <c r="F14" i="16" s="1"/>
  <c r="H14" i="16" s="1"/>
  <c r="AJ17" i="16"/>
  <c r="AL17" i="16" s="1"/>
  <c r="G10" i="16"/>
  <c r="S10" i="16"/>
  <c r="BS10" i="16"/>
  <c r="P10" i="16"/>
  <c r="EF10" i="16"/>
  <c r="K11" i="16"/>
  <c r="M11" i="16" s="1"/>
  <c r="P14" i="16"/>
  <c r="R14" i="16" s="1"/>
  <c r="EF17" i="14"/>
  <c r="EE17" i="14"/>
  <c r="EC17" i="14"/>
  <c r="EB17" i="14"/>
  <c r="DZ17" i="14"/>
  <c r="DY17" i="14"/>
  <c r="DW17" i="14"/>
  <c r="DV17" i="14"/>
  <c r="DT17" i="14"/>
  <c r="DS17" i="14"/>
  <c r="DQ17" i="14"/>
  <c r="DP17" i="14"/>
  <c r="DN17" i="14"/>
  <c r="DJ17" i="14"/>
  <c r="DI17" i="14"/>
  <c r="DG17" i="14"/>
  <c r="DF17" i="14"/>
  <c r="DD17" i="14"/>
  <c r="DC17" i="14"/>
  <c r="DA17" i="14"/>
  <c r="CZ17" i="14"/>
  <c r="CX17" i="14"/>
  <c r="CW17" i="14"/>
  <c r="CU17" i="14"/>
  <c r="CS17" i="14"/>
  <c r="CQ17" i="14"/>
  <c r="CP17" i="14"/>
  <c r="CN17" i="14"/>
  <c r="CM17" i="14"/>
  <c r="CK17" i="14"/>
  <c r="CJ17" i="14"/>
  <c r="CH17" i="14"/>
  <c r="CG17" i="14"/>
  <c r="CE17" i="14"/>
  <c r="CD17" i="14"/>
  <c r="CB17" i="14"/>
  <c r="CA17" i="14"/>
  <c r="BY17" i="14"/>
  <c r="BX17" i="14"/>
  <c r="BV17" i="14"/>
  <c r="BP17" i="14"/>
  <c r="BN17" i="14"/>
  <c r="BM17" i="14"/>
  <c r="BK17" i="14"/>
  <c r="BJ17" i="14"/>
  <c r="BH17" i="14"/>
  <c r="BG17" i="14"/>
  <c r="BE17" i="14"/>
  <c r="BD17" i="14"/>
  <c r="BB17" i="14"/>
  <c r="BA17" i="14"/>
  <c r="AY17" i="14"/>
  <c r="AV17" i="14"/>
  <c r="AT17" i="14"/>
  <c r="AX17" i="14" s="1"/>
  <c r="AQ17" i="14"/>
  <c r="AO17" i="14"/>
  <c r="AL17" i="14"/>
  <c r="AJ17" i="14"/>
  <c r="AG17" i="14"/>
  <c r="AE17" i="14"/>
  <c r="AI17" i="14" s="1"/>
  <c r="AB17" i="14"/>
  <c r="Z17" i="14"/>
  <c r="AD17" i="14" s="1"/>
  <c r="W17" i="14"/>
  <c r="U17" i="14"/>
  <c r="D17" i="14"/>
  <c r="C17" i="14"/>
  <c r="EI14" i="14"/>
  <c r="EG14" i="14"/>
  <c r="ED14" i="14"/>
  <c r="EA14" i="14"/>
  <c r="DX14" i="14"/>
  <c r="DU14" i="14"/>
  <c r="DR14" i="14"/>
  <c r="DO14" i="14"/>
  <c r="DM14" i="14"/>
  <c r="G14" i="14" s="1"/>
  <c r="DK14" i="14"/>
  <c r="DH14" i="14"/>
  <c r="DE14" i="14"/>
  <c r="DB14" i="14"/>
  <c r="CY14" i="14"/>
  <c r="CV14" i="14"/>
  <c r="CR14" i="14"/>
  <c r="CT14" i="14" s="1"/>
  <c r="CO14" i="14"/>
  <c r="CL14" i="14"/>
  <c r="CI14" i="14"/>
  <c r="CF14" i="14"/>
  <c r="CC14" i="14"/>
  <c r="BZ14" i="14"/>
  <c r="BW14" i="14"/>
  <c r="BS14" i="14"/>
  <c r="BQ14" i="14"/>
  <c r="BO14" i="14"/>
  <c r="BL14" i="14"/>
  <c r="BI14" i="14"/>
  <c r="BF14" i="14"/>
  <c r="BC14" i="14"/>
  <c r="AZ14" i="14"/>
  <c r="AX14" i="14"/>
  <c r="AU14" i="14"/>
  <c r="AW14" i="14" s="1"/>
  <c r="AS14" i="14"/>
  <c r="AP14" i="14"/>
  <c r="AR14" i="14" s="1"/>
  <c r="AN14" i="14"/>
  <c r="AK14" i="14"/>
  <c r="AM14" i="14" s="1"/>
  <c r="AI14" i="14"/>
  <c r="AF14" i="14"/>
  <c r="AH14" i="14" s="1"/>
  <c r="AD14" i="14"/>
  <c r="AC14" i="14"/>
  <c r="AA14" i="14"/>
  <c r="Y14" i="14"/>
  <c r="V14" i="14"/>
  <c r="Q14" i="14" s="1"/>
  <c r="R14" i="14"/>
  <c r="P14" i="14"/>
  <c r="L14" i="14"/>
  <c r="J14" i="14"/>
  <c r="E14" i="14"/>
  <c r="EI13" i="14"/>
  <c r="EG13" i="14"/>
  <c r="ED13" i="14"/>
  <c r="EA13" i="14"/>
  <c r="DX13" i="14"/>
  <c r="DU13" i="14"/>
  <c r="DR13" i="14"/>
  <c r="DO13" i="14"/>
  <c r="DM13" i="14"/>
  <c r="DK13" i="14"/>
  <c r="E13" i="14" s="1"/>
  <c r="DH13" i="14"/>
  <c r="DE13" i="14"/>
  <c r="DB13" i="14"/>
  <c r="CY13" i="14"/>
  <c r="CV13" i="14"/>
  <c r="CR13" i="14"/>
  <c r="CT13" i="14" s="1"/>
  <c r="CO13" i="14"/>
  <c r="CL13" i="14"/>
  <c r="CI13" i="14"/>
  <c r="CF13" i="14"/>
  <c r="CC13" i="14"/>
  <c r="BZ13" i="14"/>
  <c r="BW13" i="14"/>
  <c r="BS13" i="14"/>
  <c r="BQ13" i="14"/>
  <c r="BO13" i="14"/>
  <c r="BL13" i="14"/>
  <c r="BI13" i="14"/>
  <c r="BF13" i="14"/>
  <c r="BC13" i="14"/>
  <c r="AZ13" i="14"/>
  <c r="AX13" i="14"/>
  <c r="AU13" i="14"/>
  <c r="AW13" i="14" s="1"/>
  <c r="AS13" i="14"/>
  <c r="AP13" i="14"/>
  <c r="AR13" i="14" s="1"/>
  <c r="AN13" i="14"/>
  <c r="AM13" i="14"/>
  <c r="AK13" i="14"/>
  <c r="AI13" i="14"/>
  <c r="AF13" i="14"/>
  <c r="AH13" i="14" s="1"/>
  <c r="AD13" i="14"/>
  <c r="AA13" i="14"/>
  <c r="AC13" i="14" s="1"/>
  <c r="Y13" i="14"/>
  <c r="V13" i="14"/>
  <c r="X13" i="14" s="1"/>
  <c r="R13" i="14"/>
  <c r="P13" i="14"/>
  <c r="L13" i="14"/>
  <c r="J13" i="14"/>
  <c r="EI12" i="14"/>
  <c r="EG12" i="14"/>
  <c r="ED12" i="14"/>
  <c r="EA12" i="14"/>
  <c r="DX12" i="14"/>
  <c r="DU12" i="14"/>
  <c r="DR12" i="14"/>
  <c r="DO12" i="14"/>
  <c r="DM12" i="14"/>
  <c r="DK12" i="14"/>
  <c r="E12" i="14" s="1"/>
  <c r="DH12" i="14"/>
  <c r="DE12" i="14"/>
  <c r="DB12" i="14"/>
  <c r="CY12" i="14"/>
  <c r="CV12" i="14"/>
  <c r="CR12" i="14"/>
  <c r="CT12" i="14" s="1"/>
  <c r="CO12" i="14"/>
  <c r="CL12" i="14"/>
  <c r="CI12" i="14"/>
  <c r="CF12" i="14"/>
  <c r="CC12" i="14"/>
  <c r="BZ12" i="14"/>
  <c r="BW12" i="14"/>
  <c r="BS12" i="14"/>
  <c r="BQ12" i="14"/>
  <c r="BO12" i="14"/>
  <c r="BL12" i="14"/>
  <c r="BI12" i="14"/>
  <c r="BF12" i="14"/>
  <c r="BC12" i="14"/>
  <c r="AZ12" i="14"/>
  <c r="AX12" i="14"/>
  <c r="AU12" i="14"/>
  <c r="AW12" i="14" s="1"/>
  <c r="AS12" i="14"/>
  <c r="AP12" i="14"/>
  <c r="AR12" i="14" s="1"/>
  <c r="AN12" i="14"/>
  <c r="AK12" i="14"/>
  <c r="AM12" i="14" s="1"/>
  <c r="AI12" i="14"/>
  <c r="AF12" i="14"/>
  <c r="AH12" i="14" s="1"/>
  <c r="AD12" i="14"/>
  <c r="AA12" i="14"/>
  <c r="AC12" i="14" s="1"/>
  <c r="Y12" i="14"/>
  <c r="V12" i="14"/>
  <c r="X12" i="14" s="1"/>
  <c r="R12" i="14"/>
  <c r="P12" i="14"/>
  <c r="L12" i="14"/>
  <c r="J12" i="14"/>
  <c r="O12" i="14" s="1"/>
  <c r="G12" i="14"/>
  <c r="EI11" i="14"/>
  <c r="EG11" i="14"/>
  <c r="ED11" i="14"/>
  <c r="EA11" i="14"/>
  <c r="DX11" i="14"/>
  <c r="DU11" i="14"/>
  <c r="DR11" i="14"/>
  <c r="DO11" i="14"/>
  <c r="DM11" i="14"/>
  <c r="G11" i="14" s="1"/>
  <c r="DK11" i="14"/>
  <c r="DH11" i="14"/>
  <c r="DE11" i="14"/>
  <c r="DB11" i="14"/>
  <c r="CY11" i="14"/>
  <c r="CV11" i="14"/>
  <c r="CR11" i="14"/>
  <c r="CT11" i="14" s="1"/>
  <c r="CO11" i="14"/>
  <c r="CL11" i="14"/>
  <c r="CI11" i="14"/>
  <c r="CF11" i="14"/>
  <c r="CC11" i="14"/>
  <c r="BZ11" i="14"/>
  <c r="BW11" i="14"/>
  <c r="BS11" i="14"/>
  <c r="BQ11" i="14"/>
  <c r="BO11" i="14"/>
  <c r="BL11" i="14"/>
  <c r="BI11" i="14"/>
  <c r="BF11" i="14"/>
  <c r="BC11" i="14"/>
  <c r="AZ11" i="14"/>
  <c r="AX11" i="14"/>
  <c r="AW11" i="14"/>
  <c r="AU11" i="14"/>
  <c r="AS11" i="14"/>
  <c r="AP11" i="14"/>
  <c r="AR11" i="14" s="1"/>
  <c r="AN11" i="14"/>
  <c r="AK11" i="14"/>
  <c r="AM11" i="14" s="1"/>
  <c r="AI11" i="14"/>
  <c r="AF11" i="14"/>
  <c r="AH11" i="14" s="1"/>
  <c r="AD11" i="14"/>
  <c r="AC11" i="14"/>
  <c r="AA11" i="14"/>
  <c r="Y11" i="14"/>
  <c r="V11" i="14"/>
  <c r="R11" i="14"/>
  <c r="P11" i="14"/>
  <c r="L11" i="14"/>
  <c r="O11" i="14" s="1"/>
  <c r="J11" i="14"/>
  <c r="EI10" i="14"/>
  <c r="EG10" i="14"/>
  <c r="ED10" i="14"/>
  <c r="EA10" i="14"/>
  <c r="DX10" i="14"/>
  <c r="DU10" i="14"/>
  <c r="DR10" i="14"/>
  <c r="DO10" i="14"/>
  <c r="DM10" i="14"/>
  <c r="G10" i="14" s="1"/>
  <c r="DK10" i="14"/>
  <c r="DH10" i="14"/>
  <c r="DE10" i="14"/>
  <c r="DB10" i="14"/>
  <c r="CY10" i="14"/>
  <c r="CV10" i="14"/>
  <c r="CR10" i="14"/>
  <c r="CT10" i="14" s="1"/>
  <c r="CO10" i="14"/>
  <c r="CL10" i="14"/>
  <c r="CI10" i="14"/>
  <c r="CF10" i="14"/>
  <c r="CC10" i="14"/>
  <c r="BZ10" i="14"/>
  <c r="BW10" i="14"/>
  <c r="BR10" i="14" s="1"/>
  <c r="BS10" i="14"/>
  <c r="BQ10" i="14"/>
  <c r="BO10" i="14"/>
  <c r="BL10" i="14"/>
  <c r="BI10" i="14"/>
  <c r="BF10" i="14"/>
  <c r="BC10" i="14"/>
  <c r="AZ10" i="14"/>
  <c r="AX10" i="14"/>
  <c r="AU10" i="14"/>
  <c r="AW10" i="14" s="1"/>
  <c r="AS10" i="14"/>
  <c r="AP10" i="14"/>
  <c r="AR10" i="14" s="1"/>
  <c r="AN10" i="14"/>
  <c r="AK10" i="14"/>
  <c r="AI10" i="14"/>
  <c r="AF10" i="14"/>
  <c r="AH10" i="14" s="1"/>
  <c r="AD10" i="14"/>
  <c r="AA10" i="14"/>
  <c r="Q10" i="14" s="1"/>
  <c r="Y10" i="14"/>
  <c r="X10" i="14"/>
  <c r="V10" i="14"/>
  <c r="V17" i="14" s="1"/>
  <c r="R10" i="14"/>
  <c r="R17" i="14" s="1"/>
  <c r="P10" i="14"/>
  <c r="L10" i="14"/>
  <c r="J10" i="14"/>
  <c r="E10" i="14"/>
  <c r="BQ17" i="16" l="1"/>
  <c r="BS17" i="16" s="1"/>
  <c r="F11" i="16"/>
  <c r="H11" i="16" s="1"/>
  <c r="P17" i="16"/>
  <c r="R17" i="16" s="1"/>
  <c r="K17" i="16"/>
  <c r="M17" i="16" s="1"/>
  <c r="R10" i="16"/>
  <c r="EF17" i="16"/>
  <c r="G17" i="16"/>
  <c r="I10" i="16"/>
  <c r="F10" i="16"/>
  <c r="DJ17" i="16"/>
  <c r="BU10" i="14"/>
  <c r="O13" i="14"/>
  <c r="BU13" i="14"/>
  <c r="EH13" i="14"/>
  <c r="L17" i="14"/>
  <c r="BI17" i="14"/>
  <c r="CC17" i="14"/>
  <c r="CO17" i="14"/>
  <c r="DB17" i="14"/>
  <c r="DX17" i="14"/>
  <c r="EI17" i="14"/>
  <c r="T14" i="14"/>
  <c r="BR14" i="14"/>
  <c r="BU11" i="14"/>
  <c r="BR12" i="14"/>
  <c r="BT12" i="14" s="1"/>
  <c r="O14" i="14"/>
  <c r="BU14" i="14"/>
  <c r="AC10" i="14"/>
  <c r="AK17" i="14"/>
  <c r="AM17" i="14" s="1"/>
  <c r="AZ17" i="14"/>
  <c r="BL17" i="14"/>
  <c r="CF17" i="14"/>
  <c r="CR17" i="14"/>
  <c r="CT17" i="14" s="1"/>
  <c r="DE17" i="14"/>
  <c r="DO17" i="14"/>
  <c r="EA17" i="14"/>
  <c r="DL11" i="14"/>
  <c r="AU17" i="14"/>
  <c r="AW17" i="14" s="1"/>
  <c r="BC17" i="14"/>
  <c r="BO17" i="14"/>
  <c r="E11" i="14"/>
  <c r="I11" i="14" s="1"/>
  <c r="K12" i="14"/>
  <c r="M12" i="14" s="1"/>
  <c r="K13" i="14"/>
  <c r="Y17" i="14"/>
  <c r="AS17" i="14"/>
  <c r="BR17" i="14"/>
  <c r="BW17" i="14"/>
  <c r="CI17" i="14"/>
  <c r="CV17" i="14"/>
  <c r="DH17" i="14"/>
  <c r="DR17" i="14"/>
  <c r="ED17" i="14"/>
  <c r="BR11" i="14"/>
  <c r="BT11" i="14" s="1"/>
  <c r="EH11" i="14"/>
  <c r="F11" i="14" s="1"/>
  <c r="H11" i="14" s="1"/>
  <c r="BR13" i="14"/>
  <c r="BT13" i="14" s="1"/>
  <c r="DL14" i="14"/>
  <c r="EH14" i="14"/>
  <c r="E17" i="14"/>
  <c r="AP17" i="14"/>
  <c r="BF17" i="14"/>
  <c r="BZ17" i="14"/>
  <c r="CL17" i="14"/>
  <c r="CY17" i="14"/>
  <c r="DK17" i="14"/>
  <c r="DU17" i="14"/>
  <c r="EG17" i="14"/>
  <c r="T11" i="14"/>
  <c r="AA17" i="14"/>
  <c r="AC17" i="14" s="1"/>
  <c r="I12" i="14"/>
  <c r="T12" i="14"/>
  <c r="EH12" i="14"/>
  <c r="G13" i="14"/>
  <c r="G17" i="14" s="1"/>
  <c r="X14" i="14"/>
  <c r="AN17" i="14"/>
  <c r="M14" i="14"/>
  <c r="BT10" i="14"/>
  <c r="T13" i="14"/>
  <c r="P17" i="14"/>
  <c r="T17" i="14" s="1"/>
  <c r="BU12" i="14"/>
  <c r="BT14" i="14"/>
  <c r="I14" i="14"/>
  <c r="I10" i="14"/>
  <c r="DL12" i="14"/>
  <c r="J17" i="14"/>
  <c r="O17" i="14" s="1"/>
  <c r="Q12" i="14"/>
  <c r="S12" i="14" s="1"/>
  <c r="DL13" i="14"/>
  <c r="S14" i="14"/>
  <c r="X17" i="14"/>
  <c r="AF17" i="14"/>
  <c r="AH17" i="14" s="1"/>
  <c r="AR17" i="14"/>
  <c r="DM17" i="14"/>
  <c r="Q11" i="14"/>
  <c r="BS17" i="14"/>
  <c r="O10" i="14"/>
  <c r="S10" i="14"/>
  <c r="AM10" i="14"/>
  <c r="X11" i="14"/>
  <c r="K10" i="14"/>
  <c r="N10" i="14" s="1"/>
  <c r="T10" i="14"/>
  <c r="DL10" i="14"/>
  <c r="Q13" i="14"/>
  <c r="S13" i="14" s="1"/>
  <c r="K14" i="14"/>
  <c r="N14" i="14" s="1"/>
  <c r="BQ17" i="14"/>
  <c r="EH10" i="14"/>
  <c r="EH17" i="14" s="1"/>
  <c r="K11" i="14"/>
  <c r="N11" i="14" s="1"/>
  <c r="EB14" i="2"/>
  <c r="EB13" i="2"/>
  <c r="EB12" i="2"/>
  <c r="EB11" i="2"/>
  <c r="EB10" i="2"/>
  <c r="DY14" i="2"/>
  <c r="DY13" i="2"/>
  <c r="DY12" i="2"/>
  <c r="DY11" i="2"/>
  <c r="DY10" i="2"/>
  <c r="DV14" i="2"/>
  <c r="DV13" i="2"/>
  <c r="DV12" i="2"/>
  <c r="DV11" i="2"/>
  <c r="DV10" i="2"/>
  <c r="DS14" i="2"/>
  <c r="DS13" i="2"/>
  <c r="DS12" i="2"/>
  <c r="DS11" i="2"/>
  <c r="DS10" i="2"/>
  <c r="DP14" i="2"/>
  <c r="DP13" i="2"/>
  <c r="DP12" i="2"/>
  <c r="DP11" i="2"/>
  <c r="DP10" i="2"/>
  <c r="DM14" i="2"/>
  <c r="DM13" i="2"/>
  <c r="DM12" i="2"/>
  <c r="DM11" i="2"/>
  <c r="DM10" i="2"/>
  <c r="F17" i="16" l="1"/>
  <c r="H17" i="16" s="1"/>
  <c r="I17" i="16"/>
  <c r="H10" i="16"/>
  <c r="F12" i="14"/>
  <c r="H12" i="14" s="1"/>
  <c r="F13" i="14"/>
  <c r="H13" i="14" s="1"/>
  <c r="M11" i="14"/>
  <c r="N12" i="14"/>
  <c r="F14" i="14"/>
  <c r="H14" i="14" s="1"/>
  <c r="M10" i="14"/>
  <c r="N13" i="14"/>
  <c r="M13" i="14"/>
  <c r="I13" i="14"/>
  <c r="Q17" i="14"/>
  <c r="S17" i="14" s="1"/>
  <c r="BU17" i="14"/>
  <c r="BT17" i="14"/>
  <c r="S11" i="14"/>
  <c r="I17" i="14"/>
  <c r="DL17" i="14"/>
  <c r="F10" i="14"/>
  <c r="K17" i="14"/>
  <c r="DF11" i="2"/>
  <c r="DF12" i="2"/>
  <c r="DF13" i="2"/>
  <c r="DF14" i="2"/>
  <c r="DF10" i="2"/>
  <c r="DC11" i="2"/>
  <c r="DC12" i="2"/>
  <c r="DC13" i="2"/>
  <c r="DC14" i="2"/>
  <c r="DC10" i="2"/>
  <c r="CZ11" i="2"/>
  <c r="CZ12" i="2"/>
  <c r="CZ13" i="2"/>
  <c r="CZ14" i="2"/>
  <c r="CZ10" i="2"/>
  <c r="CW11" i="2"/>
  <c r="CW12" i="2"/>
  <c r="CW13" i="2"/>
  <c r="CW14" i="2"/>
  <c r="CW10" i="2"/>
  <c r="CT11" i="2"/>
  <c r="CT12" i="2"/>
  <c r="CT13" i="2"/>
  <c r="CT14" i="2"/>
  <c r="CT10" i="2"/>
  <c r="CQ11" i="2"/>
  <c r="CQ12" i="2"/>
  <c r="CQ13" i="2"/>
  <c r="CQ14" i="2"/>
  <c r="CQ10" i="2"/>
  <c r="CN11" i="2"/>
  <c r="CN12" i="2"/>
  <c r="CN13" i="2"/>
  <c r="CN14" i="2"/>
  <c r="CN10" i="2"/>
  <c r="CK11" i="2"/>
  <c r="CK12" i="2"/>
  <c r="CK13" i="2"/>
  <c r="CK14" i="2"/>
  <c r="CK10" i="2"/>
  <c r="CH11" i="2"/>
  <c r="CH12" i="2"/>
  <c r="CH13" i="2"/>
  <c r="CH14" i="2"/>
  <c r="CH10" i="2"/>
  <c r="CE11" i="2"/>
  <c r="CE12" i="2"/>
  <c r="CE13" i="2"/>
  <c r="CE14" i="2"/>
  <c r="CE10" i="2"/>
  <c r="CB11" i="2"/>
  <c r="CB12" i="2"/>
  <c r="CB13" i="2"/>
  <c r="CB14" i="2"/>
  <c r="CB10" i="2"/>
  <c r="BY11" i="2"/>
  <c r="BY12" i="2"/>
  <c r="BY13" i="2"/>
  <c r="BY14" i="2"/>
  <c r="BY10" i="2"/>
  <c r="BV11" i="2"/>
  <c r="BV12" i="2"/>
  <c r="BV13" i="2"/>
  <c r="BV14" i="2"/>
  <c r="BV10" i="2"/>
  <c r="BN11" i="2"/>
  <c r="BN12" i="2"/>
  <c r="BN13" i="2"/>
  <c r="BN14" i="2"/>
  <c r="BN10" i="2"/>
  <c r="BK11" i="2"/>
  <c r="BK12" i="2"/>
  <c r="BK13" i="2"/>
  <c r="BK14" i="2"/>
  <c r="BK10" i="2"/>
  <c r="BH11" i="2"/>
  <c r="BH12" i="2"/>
  <c r="BH13" i="2"/>
  <c r="BH14" i="2"/>
  <c r="BH10" i="2"/>
  <c r="BE11" i="2"/>
  <c r="BE12" i="2"/>
  <c r="BE13" i="2"/>
  <c r="BE14" i="2"/>
  <c r="BE10" i="2"/>
  <c r="BB11" i="2"/>
  <c r="BB12" i="2"/>
  <c r="BB13" i="2"/>
  <c r="BB14" i="2"/>
  <c r="BB10" i="2"/>
  <c r="AY11" i="2"/>
  <c r="AY12" i="2"/>
  <c r="AY13" i="2"/>
  <c r="AY14" i="2"/>
  <c r="AY10" i="2"/>
  <c r="AT11" i="2"/>
  <c r="AT12" i="2"/>
  <c r="AT13" i="2"/>
  <c r="AT14" i="2"/>
  <c r="AT10" i="2"/>
  <c r="AO11" i="2"/>
  <c r="AO12" i="2"/>
  <c r="AO13" i="2"/>
  <c r="AO14" i="2"/>
  <c r="AO10" i="2"/>
  <c r="AJ11" i="2"/>
  <c r="AJ12" i="2"/>
  <c r="AJ13" i="2"/>
  <c r="AJ14" i="2"/>
  <c r="AJ10" i="2"/>
  <c r="AE11" i="2"/>
  <c r="AE12" i="2"/>
  <c r="AE13" i="2"/>
  <c r="AE14" i="2"/>
  <c r="AE10" i="2"/>
  <c r="Z11" i="2"/>
  <c r="Z12" i="2"/>
  <c r="Z13" i="2"/>
  <c r="Z14" i="2"/>
  <c r="Z10" i="2"/>
  <c r="U11" i="2"/>
  <c r="U12" i="2"/>
  <c r="U13" i="2"/>
  <c r="U14" i="2"/>
  <c r="U10" i="2"/>
  <c r="AC11" i="2"/>
  <c r="AC12" i="2"/>
  <c r="AC13" i="2"/>
  <c r="AC14" i="2"/>
  <c r="AC10" i="2"/>
  <c r="N17" i="14" l="1"/>
  <c r="M17" i="14"/>
  <c r="F17" i="14"/>
  <c r="H17" i="14" s="1"/>
  <c r="H10" i="14"/>
  <c r="O10" i="2"/>
  <c r="O11" i="2"/>
  <c r="O12" i="2"/>
  <c r="O13" i="2"/>
  <c r="O14" i="2"/>
  <c r="ED17" i="2" l="1"/>
  <c r="EC17" i="2"/>
  <c r="EA17" i="2"/>
  <c r="DZ17" i="2"/>
  <c r="DX17" i="2"/>
  <c r="DW17" i="2"/>
  <c r="DU17" i="2"/>
  <c r="DT17" i="2"/>
  <c r="DR17" i="2"/>
  <c r="DQ17" i="2"/>
  <c r="DO17" i="2"/>
  <c r="DN17" i="2"/>
  <c r="DL17" i="2"/>
  <c r="DH17" i="2"/>
  <c r="DG17" i="2"/>
  <c r="DE17" i="2"/>
  <c r="DD17" i="2"/>
  <c r="DB17" i="2"/>
  <c r="DA17" i="2"/>
  <c r="CY17" i="2"/>
  <c r="CX17" i="2"/>
  <c r="CV17" i="2"/>
  <c r="CU17" i="2"/>
  <c r="CS17" i="2"/>
  <c r="CR17" i="2"/>
  <c r="CP17" i="2"/>
  <c r="CO17" i="2"/>
  <c r="CM17" i="2"/>
  <c r="CL17" i="2"/>
  <c r="CJ17" i="2"/>
  <c r="CI17" i="2"/>
  <c r="CG17" i="2"/>
  <c r="CF17" i="2"/>
  <c r="CD17" i="2"/>
  <c r="CC17" i="2"/>
  <c r="CA17" i="2"/>
  <c r="BZ17" i="2"/>
  <c r="BX17" i="2"/>
  <c r="BW17" i="2"/>
  <c r="BU17" i="2"/>
  <c r="BO17" i="2"/>
  <c r="BM17" i="2"/>
  <c r="BL17" i="2"/>
  <c r="BJ17" i="2"/>
  <c r="BI17" i="2"/>
  <c r="BG17" i="2"/>
  <c r="BF17" i="2"/>
  <c r="BD17" i="2"/>
  <c r="BC17" i="2"/>
  <c r="BA17" i="2"/>
  <c r="AZ17" i="2"/>
  <c r="AX17" i="2"/>
  <c r="AU17" i="2"/>
  <c r="AS17" i="2"/>
  <c r="AP17" i="2"/>
  <c r="AN17" i="2"/>
  <c r="AK17" i="2"/>
  <c r="AI17" i="2"/>
  <c r="AF17" i="2"/>
  <c r="AD17" i="2"/>
  <c r="AA17" i="2"/>
  <c r="Y17" i="2"/>
  <c r="V17" i="2"/>
  <c r="T17" i="2"/>
  <c r="D17" i="2"/>
  <c r="C17" i="2"/>
  <c r="EG14" i="2"/>
  <c r="EE14" i="2"/>
  <c r="DK14" i="2"/>
  <c r="DI14" i="2"/>
  <c r="BR14" i="2"/>
  <c r="BP14" i="2"/>
  <c r="AW14" i="2"/>
  <c r="AV14" i="2"/>
  <c r="AR14" i="2"/>
  <c r="AQ14" i="2"/>
  <c r="AM14" i="2"/>
  <c r="AL14" i="2"/>
  <c r="AH14" i="2"/>
  <c r="AG14" i="2"/>
  <c r="AB14" i="2"/>
  <c r="X14" i="2"/>
  <c r="W14" i="2"/>
  <c r="Q14" i="2"/>
  <c r="L14" i="2"/>
  <c r="J14" i="2"/>
  <c r="EG13" i="2"/>
  <c r="EE13" i="2"/>
  <c r="DK13" i="2"/>
  <c r="DI13" i="2"/>
  <c r="BR13" i="2"/>
  <c r="BP13" i="2"/>
  <c r="AW13" i="2"/>
  <c r="AV13" i="2"/>
  <c r="AR13" i="2"/>
  <c r="AQ13" i="2"/>
  <c r="AM13" i="2"/>
  <c r="AL13" i="2"/>
  <c r="AH13" i="2"/>
  <c r="AG13" i="2"/>
  <c r="AB13" i="2"/>
  <c r="X13" i="2"/>
  <c r="W13" i="2"/>
  <c r="Q13" i="2"/>
  <c r="L13" i="2"/>
  <c r="J13" i="2"/>
  <c r="EG12" i="2"/>
  <c r="EE12" i="2"/>
  <c r="DK12" i="2"/>
  <c r="DI12" i="2"/>
  <c r="BR12" i="2"/>
  <c r="BP12" i="2"/>
  <c r="AW12" i="2"/>
  <c r="AV12" i="2"/>
  <c r="AR12" i="2"/>
  <c r="AQ12" i="2"/>
  <c r="AM12" i="2"/>
  <c r="AL12" i="2"/>
  <c r="AH12" i="2"/>
  <c r="AG12" i="2"/>
  <c r="AB12" i="2"/>
  <c r="X12" i="2"/>
  <c r="W12" i="2"/>
  <c r="Q12" i="2"/>
  <c r="L12" i="2"/>
  <c r="J12" i="2"/>
  <c r="EG11" i="2"/>
  <c r="EE11" i="2"/>
  <c r="DK11" i="2"/>
  <c r="DI11" i="2"/>
  <c r="BR11" i="2"/>
  <c r="BP11" i="2"/>
  <c r="AW11" i="2"/>
  <c r="AV11" i="2"/>
  <c r="AR11" i="2"/>
  <c r="AQ11" i="2"/>
  <c r="AM11" i="2"/>
  <c r="AH11" i="2"/>
  <c r="AG11" i="2"/>
  <c r="AB11" i="2"/>
  <c r="X11" i="2"/>
  <c r="W11" i="2"/>
  <c r="Q11" i="2"/>
  <c r="L11" i="2"/>
  <c r="J11" i="2"/>
  <c r="EG10" i="2"/>
  <c r="EE10" i="2"/>
  <c r="DK10" i="2"/>
  <c r="DI10" i="2"/>
  <c r="CH17" i="2"/>
  <c r="BR10" i="2"/>
  <c r="BP10" i="2"/>
  <c r="AW10" i="2"/>
  <c r="AR10" i="2"/>
  <c r="AQ10" i="2"/>
  <c r="AM10" i="2"/>
  <c r="AL10" i="2"/>
  <c r="AH10" i="2"/>
  <c r="AG10" i="2"/>
  <c r="AB10" i="2"/>
  <c r="X10" i="2"/>
  <c r="W10" i="2"/>
  <c r="Q10" i="2"/>
  <c r="L10" i="2"/>
  <c r="J10" i="2"/>
  <c r="AC17" i="2" l="1"/>
  <c r="CT17" i="2"/>
  <c r="DF17" i="2"/>
  <c r="BQ10" i="2"/>
  <c r="BQ11" i="2"/>
  <c r="BS11" i="2" s="1"/>
  <c r="BQ12" i="2"/>
  <c r="BS12" i="2" s="1"/>
  <c r="BQ13" i="2"/>
  <c r="BS13" i="2" s="1"/>
  <c r="BQ14" i="2"/>
  <c r="BS14" i="2" s="1"/>
  <c r="AW17" i="2"/>
  <c r="G10" i="2"/>
  <c r="G14" i="2"/>
  <c r="G11" i="2"/>
  <c r="G13" i="2"/>
  <c r="EF10" i="2"/>
  <c r="EF11" i="2"/>
  <c r="EF12" i="2"/>
  <c r="EF13" i="2"/>
  <c r="EF14" i="2"/>
  <c r="DJ14" i="2"/>
  <c r="S14" i="2"/>
  <c r="DJ13" i="2"/>
  <c r="DJ12" i="2"/>
  <c r="DJ10" i="2"/>
  <c r="DJ11" i="2"/>
  <c r="E10" i="2"/>
  <c r="E12" i="2"/>
  <c r="E14" i="2"/>
  <c r="BT11" i="2"/>
  <c r="BT12" i="2"/>
  <c r="BN17" i="2"/>
  <c r="N13" i="2"/>
  <c r="CN17" i="2"/>
  <c r="EG17" i="2"/>
  <c r="DM17" i="2"/>
  <c r="DY17" i="2"/>
  <c r="G12" i="2"/>
  <c r="X17" i="2"/>
  <c r="AR17" i="2"/>
  <c r="CZ17" i="2"/>
  <c r="CB17" i="2"/>
  <c r="BT13" i="2"/>
  <c r="BV17" i="2"/>
  <c r="BB17" i="2"/>
  <c r="AT17" i="2"/>
  <c r="K12" i="2"/>
  <c r="M12" i="2" s="1"/>
  <c r="P14" i="2"/>
  <c r="R14" i="2" s="1"/>
  <c r="E11" i="2"/>
  <c r="S12" i="2"/>
  <c r="K10" i="2"/>
  <c r="M10" i="2" s="1"/>
  <c r="K11" i="2"/>
  <c r="P13" i="2"/>
  <c r="R13" i="2" s="1"/>
  <c r="K14" i="2"/>
  <c r="M14" i="2" s="1"/>
  <c r="P12" i="2"/>
  <c r="R12" i="2" s="1"/>
  <c r="N11" i="2"/>
  <c r="K13" i="2"/>
  <c r="M13" i="2" s="1"/>
  <c r="P10" i="2"/>
  <c r="R10" i="2" s="1"/>
  <c r="P11" i="2"/>
  <c r="R11" i="2" s="1"/>
  <c r="L17" i="2"/>
  <c r="AE17" i="2"/>
  <c r="AV10" i="2"/>
  <c r="BE17" i="2"/>
  <c r="BP17" i="2"/>
  <c r="DP17" i="2"/>
  <c r="EB17" i="2"/>
  <c r="S11" i="2"/>
  <c r="BH17" i="2"/>
  <c r="AH17" i="2"/>
  <c r="S10" i="2"/>
  <c r="BR17" i="2"/>
  <c r="CE17" i="2"/>
  <c r="CQ17" i="2"/>
  <c r="DC17" i="2"/>
  <c r="DS17" i="2"/>
  <c r="EE17" i="2"/>
  <c r="AJ17" i="2"/>
  <c r="BY17" i="2"/>
  <c r="CK17" i="2"/>
  <c r="CW17" i="2"/>
  <c r="E13" i="2"/>
  <c r="N14" i="2"/>
  <c r="J17" i="2"/>
  <c r="Z17" i="2"/>
  <c r="AY17" i="2"/>
  <c r="BK17" i="2"/>
  <c r="DK17" i="2"/>
  <c r="DV17" i="2"/>
  <c r="AM17" i="2"/>
  <c r="BT10" i="2"/>
  <c r="N12" i="2"/>
  <c r="S13" i="2"/>
  <c r="BT14" i="2"/>
  <c r="Q17" i="2"/>
  <c r="U17" i="2"/>
  <c r="AO17" i="2"/>
  <c r="DI17" i="2"/>
  <c r="AL11" i="2"/>
  <c r="N10" i="2"/>
  <c r="O17" i="2"/>
  <c r="I14" i="2" l="1"/>
  <c r="F10" i="2"/>
  <c r="H10" i="2" s="1"/>
  <c r="F14" i="2"/>
  <c r="H14" i="2" s="1"/>
  <c r="W17" i="2"/>
  <c r="AB17" i="2"/>
  <c r="AG17" i="2"/>
  <c r="I10" i="2"/>
  <c r="AQ17" i="2"/>
  <c r="AL17" i="2"/>
  <c r="AV17" i="2"/>
  <c r="F11" i="2"/>
  <c r="H11" i="2" s="1"/>
  <c r="G17" i="2"/>
  <c r="I11" i="2"/>
  <c r="F13" i="2"/>
  <c r="H13" i="2" s="1"/>
  <c r="F12" i="2"/>
  <c r="H12" i="2" s="1"/>
  <c r="I12" i="2"/>
  <c r="N17" i="2"/>
  <c r="BT17" i="2"/>
  <c r="EF17" i="2"/>
  <c r="P17" i="2"/>
  <c r="K17" i="2"/>
  <c r="M11" i="2"/>
  <c r="I13" i="2"/>
  <c r="DJ17" i="2"/>
  <c r="E17" i="2"/>
  <c r="S17" i="2"/>
  <c r="BS10" i="2"/>
  <c r="BQ17" i="2"/>
  <c r="I17" i="2" l="1"/>
  <c r="M17" i="2"/>
  <c r="BS17" i="2"/>
  <c r="R17" i="2"/>
  <c r="F17" i="2"/>
  <c r="H17" i="2" l="1"/>
</calcChain>
</file>

<file path=xl/sharedStrings.xml><?xml version="1.0" encoding="utf-8"?>
<sst xmlns="http://schemas.openxmlformats.org/spreadsheetml/2006/main" count="574" uniqueCount="70">
  <si>
    <t>ՀԱՇՎԵՏՎՈՒԹՅՈՒՆ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</si>
  <si>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</si>
  <si>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</si>
  <si>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</si>
  <si>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</si>
  <si>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</si>
  <si>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</si>
  <si>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</si>
  <si>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</si>
  <si>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</si>
  <si>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</si>
  <si>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</si>
  <si>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</si>
  <si>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</si>
  <si>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</si>
  <si>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</si>
  <si>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</si>
  <si>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</si>
  <si>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</si>
  <si>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</si>
  <si>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</si>
  <si>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</si>
  <si>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</si>
  <si>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</si>
  <si>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</si>
  <si>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</si>
  <si>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</si>
  <si>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</si>
  <si>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</si>
  <si>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</si>
  <si>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</si>
  <si>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</si>
  <si>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</si>
  <si>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</si>
  <si>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</si>
  <si>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</si>
  <si>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</si>
  <si>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</si>
  <si>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</si>
  <si>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</si>
  <si>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</si>
  <si>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</si>
  <si>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</si>
  <si>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</si>
  <si>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</si>
  <si>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</si>
  <si>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</si>
  <si>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</si>
  <si>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</si>
  <si>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</si>
  <si>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</si>
  <si>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</si>
  <si>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</si>
  <si>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կատ. %-ը 1-ին եռամսյակի, 1-ին կիսամյակի, 9 ամսվա նկատմամբ</t>
  </si>
  <si>
    <t>Գույքային հարկեր անշարժ գույքից</t>
  </si>
  <si>
    <t>Ք. Վարդենիս</t>
  </si>
  <si>
    <t>Ք. Գավառ</t>
  </si>
  <si>
    <t>Ք. Ճամբարակ</t>
  </si>
  <si>
    <t>Ք. Մարտունի</t>
  </si>
  <si>
    <t>Ք.  Սևան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</si>
  <si>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</si>
  <si>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 xml:space="preserve">  փաստ               ( 3 ամիս)                                                                           </t>
  </si>
  <si>
    <t>Տարբերություն</t>
  </si>
  <si>
    <t xml:space="preserve">  փաստ               (4 ամիս)                                                                           </t>
  </si>
  <si>
    <t xml:space="preserve">  փաստ               ( 4 ամիս)                                                                           </t>
  </si>
  <si>
    <t xml:space="preserve">  փաստ               ( 4ամիս)                                                                           </t>
  </si>
  <si>
    <t>հազ․ ՀՀ դրամ</t>
  </si>
  <si>
    <t xml:space="preserve"> ՀՀ ԳԵՂԱՐՔՈՒՆԻՔԻ  ՄԱՐԶԻ  ՀԱՄԱՅՆՔՆԵՐԻ   ԲՅՈՒՋԵՏԱՅԻՆ   ԵԿԱՄՈՒՏՆԵՐԻ   ՎԵՐԱԲԵՐՅԱԼ  (աճողական)  2023թ.  ապրիլի «30»-ի դրությամբ  </t>
  </si>
  <si>
    <t>6=5-4</t>
  </si>
  <si>
    <t xml:space="preserve">  փաստ ( 4 ամիս)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</si>
</sst>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9"/>
      <name val="GHEA Grapalat"/>
      <family val="3"/>
    </font>
    <font>
      <sz val="10"/>
      <name val="Calibri"/>
      <family val="2"/>
      <charset val="204"/>
    </font>
    <font>
      <b/>
      <sz val="14"/>
      <color indexed="8"/>
      <name val="GHEA Grapalat"/>
      <family val="3"/>
    </font>
    <font>
      <b/>
      <sz val="14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/>
    <xf numFmtId="164" fontId="5" fillId="0" borderId="2" xfId="0" applyNumberFormat="1" applyFont="1" applyFill="1" applyBorder="1" applyAlignment="1">
      <alignment horizontal="left" vertical="center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5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 vertical="center" textRotation="90" wrapText="1"/>
    </xf>
    <xf numFmtId="2" fontId="5" fillId="2" borderId="1" xfId="0" applyNumberFormat="1" applyFont="1" applyFill="1" applyBorder="1" applyAlignment="1" applyProtection="1">
      <alignment horizontal="center" vertical="center" textRotation="90" wrapText="1"/>
    </xf>
    <xf numFmtId="2" fontId="5" fillId="2" borderId="1" xfId="0" applyNumberFormat="1" applyFont="1" applyFill="1" applyBorder="1" applyAlignment="1" applyProtection="1">
      <alignment horizontal="center" vertical="center" textRotation="90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65" fontId="12" fillId="2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7" borderId="2" xfId="0" applyNumberFormat="1" applyFont="1" applyFill="1" applyBorder="1" applyAlignment="1">
      <alignment horizontal="left" vertical="center" wrapText="1"/>
    </xf>
    <xf numFmtId="165" fontId="12" fillId="3" borderId="2" xfId="0" applyNumberFormat="1" applyFont="1" applyFill="1" applyBorder="1" applyAlignment="1" applyProtection="1">
      <alignment horizontal="center" vertical="center" wrapText="1"/>
    </xf>
    <xf numFmtId="165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2" xfId="0" applyNumberFormat="1" applyFont="1" applyFill="1" applyBorder="1" applyAlignment="1" applyProtection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/>
    </xf>
    <xf numFmtId="165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/>
    </xf>
    <xf numFmtId="0" fontId="12" fillId="2" borderId="0" xfId="0" applyFont="1" applyFill="1" applyProtection="1">
      <protection locked="0"/>
    </xf>
    <xf numFmtId="0" fontId="12" fillId="7" borderId="0" xfId="0" applyFont="1" applyFill="1" applyProtection="1">
      <protection locked="0"/>
    </xf>
    <xf numFmtId="14" fontId="12" fillId="2" borderId="0" xfId="0" applyNumberFormat="1" applyFont="1" applyFill="1" applyProtection="1"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0" xfId="0" applyFont="1" applyFill="1" applyProtection="1">
      <protection locked="0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Protection="1"/>
    <xf numFmtId="4" fontId="1" fillId="0" borderId="6" xfId="0" applyNumberFormat="1" applyFont="1" applyFill="1" applyBorder="1" applyAlignment="1" applyProtection="1">
      <alignment vertical="center" wrapText="1"/>
    </xf>
    <xf numFmtId="4" fontId="1" fillId="0" borderId="3" xfId="0" applyNumberFormat="1" applyFont="1" applyFill="1" applyBorder="1" applyAlignment="1" applyProtection="1">
      <alignment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2" fontId="5" fillId="2" borderId="6" xfId="0" applyNumberFormat="1" applyFont="1" applyFill="1" applyBorder="1" applyAlignment="1" applyProtection="1">
      <alignment horizontal="center" vertical="center" textRotation="90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2" xfId="0" applyNumberFormat="1" applyFont="1" applyFill="1" applyBorder="1" applyAlignment="1" applyProtection="1">
      <alignment horizontal="center" vertical="center" textRotation="90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67"/>
  <sheetViews>
    <sheetView tabSelected="1"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2" sqref="A2:EG2"/>
    </sheetView>
  </sheetViews>
  <sheetFormatPr defaultColWidth="17.28515625" defaultRowHeight="17.25" x14ac:dyDescent="0.3"/>
  <cols>
    <col min="1" max="1" width="5.28515625" style="1" customWidth="1"/>
    <col min="2" max="2" width="15.42578125" style="34" customWidth="1"/>
    <col min="3" max="3" width="13.140625" style="1" customWidth="1"/>
    <col min="4" max="4" width="14.7109375" style="1" customWidth="1"/>
    <col min="5" max="5" width="15.7109375" style="1" customWidth="1"/>
    <col min="6" max="7" width="14.85546875" style="1" customWidth="1"/>
    <col min="8" max="8" width="11.5703125" style="1" customWidth="1"/>
    <col min="9" max="9" width="9.5703125" style="1" customWidth="1"/>
    <col min="10" max="12" width="14.85546875" style="1" customWidth="1"/>
    <col min="13" max="13" width="12.5703125" style="1" customWidth="1"/>
    <col min="14" max="14" width="11" style="1" customWidth="1"/>
    <col min="15" max="17" width="14.85546875" style="1" customWidth="1"/>
    <col min="18" max="18" width="11.7109375" style="1" customWidth="1"/>
    <col min="19" max="19" width="11.85546875" style="1" customWidth="1"/>
    <col min="20" max="32" width="14.85546875" style="1" customWidth="1"/>
    <col min="33" max="33" width="13.5703125" style="1" customWidth="1"/>
    <col min="34" max="133" width="14.85546875" style="1" customWidth="1"/>
    <col min="134" max="134" width="10.5703125" style="1" customWidth="1"/>
    <col min="135" max="137" width="14.85546875" style="1" customWidth="1"/>
    <col min="138" max="227" width="17.28515625" style="2"/>
    <col min="228" max="16384" width="17.28515625" style="1"/>
  </cols>
  <sheetData>
    <row r="1" spans="1:253" x14ac:dyDescent="0.3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</row>
    <row r="2" spans="1:253" ht="17.45" customHeight="1" x14ac:dyDescent="0.3">
      <c r="A2" s="183" t="s">
        <v>67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</row>
    <row r="3" spans="1:253" x14ac:dyDescent="0.3">
      <c r="C3" s="5"/>
      <c r="D3" s="5"/>
      <c r="E3" s="5"/>
      <c r="F3" s="5"/>
      <c r="G3" s="5"/>
      <c r="H3" s="5"/>
      <c r="I3" s="5"/>
      <c r="J3" s="5"/>
      <c r="K3" s="5"/>
      <c r="L3" s="81"/>
      <c r="M3" s="81"/>
      <c r="N3" s="81"/>
      <c r="O3" s="81"/>
      <c r="P3" s="5"/>
      <c r="Q3" s="3"/>
      <c r="R3" s="3"/>
      <c r="T3" s="4"/>
      <c r="U3" s="4"/>
      <c r="V3" s="4"/>
      <c r="W3" s="4"/>
      <c r="X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253" ht="17.45" customHeight="1" x14ac:dyDescent="0.3">
      <c r="A4" s="82" t="s">
        <v>1</v>
      </c>
      <c r="B4" s="85" t="s">
        <v>2</v>
      </c>
      <c r="C4" s="88" t="s">
        <v>3</v>
      </c>
      <c r="D4" s="88" t="s">
        <v>4</v>
      </c>
      <c r="E4" s="91" t="s">
        <v>5</v>
      </c>
      <c r="F4" s="92"/>
      <c r="G4" s="92"/>
      <c r="H4" s="92"/>
      <c r="I4" s="93"/>
      <c r="J4" s="100" t="s">
        <v>6</v>
      </c>
      <c r="K4" s="101"/>
      <c r="L4" s="101"/>
      <c r="M4" s="101"/>
      <c r="N4" s="102"/>
      <c r="O4" s="109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1"/>
      <c r="DH4" s="131" t="s">
        <v>7</v>
      </c>
      <c r="DI4" s="132" t="s">
        <v>8</v>
      </c>
      <c r="DJ4" s="133"/>
      <c r="DK4" s="134"/>
      <c r="DL4" s="141" t="s">
        <v>9</v>
      </c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31" t="s">
        <v>10</v>
      </c>
      <c r="EE4" s="142" t="s">
        <v>11</v>
      </c>
      <c r="EF4" s="143"/>
      <c r="EG4" s="144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ht="18" customHeight="1" x14ac:dyDescent="0.3">
      <c r="A5" s="83"/>
      <c r="B5" s="86"/>
      <c r="C5" s="89"/>
      <c r="D5" s="89"/>
      <c r="E5" s="94"/>
      <c r="F5" s="95"/>
      <c r="G5" s="95"/>
      <c r="H5" s="95"/>
      <c r="I5" s="96"/>
      <c r="J5" s="103"/>
      <c r="K5" s="104"/>
      <c r="L5" s="104"/>
      <c r="M5" s="104"/>
      <c r="N5" s="105"/>
      <c r="O5" s="151" t="s">
        <v>12</v>
      </c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3"/>
      <c r="BA5" s="154" t="s">
        <v>13</v>
      </c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5" t="s">
        <v>14</v>
      </c>
      <c r="BN5" s="156"/>
      <c r="BO5" s="156"/>
      <c r="BP5" s="159" t="s">
        <v>15</v>
      </c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1"/>
      <c r="CG5" s="118" t="s">
        <v>16</v>
      </c>
      <c r="CH5" s="119"/>
      <c r="CI5" s="119"/>
      <c r="CJ5" s="119"/>
      <c r="CK5" s="119"/>
      <c r="CL5" s="119"/>
      <c r="CM5" s="119"/>
      <c r="CN5" s="119"/>
      <c r="CO5" s="162"/>
      <c r="CP5" s="159" t="s">
        <v>17</v>
      </c>
      <c r="CQ5" s="160"/>
      <c r="CR5" s="160"/>
      <c r="CS5" s="160"/>
      <c r="CT5" s="160"/>
      <c r="CU5" s="160"/>
      <c r="CV5" s="160"/>
      <c r="CW5" s="160"/>
      <c r="CX5" s="160"/>
      <c r="CY5" s="154" t="s">
        <v>18</v>
      </c>
      <c r="CZ5" s="154"/>
      <c r="DA5" s="154"/>
      <c r="DB5" s="155" t="s">
        <v>19</v>
      </c>
      <c r="DC5" s="156"/>
      <c r="DD5" s="163"/>
      <c r="DE5" s="155" t="s">
        <v>20</v>
      </c>
      <c r="DF5" s="156"/>
      <c r="DG5" s="163"/>
      <c r="DH5" s="131"/>
      <c r="DI5" s="135"/>
      <c r="DJ5" s="136"/>
      <c r="DK5" s="137"/>
      <c r="DL5" s="165"/>
      <c r="DM5" s="165"/>
      <c r="DN5" s="166"/>
      <c r="DO5" s="166"/>
      <c r="DP5" s="166"/>
      <c r="DQ5" s="166"/>
      <c r="DR5" s="155" t="s">
        <v>21</v>
      </c>
      <c r="DS5" s="156"/>
      <c r="DT5" s="163"/>
      <c r="DU5" s="171"/>
      <c r="DV5" s="172"/>
      <c r="DW5" s="172"/>
      <c r="DX5" s="172"/>
      <c r="DY5" s="172"/>
      <c r="DZ5" s="172"/>
      <c r="EA5" s="172"/>
      <c r="EB5" s="172"/>
      <c r="EC5" s="172"/>
      <c r="ED5" s="131"/>
      <c r="EE5" s="145"/>
      <c r="EF5" s="146"/>
      <c r="EG5" s="147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ht="84" customHeight="1" x14ac:dyDescent="0.3">
      <c r="A6" s="83"/>
      <c r="B6" s="86"/>
      <c r="C6" s="89"/>
      <c r="D6" s="89"/>
      <c r="E6" s="97"/>
      <c r="F6" s="98"/>
      <c r="G6" s="98"/>
      <c r="H6" s="98"/>
      <c r="I6" s="99"/>
      <c r="J6" s="106"/>
      <c r="K6" s="107"/>
      <c r="L6" s="107"/>
      <c r="M6" s="107"/>
      <c r="N6" s="108"/>
      <c r="O6" s="173" t="s">
        <v>54</v>
      </c>
      <c r="P6" s="174"/>
      <c r="Q6" s="174"/>
      <c r="R6" s="174"/>
      <c r="S6" s="175"/>
      <c r="T6" s="176" t="s">
        <v>22</v>
      </c>
      <c r="U6" s="177"/>
      <c r="V6" s="177"/>
      <c r="W6" s="177"/>
      <c r="X6" s="178"/>
      <c r="Y6" s="176" t="s">
        <v>23</v>
      </c>
      <c r="Z6" s="177"/>
      <c r="AA6" s="177"/>
      <c r="AB6" s="177"/>
      <c r="AC6" s="178"/>
      <c r="AD6" s="176" t="s">
        <v>51</v>
      </c>
      <c r="AE6" s="177"/>
      <c r="AF6" s="177"/>
      <c r="AG6" s="177"/>
      <c r="AH6" s="178"/>
      <c r="AI6" s="176" t="s">
        <v>52</v>
      </c>
      <c r="AJ6" s="177"/>
      <c r="AK6" s="177"/>
      <c r="AL6" s="177"/>
      <c r="AM6" s="178"/>
      <c r="AN6" s="176" t="s">
        <v>24</v>
      </c>
      <c r="AO6" s="177"/>
      <c r="AP6" s="177"/>
      <c r="AQ6" s="177"/>
      <c r="AR6" s="178"/>
      <c r="AS6" s="176" t="s">
        <v>25</v>
      </c>
      <c r="AT6" s="177"/>
      <c r="AU6" s="177"/>
      <c r="AV6" s="177"/>
      <c r="AW6" s="178"/>
      <c r="AX6" s="179" t="s">
        <v>26</v>
      </c>
      <c r="AY6" s="179"/>
      <c r="AZ6" s="179"/>
      <c r="BA6" s="121" t="s">
        <v>27</v>
      </c>
      <c r="BB6" s="122"/>
      <c r="BC6" s="122"/>
      <c r="BD6" s="121" t="s">
        <v>28</v>
      </c>
      <c r="BE6" s="122"/>
      <c r="BF6" s="123"/>
      <c r="BG6" s="124" t="s">
        <v>29</v>
      </c>
      <c r="BH6" s="125"/>
      <c r="BI6" s="125"/>
      <c r="BJ6" s="126" t="s">
        <v>30</v>
      </c>
      <c r="BK6" s="127"/>
      <c r="BL6" s="127"/>
      <c r="BM6" s="157"/>
      <c r="BN6" s="158"/>
      <c r="BO6" s="158"/>
      <c r="BP6" s="128" t="s">
        <v>31</v>
      </c>
      <c r="BQ6" s="129"/>
      <c r="BR6" s="129"/>
      <c r="BS6" s="129"/>
      <c r="BT6" s="130"/>
      <c r="BU6" s="120" t="s">
        <v>32</v>
      </c>
      <c r="BV6" s="120"/>
      <c r="BW6" s="120"/>
      <c r="BX6" s="120" t="s">
        <v>33</v>
      </c>
      <c r="BY6" s="120"/>
      <c r="BZ6" s="120"/>
      <c r="CA6" s="120" t="s">
        <v>34</v>
      </c>
      <c r="CB6" s="120"/>
      <c r="CC6" s="120"/>
      <c r="CD6" s="120" t="s">
        <v>35</v>
      </c>
      <c r="CE6" s="120"/>
      <c r="CF6" s="120"/>
      <c r="CG6" s="120" t="s">
        <v>36</v>
      </c>
      <c r="CH6" s="120"/>
      <c r="CI6" s="120"/>
      <c r="CJ6" s="118" t="s">
        <v>37</v>
      </c>
      <c r="CK6" s="119"/>
      <c r="CL6" s="119"/>
      <c r="CM6" s="120" t="s">
        <v>38</v>
      </c>
      <c r="CN6" s="120"/>
      <c r="CO6" s="120"/>
      <c r="CP6" s="167" t="s">
        <v>39</v>
      </c>
      <c r="CQ6" s="168"/>
      <c r="CR6" s="119"/>
      <c r="CS6" s="120" t="s">
        <v>40</v>
      </c>
      <c r="CT6" s="120"/>
      <c r="CU6" s="120"/>
      <c r="CV6" s="118" t="s">
        <v>41</v>
      </c>
      <c r="CW6" s="119"/>
      <c r="CX6" s="119"/>
      <c r="CY6" s="154"/>
      <c r="CZ6" s="154"/>
      <c r="DA6" s="154"/>
      <c r="DB6" s="157"/>
      <c r="DC6" s="158"/>
      <c r="DD6" s="164"/>
      <c r="DE6" s="157"/>
      <c r="DF6" s="158"/>
      <c r="DG6" s="164"/>
      <c r="DH6" s="131"/>
      <c r="DI6" s="138"/>
      <c r="DJ6" s="139"/>
      <c r="DK6" s="140"/>
      <c r="DL6" s="155" t="s">
        <v>42</v>
      </c>
      <c r="DM6" s="156"/>
      <c r="DN6" s="163"/>
      <c r="DO6" s="155" t="s">
        <v>43</v>
      </c>
      <c r="DP6" s="156"/>
      <c r="DQ6" s="163"/>
      <c r="DR6" s="157"/>
      <c r="DS6" s="158"/>
      <c r="DT6" s="164"/>
      <c r="DU6" s="155" t="s">
        <v>44</v>
      </c>
      <c r="DV6" s="156"/>
      <c r="DW6" s="163"/>
      <c r="DX6" s="155" t="s">
        <v>45</v>
      </c>
      <c r="DY6" s="156"/>
      <c r="DZ6" s="163"/>
      <c r="EA6" s="169" t="s">
        <v>46</v>
      </c>
      <c r="EB6" s="170"/>
      <c r="EC6" s="170"/>
      <c r="ED6" s="131"/>
      <c r="EE6" s="148"/>
      <c r="EF6" s="149"/>
      <c r="EG6" s="150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253" ht="17.45" customHeight="1" x14ac:dyDescent="0.3">
      <c r="A7" s="83"/>
      <c r="B7" s="86"/>
      <c r="C7" s="89"/>
      <c r="D7" s="89"/>
      <c r="E7" s="112" t="s">
        <v>47</v>
      </c>
      <c r="F7" s="114" t="s">
        <v>60</v>
      </c>
      <c r="G7" s="116"/>
      <c r="H7" s="116"/>
      <c r="I7" s="117"/>
      <c r="J7" s="112" t="s">
        <v>47</v>
      </c>
      <c r="K7" s="114" t="s">
        <v>60</v>
      </c>
      <c r="L7" s="116"/>
      <c r="M7" s="116"/>
      <c r="N7" s="117"/>
      <c r="O7" s="112" t="s">
        <v>47</v>
      </c>
      <c r="P7" s="114" t="s">
        <v>60</v>
      </c>
      <c r="Q7" s="116"/>
      <c r="R7" s="116"/>
      <c r="S7" s="117"/>
      <c r="T7" s="112" t="s">
        <v>47</v>
      </c>
      <c r="U7" s="114" t="s">
        <v>60</v>
      </c>
      <c r="V7" s="116"/>
      <c r="W7" s="116"/>
      <c r="X7" s="117"/>
      <c r="Y7" s="112" t="s">
        <v>47</v>
      </c>
      <c r="Z7" s="114" t="s">
        <v>60</v>
      </c>
      <c r="AA7" s="116"/>
      <c r="AB7" s="116"/>
      <c r="AC7" s="117"/>
      <c r="AD7" s="112" t="s">
        <v>47</v>
      </c>
      <c r="AE7" s="114" t="s">
        <v>60</v>
      </c>
      <c r="AF7" s="180"/>
      <c r="AG7" s="180"/>
      <c r="AH7" s="180"/>
      <c r="AI7" s="112" t="s">
        <v>47</v>
      </c>
      <c r="AJ7" s="114" t="s">
        <v>60</v>
      </c>
      <c r="AK7" s="116"/>
      <c r="AL7" s="116"/>
      <c r="AM7" s="117"/>
      <c r="AN7" s="112" t="s">
        <v>47</v>
      </c>
      <c r="AO7" s="114" t="s">
        <v>60</v>
      </c>
      <c r="AP7" s="116"/>
      <c r="AQ7" s="116"/>
      <c r="AR7" s="117"/>
      <c r="AS7" s="112" t="s">
        <v>47</v>
      </c>
      <c r="AT7" s="114" t="s">
        <v>60</v>
      </c>
      <c r="AU7" s="116"/>
      <c r="AV7" s="116"/>
      <c r="AW7" s="117"/>
      <c r="AX7" s="112" t="s">
        <v>47</v>
      </c>
      <c r="AY7" s="114" t="s">
        <v>60</v>
      </c>
      <c r="AZ7" s="44"/>
      <c r="BA7" s="112" t="s">
        <v>47</v>
      </c>
      <c r="BB7" s="114" t="s">
        <v>60</v>
      </c>
      <c r="BC7" s="44"/>
      <c r="BD7" s="112" t="s">
        <v>47</v>
      </c>
      <c r="BE7" s="114" t="s">
        <v>60</v>
      </c>
      <c r="BF7" s="44"/>
      <c r="BG7" s="112" t="s">
        <v>47</v>
      </c>
      <c r="BH7" s="114" t="s">
        <v>60</v>
      </c>
      <c r="BI7" s="44"/>
      <c r="BJ7" s="112" t="s">
        <v>47</v>
      </c>
      <c r="BK7" s="114" t="s">
        <v>60</v>
      </c>
      <c r="BL7" s="44"/>
      <c r="BM7" s="112" t="s">
        <v>47</v>
      </c>
      <c r="BN7" s="114" t="s">
        <v>60</v>
      </c>
      <c r="BO7" s="44"/>
      <c r="BP7" s="112" t="s">
        <v>47</v>
      </c>
      <c r="BQ7" s="114" t="s">
        <v>60</v>
      </c>
      <c r="BR7" s="181"/>
      <c r="BS7" s="181"/>
      <c r="BT7" s="182"/>
      <c r="BU7" s="112" t="s">
        <v>47</v>
      </c>
      <c r="BV7" s="114" t="s">
        <v>60</v>
      </c>
      <c r="BW7" s="44"/>
      <c r="BX7" s="112" t="s">
        <v>47</v>
      </c>
      <c r="BY7" s="114" t="s">
        <v>60</v>
      </c>
      <c r="BZ7" s="44"/>
      <c r="CA7" s="112" t="s">
        <v>47</v>
      </c>
      <c r="CB7" s="114" t="s">
        <v>60</v>
      </c>
      <c r="CC7" s="44"/>
      <c r="CD7" s="112" t="s">
        <v>47</v>
      </c>
      <c r="CE7" s="114" t="s">
        <v>60</v>
      </c>
      <c r="CF7" s="44"/>
      <c r="CG7" s="112" t="s">
        <v>47</v>
      </c>
      <c r="CH7" s="114" t="s">
        <v>60</v>
      </c>
      <c r="CI7" s="44"/>
      <c r="CJ7" s="112" t="s">
        <v>47</v>
      </c>
      <c r="CK7" s="114" t="s">
        <v>60</v>
      </c>
      <c r="CL7" s="44"/>
      <c r="CM7" s="112" t="s">
        <v>47</v>
      </c>
      <c r="CN7" s="114" t="s">
        <v>60</v>
      </c>
      <c r="CO7" s="44"/>
      <c r="CP7" s="112" t="s">
        <v>47</v>
      </c>
      <c r="CQ7" s="114" t="s">
        <v>60</v>
      </c>
      <c r="CR7" s="44"/>
      <c r="CS7" s="112" t="s">
        <v>47</v>
      </c>
      <c r="CT7" s="114" t="s">
        <v>60</v>
      </c>
      <c r="CU7" s="44"/>
      <c r="CV7" s="112" t="s">
        <v>47</v>
      </c>
      <c r="CW7" s="114" t="s">
        <v>60</v>
      </c>
      <c r="CX7" s="44"/>
      <c r="CY7" s="112" t="s">
        <v>47</v>
      </c>
      <c r="CZ7" s="114" t="s">
        <v>60</v>
      </c>
      <c r="DA7" s="44"/>
      <c r="DB7" s="112" t="s">
        <v>47</v>
      </c>
      <c r="DC7" s="114" t="s">
        <v>60</v>
      </c>
      <c r="DD7" s="44"/>
      <c r="DE7" s="112" t="s">
        <v>47</v>
      </c>
      <c r="DF7" s="114" t="s">
        <v>60</v>
      </c>
      <c r="DG7" s="44"/>
      <c r="DH7" s="185" t="s">
        <v>48</v>
      </c>
      <c r="DI7" s="112" t="s">
        <v>47</v>
      </c>
      <c r="DJ7" s="114" t="s">
        <v>60</v>
      </c>
      <c r="DK7" s="44"/>
      <c r="DL7" s="112" t="s">
        <v>47</v>
      </c>
      <c r="DM7" s="114" t="s">
        <v>60</v>
      </c>
      <c r="DN7" s="44"/>
      <c r="DO7" s="112" t="s">
        <v>47</v>
      </c>
      <c r="DP7" s="114" t="s">
        <v>60</v>
      </c>
      <c r="DQ7" s="44"/>
      <c r="DR7" s="112" t="s">
        <v>47</v>
      </c>
      <c r="DS7" s="114" t="s">
        <v>60</v>
      </c>
      <c r="DT7" s="44"/>
      <c r="DU7" s="112" t="s">
        <v>47</v>
      </c>
      <c r="DV7" s="114" t="s">
        <v>60</v>
      </c>
      <c r="DW7" s="44"/>
      <c r="DX7" s="112" t="s">
        <v>47</v>
      </c>
      <c r="DY7" s="114" t="s">
        <v>60</v>
      </c>
      <c r="DZ7" s="44"/>
      <c r="EA7" s="112" t="s">
        <v>47</v>
      </c>
      <c r="EB7" s="114" t="s">
        <v>60</v>
      </c>
      <c r="EC7" s="44"/>
      <c r="ED7" s="131" t="s">
        <v>48</v>
      </c>
      <c r="EE7" s="112" t="s">
        <v>47</v>
      </c>
      <c r="EF7" s="114" t="s">
        <v>60</v>
      </c>
      <c r="EG7" s="44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</row>
    <row r="8" spans="1:253" ht="96.75" customHeight="1" x14ac:dyDescent="0.3">
      <c r="A8" s="84"/>
      <c r="B8" s="87"/>
      <c r="C8" s="90"/>
      <c r="D8" s="90"/>
      <c r="E8" s="113"/>
      <c r="F8" s="115"/>
      <c r="G8" s="10" t="s">
        <v>63</v>
      </c>
      <c r="H8" s="45" t="s">
        <v>53</v>
      </c>
      <c r="I8" s="46" t="s">
        <v>49</v>
      </c>
      <c r="J8" s="113"/>
      <c r="K8" s="115"/>
      <c r="L8" s="48" t="s">
        <v>64</v>
      </c>
      <c r="M8" s="45" t="s">
        <v>53</v>
      </c>
      <c r="N8" s="46" t="s">
        <v>49</v>
      </c>
      <c r="O8" s="113"/>
      <c r="P8" s="115"/>
      <c r="Q8" s="48" t="s">
        <v>65</v>
      </c>
      <c r="R8" s="45" t="s">
        <v>53</v>
      </c>
      <c r="S8" s="46" t="s">
        <v>49</v>
      </c>
      <c r="T8" s="113"/>
      <c r="U8" s="115"/>
      <c r="V8" s="48" t="s">
        <v>63</v>
      </c>
      <c r="W8" s="33" t="s">
        <v>53</v>
      </c>
      <c r="X8" s="10" t="s">
        <v>49</v>
      </c>
      <c r="Y8" s="113"/>
      <c r="Z8" s="115"/>
      <c r="AA8" s="48" t="s">
        <v>64</v>
      </c>
      <c r="AB8" s="33" t="s">
        <v>53</v>
      </c>
      <c r="AC8" s="10" t="s">
        <v>49</v>
      </c>
      <c r="AD8" s="113"/>
      <c r="AE8" s="115"/>
      <c r="AF8" s="48" t="s">
        <v>64</v>
      </c>
      <c r="AG8" s="33" t="s">
        <v>53</v>
      </c>
      <c r="AH8" s="10" t="s">
        <v>49</v>
      </c>
      <c r="AI8" s="113"/>
      <c r="AJ8" s="115"/>
      <c r="AK8" s="48" t="s">
        <v>64</v>
      </c>
      <c r="AL8" s="33" t="s">
        <v>53</v>
      </c>
      <c r="AM8" s="10" t="s">
        <v>49</v>
      </c>
      <c r="AN8" s="113"/>
      <c r="AO8" s="115"/>
      <c r="AP8" s="48" t="s">
        <v>64</v>
      </c>
      <c r="AQ8" s="33" t="s">
        <v>53</v>
      </c>
      <c r="AR8" s="10" t="s">
        <v>49</v>
      </c>
      <c r="AS8" s="113"/>
      <c r="AT8" s="115"/>
      <c r="AU8" s="48" t="s">
        <v>64</v>
      </c>
      <c r="AV8" s="33" t="s">
        <v>53</v>
      </c>
      <c r="AW8" s="10" t="s">
        <v>49</v>
      </c>
      <c r="AX8" s="113"/>
      <c r="AY8" s="115"/>
      <c r="AZ8" s="48" t="s">
        <v>64</v>
      </c>
      <c r="BA8" s="113"/>
      <c r="BB8" s="115"/>
      <c r="BC8" s="48" t="s">
        <v>64</v>
      </c>
      <c r="BD8" s="113"/>
      <c r="BE8" s="115"/>
      <c r="BF8" s="48" t="s">
        <v>64</v>
      </c>
      <c r="BG8" s="113"/>
      <c r="BH8" s="115"/>
      <c r="BI8" s="48" t="s">
        <v>63</v>
      </c>
      <c r="BJ8" s="113"/>
      <c r="BK8" s="115"/>
      <c r="BL8" s="48" t="s">
        <v>64</v>
      </c>
      <c r="BM8" s="113"/>
      <c r="BN8" s="115"/>
      <c r="BO8" s="48" t="s">
        <v>64</v>
      </c>
      <c r="BP8" s="113"/>
      <c r="BQ8" s="115"/>
      <c r="BR8" s="48" t="s">
        <v>64</v>
      </c>
      <c r="BS8" s="33" t="s">
        <v>53</v>
      </c>
      <c r="BT8" s="10" t="s">
        <v>49</v>
      </c>
      <c r="BU8" s="113"/>
      <c r="BV8" s="115"/>
      <c r="BW8" s="48" t="s">
        <v>64</v>
      </c>
      <c r="BX8" s="113"/>
      <c r="BY8" s="115"/>
      <c r="BZ8" s="48" t="s">
        <v>64</v>
      </c>
      <c r="CA8" s="113"/>
      <c r="CB8" s="115"/>
      <c r="CC8" s="48" t="s">
        <v>64</v>
      </c>
      <c r="CD8" s="113"/>
      <c r="CE8" s="115"/>
      <c r="CF8" s="48" t="s">
        <v>64</v>
      </c>
      <c r="CG8" s="113"/>
      <c r="CH8" s="115"/>
      <c r="CI8" s="48" t="s">
        <v>64</v>
      </c>
      <c r="CJ8" s="113"/>
      <c r="CK8" s="115"/>
      <c r="CL8" s="48" t="s">
        <v>64</v>
      </c>
      <c r="CM8" s="113"/>
      <c r="CN8" s="115"/>
      <c r="CO8" s="48" t="s">
        <v>64</v>
      </c>
      <c r="CP8" s="113"/>
      <c r="CQ8" s="115"/>
      <c r="CR8" s="48" t="s">
        <v>64</v>
      </c>
      <c r="CS8" s="113"/>
      <c r="CT8" s="115"/>
      <c r="CU8" s="48" t="s">
        <v>64</v>
      </c>
      <c r="CV8" s="113"/>
      <c r="CW8" s="115"/>
      <c r="CX8" s="48" t="s">
        <v>64</v>
      </c>
      <c r="CY8" s="113"/>
      <c r="CZ8" s="115"/>
      <c r="DA8" s="48" t="s">
        <v>63</v>
      </c>
      <c r="DB8" s="113"/>
      <c r="DC8" s="115"/>
      <c r="DD8" s="73" t="s">
        <v>65</v>
      </c>
      <c r="DE8" s="113"/>
      <c r="DF8" s="115"/>
      <c r="DG8" s="48" t="s">
        <v>64</v>
      </c>
      <c r="DH8" s="185"/>
      <c r="DI8" s="113"/>
      <c r="DJ8" s="115"/>
      <c r="DK8" s="48" t="s">
        <v>64</v>
      </c>
      <c r="DL8" s="113"/>
      <c r="DM8" s="115"/>
      <c r="DN8" s="48" t="s">
        <v>64</v>
      </c>
      <c r="DO8" s="113"/>
      <c r="DP8" s="115"/>
      <c r="DQ8" s="48" t="s">
        <v>64</v>
      </c>
      <c r="DR8" s="113"/>
      <c r="DS8" s="115"/>
      <c r="DT8" s="73" t="s">
        <v>64</v>
      </c>
      <c r="DU8" s="113"/>
      <c r="DV8" s="115"/>
      <c r="DW8" s="48" t="s">
        <v>64</v>
      </c>
      <c r="DX8" s="113"/>
      <c r="DY8" s="115"/>
      <c r="DZ8" s="48" t="s">
        <v>64</v>
      </c>
      <c r="EA8" s="113"/>
      <c r="EB8" s="115"/>
      <c r="EC8" s="48" t="s">
        <v>64</v>
      </c>
      <c r="ED8" s="131"/>
      <c r="EE8" s="113"/>
      <c r="EF8" s="115"/>
      <c r="EG8" s="73" t="s">
        <v>64</v>
      </c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x14ac:dyDescent="0.3">
      <c r="A9" s="13"/>
      <c r="B9" s="35">
        <v>1</v>
      </c>
      <c r="C9" s="14">
        <v>2</v>
      </c>
      <c r="D9" s="13">
        <v>3</v>
      </c>
      <c r="E9" s="14">
        <v>4</v>
      </c>
      <c r="F9" s="13">
        <v>5</v>
      </c>
      <c r="G9" s="14">
        <v>6</v>
      </c>
      <c r="H9" s="13">
        <v>7</v>
      </c>
      <c r="I9" s="14">
        <v>8</v>
      </c>
      <c r="J9" s="13">
        <v>9</v>
      </c>
      <c r="K9" s="14">
        <v>10</v>
      </c>
      <c r="L9" s="13">
        <v>11</v>
      </c>
      <c r="M9" s="14">
        <v>12</v>
      </c>
      <c r="N9" s="13">
        <v>13</v>
      </c>
      <c r="O9" s="14">
        <v>14</v>
      </c>
      <c r="P9" s="13">
        <v>15</v>
      </c>
      <c r="Q9" s="14">
        <v>16</v>
      </c>
      <c r="R9" s="13">
        <v>17</v>
      </c>
      <c r="S9" s="14">
        <v>18</v>
      </c>
      <c r="T9" s="13">
        <v>19</v>
      </c>
      <c r="U9" s="14">
        <v>20</v>
      </c>
      <c r="V9" s="13">
        <v>21</v>
      </c>
      <c r="W9" s="14">
        <v>22</v>
      </c>
      <c r="X9" s="13">
        <v>23</v>
      </c>
      <c r="Y9" s="14">
        <v>24</v>
      </c>
      <c r="Z9" s="13">
        <v>25</v>
      </c>
      <c r="AA9" s="14">
        <v>26</v>
      </c>
      <c r="AB9" s="13">
        <v>27</v>
      </c>
      <c r="AC9" s="14">
        <v>28</v>
      </c>
      <c r="AD9" s="13">
        <v>29</v>
      </c>
      <c r="AE9" s="14">
        <v>30</v>
      </c>
      <c r="AF9" s="13">
        <v>31</v>
      </c>
      <c r="AG9" s="14">
        <v>32</v>
      </c>
      <c r="AH9" s="13">
        <v>33</v>
      </c>
      <c r="AI9" s="14">
        <v>34</v>
      </c>
      <c r="AJ9" s="13">
        <v>35</v>
      </c>
      <c r="AK9" s="14">
        <v>36</v>
      </c>
      <c r="AL9" s="13">
        <v>37</v>
      </c>
      <c r="AM9" s="14">
        <v>38</v>
      </c>
      <c r="AN9" s="13">
        <v>39</v>
      </c>
      <c r="AO9" s="14">
        <v>40</v>
      </c>
      <c r="AP9" s="13">
        <v>41</v>
      </c>
      <c r="AQ9" s="14">
        <v>42</v>
      </c>
      <c r="AR9" s="13">
        <v>43</v>
      </c>
      <c r="AS9" s="14">
        <v>44</v>
      </c>
      <c r="AT9" s="13">
        <v>45</v>
      </c>
      <c r="AU9" s="14">
        <v>46</v>
      </c>
      <c r="AV9" s="13">
        <v>47</v>
      </c>
      <c r="AW9" s="14">
        <v>48</v>
      </c>
      <c r="AX9" s="13">
        <v>49</v>
      </c>
      <c r="AY9" s="14">
        <v>50</v>
      </c>
      <c r="AZ9" s="13">
        <v>51</v>
      </c>
      <c r="BA9" s="14">
        <v>52</v>
      </c>
      <c r="BB9" s="13">
        <v>53</v>
      </c>
      <c r="BC9" s="14">
        <v>54</v>
      </c>
      <c r="BD9" s="13">
        <v>55</v>
      </c>
      <c r="BE9" s="14">
        <v>56</v>
      </c>
      <c r="BF9" s="13">
        <v>57</v>
      </c>
      <c r="BG9" s="14">
        <v>58</v>
      </c>
      <c r="BH9" s="13">
        <v>59</v>
      </c>
      <c r="BI9" s="14">
        <v>60</v>
      </c>
      <c r="BJ9" s="13">
        <v>61</v>
      </c>
      <c r="BK9" s="14">
        <v>62</v>
      </c>
      <c r="BL9" s="13">
        <v>63</v>
      </c>
      <c r="BM9" s="14">
        <v>64</v>
      </c>
      <c r="BN9" s="13">
        <v>65</v>
      </c>
      <c r="BO9" s="14">
        <v>66</v>
      </c>
      <c r="BP9" s="13">
        <v>67</v>
      </c>
      <c r="BQ9" s="14">
        <v>68</v>
      </c>
      <c r="BR9" s="13">
        <v>69</v>
      </c>
      <c r="BS9" s="14">
        <v>70</v>
      </c>
      <c r="BT9" s="13">
        <v>71</v>
      </c>
      <c r="BU9" s="14">
        <v>72</v>
      </c>
      <c r="BV9" s="13">
        <v>73</v>
      </c>
      <c r="BW9" s="14">
        <v>74</v>
      </c>
      <c r="BX9" s="13">
        <v>75</v>
      </c>
      <c r="BY9" s="14">
        <v>76</v>
      </c>
      <c r="BZ9" s="13">
        <v>77</v>
      </c>
      <c r="CA9" s="14">
        <v>78</v>
      </c>
      <c r="CB9" s="13">
        <v>79</v>
      </c>
      <c r="CC9" s="14">
        <v>80</v>
      </c>
      <c r="CD9" s="13">
        <v>81</v>
      </c>
      <c r="CE9" s="14">
        <v>82</v>
      </c>
      <c r="CF9" s="13">
        <v>83</v>
      </c>
      <c r="CG9" s="14">
        <v>84</v>
      </c>
      <c r="CH9" s="13">
        <v>85</v>
      </c>
      <c r="CI9" s="14">
        <v>86</v>
      </c>
      <c r="CJ9" s="13">
        <v>87</v>
      </c>
      <c r="CK9" s="14">
        <v>88</v>
      </c>
      <c r="CL9" s="13">
        <v>89</v>
      </c>
      <c r="CM9" s="14">
        <v>90</v>
      </c>
      <c r="CN9" s="13">
        <v>91</v>
      </c>
      <c r="CO9" s="14">
        <v>92</v>
      </c>
      <c r="CP9" s="13">
        <v>93</v>
      </c>
      <c r="CQ9" s="14">
        <v>94</v>
      </c>
      <c r="CR9" s="13">
        <v>95</v>
      </c>
      <c r="CS9" s="14">
        <v>96</v>
      </c>
      <c r="CT9" s="13">
        <v>97</v>
      </c>
      <c r="CU9" s="14">
        <v>98</v>
      </c>
      <c r="CV9" s="13">
        <v>99</v>
      </c>
      <c r="CW9" s="14">
        <v>100</v>
      </c>
      <c r="CX9" s="13">
        <v>101</v>
      </c>
      <c r="CY9" s="14">
        <v>102</v>
      </c>
      <c r="CZ9" s="13">
        <v>103</v>
      </c>
      <c r="DA9" s="14">
        <v>104</v>
      </c>
      <c r="DB9" s="13">
        <v>105</v>
      </c>
      <c r="DC9" s="14">
        <v>106</v>
      </c>
      <c r="DD9" s="13">
        <v>107</v>
      </c>
      <c r="DE9" s="14">
        <v>108</v>
      </c>
      <c r="DF9" s="13">
        <v>109</v>
      </c>
      <c r="DG9" s="14">
        <v>110</v>
      </c>
      <c r="DH9" s="13">
        <v>111</v>
      </c>
      <c r="DI9" s="14">
        <v>112</v>
      </c>
      <c r="DJ9" s="13">
        <v>113</v>
      </c>
      <c r="DK9" s="14">
        <v>114</v>
      </c>
      <c r="DL9" s="13">
        <v>115</v>
      </c>
      <c r="DM9" s="14">
        <v>116</v>
      </c>
      <c r="DN9" s="13">
        <v>117</v>
      </c>
      <c r="DO9" s="14">
        <v>118</v>
      </c>
      <c r="DP9" s="13">
        <v>119</v>
      </c>
      <c r="DQ9" s="14">
        <v>120</v>
      </c>
      <c r="DR9" s="13">
        <v>121</v>
      </c>
      <c r="DS9" s="14">
        <v>122</v>
      </c>
      <c r="DT9" s="13">
        <v>123</v>
      </c>
      <c r="DU9" s="14">
        <v>124</v>
      </c>
      <c r="DV9" s="13">
        <v>125</v>
      </c>
      <c r="DW9" s="14">
        <v>126</v>
      </c>
      <c r="DX9" s="13">
        <v>127</v>
      </c>
      <c r="DY9" s="14">
        <v>128</v>
      </c>
      <c r="DZ9" s="13">
        <v>129</v>
      </c>
      <c r="EA9" s="14">
        <v>130</v>
      </c>
      <c r="EB9" s="13">
        <v>131</v>
      </c>
      <c r="EC9" s="14">
        <v>132</v>
      </c>
      <c r="ED9" s="13">
        <v>133</v>
      </c>
      <c r="EE9" s="14">
        <v>134</v>
      </c>
      <c r="EF9" s="13">
        <v>135</v>
      </c>
      <c r="EG9" s="14">
        <v>136</v>
      </c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ht="24" customHeight="1" x14ac:dyDescent="0.3">
      <c r="A10" s="18">
        <v>1</v>
      </c>
      <c r="B10" s="41" t="s">
        <v>55</v>
      </c>
      <c r="C10" s="42">
        <v>5575.6617999999999</v>
      </c>
      <c r="D10" s="42">
        <v>249957.95910000001</v>
      </c>
      <c r="E10" s="20">
        <f t="shared" ref="E10:G14" si="0">DI10+EE10-EA10</f>
        <v>3957536.7</v>
      </c>
      <c r="F10" s="21">
        <f t="shared" si="0"/>
        <v>1319178.8999999999</v>
      </c>
      <c r="G10" s="21">
        <f t="shared" si="0"/>
        <v>675294.00390000001</v>
      </c>
      <c r="H10" s="21">
        <f>+G10/F10*100</f>
        <v>51.19047946415759</v>
      </c>
      <c r="I10" s="21">
        <f>G10/E10*100</f>
        <v>17.063493154719197</v>
      </c>
      <c r="J10" s="20">
        <f t="shared" ref="J10:L14" si="1">T10+Y10+AI10+AN10+AS10+AX10+BM10+BU10+BX10+CA10+CD10+CG10+CM10+CP10+CV10+CY10+DE10+AD10</f>
        <v>490041.30000000005</v>
      </c>
      <c r="K10" s="21">
        <f t="shared" si="1"/>
        <v>163347.1</v>
      </c>
      <c r="L10" s="21">
        <f t="shared" si="1"/>
        <v>148303.42690000011</v>
      </c>
      <c r="M10" s="21">
        <f>+L10/K10*100</f>
        <v>90.79036413869612</v>
      </c>
      <c r="N10" s="21">
        <f>L10/J10*100</f>
        <v>30.263454712898707</v>
      </c>
      <c r="O10" s="20">
        <f t="shared" ref="O10:P14" si="2">T10+Y10+AD10</f>
        <v>90266.7</v>
      </c>
      <c r="P10" s="21">
        <f t="shared" si="2"/>
        <v>30088.9</v>
      </c>
      <c r="Q10" s="21">
        <f>V10+AA10+AF10</f>
        <v>11769.880000000143</v>
      </c>
      <c r="R10" s="21">
        <f>+Q10/P10*100</f>
        <v>39.117016574218873</v>
      </c>
      <c r="S10" s="19">
        <f>Q10/O10*100</f>
        <v>13.039005524739625</v>
      </c>
      <c r="T10" s="20">
        <v>5064.3999999999996</v>
      </c>
      <c r="U10" s="43">
        <f>+T10/12*4</f>
        <v>1688.1333333333332</v>
      </c>
      <c r="V10" s="43">
        <v>1062.096</v>
      </c>
      <c r="W10" s="43">
        <f>+V10/U10*100</f>
        <v>62.915409525313962</v>
      </c>
      <c r="X10" s="43">
        <f t="shared" ref="X10:X17" si="3">V10/T10*100</f>
        <v>20.971803175104654</v>
      </c>
      <c r="Y10" s="20">
        <v>85202.3</v>
      </c>
      <c r="Z10" s="43">
        <f>+Y10/12*4</f>
        <v>28400.766666666666</v>
      </c>
      <c r="AA10" s="43">
        <v>2846.6750000000002</v>
      </c>
      <c r="AB10" s="43">
        <f t="shared" ref="AB10:AB17" si="4">+AA10/Z10*100</f>
        <v>10.023232940894788</v>
      </c>
      <c r="AC10" s="43">
        <f>+AA10/Y10*100</f>
        <v>3.3410776469649295</v>
      </c>
      <c r="AD10" s="20">
        <v>0</v>
      </c>
      <c r="AE10" s="43">
        <f>+AD10/12*4</f>
        <v>0</v>
      </c>
      <c r="AF10" s="43">
        <v>7861.1090000001423</v>
      </c>
      <c r="AG10" s="43" t="e">
        <f>+AF10/AE10*100</f>
        <v>#DIV/0!</v>
      </c>
      <c r="AH10" s="43" t="e">
        <f>AF10/AD10*100</f>
        <v>#DIV/0!</v>
      </c>
      <c r="AI10" s="20">
        <v>170918.2</v>
      </c>
      <c r="AJ10" s="43">
        <f>+AI10/12*4</f>
        <v>56972.733333333337</v>
      </c>
      <c r="AK10" s="43">
        <v>84090.64</v>
      </c>
      <c r="AL10" s="43">
        <f>+AK10/AJ10*100</f>
        <v>147.59804397659229</v>
      </c>
      <c r="AM10" s="43">
        <f>AK10/AI10*100</f>
        <v>49.199347992197431</v>
      </c>
      <c r="AN10" s="20">
        <v>6488</v>
      </c>
      <c r="AO10" s="43">
        <f>+AN10/12*4</f>
        <v>2162.6666666666665</v>
      </c>
      <c r="AP10" s="43">
        <v>2089.9209999999998</v>
      </c>
      <c r="AQ10" s="43">
        <f>+AP10/AO10*100</f>
        <v>96.636297780517879</v>
      </c>
      <c r="AR10" s="43">
        <f>AP10/AN10*100</f>
        <v>32.212099260172621</v>
      </c>
      <c r="AS10" s="20">
        <v>6900</v>
      </c>
      <c r="AT10" s="43">
        <f>+AS10/12*4</f>
        <v>2300</v>
      </c>
      <c r="AU10" s="43">
        <v>2868</v>
      </c>
      <c r="AV10" s="43">
        <f>+AU10/AT10*100</f>
        <v>124.69565217391305</v>
      </c>
      <c r="AW10" s="43">
        <f>AU10/AS10*100</f>
        <v>41.565217391304351</v>
      </c>
      <c r="AX10" s="20">
        <v>0</v>
      </c>
      <c r="AY10" s="43">
        <f>+AX10/12*4</f>
        <v>0</v>
      </c>
      <c r="AZ10" s="43">
        <v>0</v>
      </c>
      <c r="BA10" s="20">
        <v>0</v>
      </c>
      <c r="BB10" s="43">
        <f>+BA10/12*4</f>
        <v>0</v>
      </c>
      <c r="BC10" s="43">
        <v>0</v>
      </c>
      <c r="BD10" s="20">
        <v>1477564.3</v>
      </c>
      <c r="BE10" s="43">
        <f>+BD10/12*4</f>
        <v>492521.43333333335</v>
      </c>
      <c r="BF10" s="43">
        <v>492521.5</v>
      </c>
      <c r="BG10" s="20">
        <v>3703.9</v>
      </c>
      <c r="BH10" s="43">
        <f>+BG10/12*4</f>
        <v>1234.6333333333334</v>
      </c>
      <c r="BI10" s="43">
        <v>1081.5</v>
      </c>
      <c r="BJ10" s="20">
        <v>0</v>
      </c>
      <c r="BK10" s="43">
        <f>+BJ10/12*4</f>
        <v>0</v>
      </c>
      <c r="BL10" s="43">
        <v>0</v>
      </c>
      <c r="BM10" s="20">
        <v>0</v>
      </c>
      <c r="BN10" s="43">
        <f>+BM10/12*4</f>
        <v>0</v>
      </c>
      <c r="BO10" s="43">
        <v>0</v>
      </c>
      <c r="BP10" s="20">
        <f t="shared" ref="BP10:BQ14" si="5">BU10+BX10+CA10+CD10</f>
        <v>160025</v>
      </c>
      <c r="BQ10" s="43">
        <f t="shared" si="5"/>
        <v>53341.666666666664</v>
      </c>
      <c r="BR10" s="43">
        <f>BW10+BZ10+CC10+CF10</f>
        <v>31060.345999999998</v>
      </c>
      <c r="BS10" s="43">
        <f>+BR10/BQ10*100</f>
        <v>58.22905046086548</v>
      </c>
      <c r="BT10" s="43">
        <f>BR10/BP10*100</f>
        <v>19.409683486955164</v>
      </c>
      <c r="BU10" s="20">
        <v>109392</v>
      </c>
      <c r="BV10" s="43">
        <f>+BU10/12*4</f>
        <v>36464</v>
      </c>
      <c r="BW10" s="43">
        <v>24060.445</v>
      </c>
      <c r="BX10" s="20">
        <v>35633</v>
      </c>
      <c r="BY10" s="43">
        <f>+BX10/12*4</f>
        <v>11877.666666666666</v>
      </c>
      <c r="BZ10" s="43">
        <v>874.8</v>
      </c>
      <c r="CA10" s="20">
        <v>0</v>
      </c>
      <c r="CB10" s="43">
        <f>+CA10/12*4</f>
        <v>0</v>
      </c>
      <c r="CC10" s="43">
        <v>0</v>
      </c>
      <c r="CD10" s="20">
        <v>15000</v>
      </c>
      <c r="CE10" s="43">
        <f>+CD10/12*4</f>
        <v>5000</v>
      </c>
      <c r="CF10" s="43">
        <v>6125.1009999999997</v>
      </c>
      <c r="CG10" s="20">
        <v>0</v>
      </c>
      <c r="CH10" s="43">
        <f>+CG10/12*4</f>
        <v>0</v>
      </c>
      <c r="CI10" s="43">
        <v>0</v>
      </c>
      <c r="CJ10" s="20">
        <v>2227.1999999999998</v>
      </c>
      <c r="CK10" s="43">
        <f>+CJ10/12*4</f>
        <v>742.4</v>
      </c>
      <c r="CL10" s="43">
        <v>445.44</v>
      </c>
      <c r="CM10" s="20">
        <v>0</v>
      </c>
      <c r="CN10" s="43">
        <f>+CM10/12*4</f>
        <v>0</v>
      </c>
      <c r="CO10" s="43">
        <v>0</v>
      </c>
      <c r="CP10" s="20">
        <v>45443.4</v>
      </c>
      <c r="CQ10" s="43">
        <f>+CP10/12*4</f>
        <v>15147.800000000001</v>
      </c>
      <c r="CR10" s="43">
        <v>10523.111000000001</v>
      </c>
      <c r="CS10" s="20">
        <v>22165.4</v>
      </c>
      <c r="CT10" s="43">
        <f>+CS10/12*4</f>
        <v>7388.4666666666672</v>
      </c>
      <c r="CU10" s="43">
        <v>6024.3410000000003</v>
      </c>
      <c r="CV10" s="20">
        <v>0</v>
      </c>
      <c r="CW10" s="43">
        <f>+CV10/12*4</f>
        <v>0</v>
      </c>
      <c r="CX10" s="43">
        <v>308.45499999999998</v>
      </c>
      <c r="CY10" s="20">
        <v>0</v>
      </c>
      <c r="CZ10" s="21">
        <f>+CY10/12*4</f>
        <v>0</v>
      </c>
      <c r="DA10" s="43">
        <v>300</v>
      </c>
      <c r="DB10" s="20">
        <v>0</v>
      </c>
      <c r="DC10" s="21">
        <f>+DB10/12*4</f>
        <v>0</v>
      </c>
      <c r="DD10" s="43">
        <v>0</v>
      </c>
      <c r="DE10" s="20">
        <v>10000</v>
      </c>
      <c r="DF10" s="43">
        <f>+DE10/12*4</f>
        <v>3333.3333333333335</v>
      </c>
      <c r="DG10" s="43">
        <v>5293.0739000000003</v>
      </c>
      <c r="DH10" s="43">
        <v>0</v>
      </c>
      <c r="DI10" s="20">
        <f t="shared" ref="DI10:DK14" si="6">T10+Y10+AI10+AN10+AS10+AX10+BA10+BD10+BG10+BJ10+BM10+BU10+BX10+CA10+CD10+CG10+CJ10+CM10+CP10+CV10+CY10+DB10+DE10+AD10</f>
        <v>1973536.7</v>
      </c>
      <c r="DJ10" s="43">
        <f t="shared" si="6"/>
        <v>657845.56666666677</v>
      </c>
      <c r="DK10" s="43">
        <f t="shared" si="6"/>
        <v>642351.86690000002</v>
      </c>
      <c r="DL10" s="20">
        <v>100000</v>
      </c>
      <c r="DM10" s="43">
        <f t="shared" ref="DM10:DM14" si="7">+DL10/12*4</f>
        <v>33333.333333333336</v>
      </c>
      <c r="DN10" s="43">
        <v>0</v>
      </c>
      <c r="DO10" s="20">
        <v>1884000</v>
      </c>
      <c r="DP10" s="43">
        <f t="shared" ref="DP10:DP14" si="8">+DO10/12*4</f>
        <v>628000</v>
      </c>
      <c r="DQ10" s="43">
        <v>32942.137000000002</v>
      </c>
      <c r="DR10" s="20">
        <v>0</v>
      </c>
      <c r="DS10" s="43">
        <f t="shared" ref="DS10:DS14" si="9">+DR10/12*4</f>
        <v>0</v>
      </c>
      <c r="DT10" s="43">
        <v>0</v>
      </c>
      <c r="DU10" s="20">
        <v>0</v>
      </c>
      <c r="DV10" s="43">
        <f t="shared" ref="DV10:DV14" si="10">+DU10/12*4</f>
        <v>0</v>
      </c>
      <c r="DW10" s="43">
        <v>0</v>
      </c>
      <c r="DX10" s="20">
        <v>0</v>
      </c>
      <c r="DY10" s="43">
        <f t="shared" ref="DY10:DY14" si="11">+DX10/12*4</f>
        <v>0</v>
      </c>
      <c r="DZ10" s="43">
        <v>0</v>
      </c>
      <c r="EA10" s="20">
        <v>364707.3</v>
      </c>
      <c r="EB10" s="43">
        <f t="shared" ref="EB10:EB14" si="12">+EA10/12*4</f>
        <v>121569.09999999999</v>
      </c>
      <c r="EC10" s="43">
        <v>0</v>
      </c>
      <c r="ED10" s="43">
        <v>0</v>
      </c>
      <c r="EE10" s="20">
        <f t="shared" ref="EE10:EF14" si="13">DL10+DO10+DR10+DU10+DX10+EA10</f>
        <v>2348707.2999999998</v>
      </c>
      <c r="EF10" s="43">
        <f t="shared" si="13"/>
        <v>782902.43333333335</v>
      </c>
      <c r="EG10" s="43">
        <f>DN10+DQ10+DT10+DW10+DZ10+EC10+ED10</f>
        <v>32942.137000000002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</row>
    <row r="11" spans="1:253" ht="24" customHeight="1" x14ac:dyDescent="0.3">
      <c r="A11" s="18">
        <v>2</v>
      </c>
      <c r="B11" s="41" t="s">
        <v>56</v>
      </c>
      <c r="C11" s="42">
        <v>37539.474900000001</v>
      </c>
      <c r="D11" s="42">
        <v>113897.14599999999</v>
      </c>
      <c r="E11" s="20">
        <f t="shared" si="0"/>
        <v>2473290.7630000003</v>
      </c>
      <c r="F11" s="21">
        <f t="shared" si="0"/>
        <v>824430.25433333358</v>
      </c>
      <c r="G11" s="21">
        <f t="shared" si="0"/>
        <v>958494.81550000014</v>
      </c>
      <c r="H11" s="21">
        <f t="shared" ref="H11:H17" si="14">+G11/F11*100</f>
        <v>116.26148002963288</v>
      </c>
      <c r="I11" s="21">
        <f>G11/E11*100</f>
        <v>38.7538266765443</v>
      </c>
      <c r="J11" s="20">
        <f t="shared" si="1"/>
        <v>724466.00000000047</v>
      </c>
      <c r="K11" s="21">
        <f t="shared" si="1"/>
        <v>241488.66666666683</v>
      </c>
      <c r="L11" s="21">
        <f t="shared" si="1"/>
        <v>245923.57550000004</v>
      </c>
      <c r="M11" s="21">
        <f t="shared" ref="M11:M17" si="15">+L11/K11*100</f>
        <v>101.8364873575847</v>
      </c>
      <c r="N11" s="21">
        <f>L11/J11*100</f>
        <v>33.945495785861567</v>
      </c>
      <c r="O11" s="20">
        <f t="shared" si="2"/>
        <v>130362.23000000045</v>
      </c>
      <c r="P11" s="21">
        <f t="shared" si="2"/>
        <v>43454.076666666813</v>
      </c>
      <c r="Q11" s="21">
        <f>V11+AA11+AF11</f>
        <v>32213.593800000024</v>
      </c>
      <c r="R11" s="21">
        <f t="shared" ref="R11:R17" si="16">+Q11/P11*100</f>
        <v>74.132500955222795</v>
      </c>
      <c r="S11" s="19">
        <f>Q11/O11*100</f>
        <v>24.710833651740931</v>
      </c>
      <c r="T11" s="20">
        <v>10000</v>
      </c>
      <c r="U11" s="43">
        <f>+T11/12*4</f>
        <v>3333.3333333333335</v>
      </c>
      <c r="V11" s="43">
        <v>2715.4760000000001</v>
      </c>
      <c r="W11" s="43">
        <f t="shared" ref="W11:W17" si="17">+V11/U11*100</f>
        <v>81.464280000000002</v>
      </c>
      <c r="X11" s="43">
        <f t="shared" si="3"/>
        <v>27.15476</v>
      </c>
      <c r="Y11" s="20">
        <v>20000</v>
      </c>
      <c r="Z11" s="43">
        <f>+Y11/12*4</f>
        <v>6666.666666666667</v>
      </c>
      <c r="AA11" s="43">
        <v>12908.1338</v>
      </c>
      <c r="AB11" s="43">
        <f t="shared" si="4"/>
        <v>193.622007</v>
      </c>
      <c r="AC11" s="43">
        <f t="shared" ref="AC11:AC17" si="18">+AA11/Y11*100</f>
        <v>64.540668999999994</v>
      </c>
      <c r="AD11" s="20">
        <v>100362.23000000045</v>
      </c>
      <c r="AE11" s="43">
        <f>+AD11/12*4</f>
        <v>33454.076666666813</v>
      </c>
      <c r="AF11" s="43">
        <v>16589.984000000026</v>
      </c>
      <c r="AG11" s="43">
        <f>+AF11/AE11*100</f>
        <v>49.590320980312875</v>
      </c>
      <c r="AH11" s="43">
        <f>AF11/AD11*100</f>
        <v>16.530106993437624</v>
      </c>
      <c r="AI11" s="20">
        <v>324498.40000000002</v>
      </c>
      <c r="AJ11" s="43">
        <f>+AI11/12*4</f>
        <v>108166.13333333335</v>
      </c>
      <c r="AK11" s="43">
        <v>155300.3345</v>
      </c>
      <c r="AL11" s="43">
        <f>+AK11/AJ11*100</f>
        <v>143.57574752294619</v>
      </c>
      <c r="AM11" s="43">
        <f>AK11/AI11*100</f>
        <v>47.85858250764872</v>
      </c>
      <c r="AN11" s="20">
        <v>7780.8</v>
      </c>
      <c r="AO11" s="43">
        <f>+AN11/12*4</f>
        <v>2593.6</v>
      </c>
      <c r="AP11" s="43">
        <v>2888.4911999999999</v>
      </c>
      <c r="AQ11" s="43">
        <f t="shared" ref="AQ11:AQ17" si="19">+AP11/AO11*100</f>
        <v>111.36995681677976</v>
      </c>
      <c r="AR11" s="43">
        <f>AP11/AN11*100</f>
        <v>37.123318938926587</v>
      </c>
      <c r="AS11" s="20">
        <v>12300</v>
      </c>
      <c r="AT11" s="43">
        <f>+AS11/12*4</f>
        <v>4100</v>
      </c>
      <c r="AU11" s="43">
        <v>4680.8</v>
      </c>
      <c r="AV11" s="43">
        <f>+AU11/AT11*100</f>
        <v>114.16585365853661</v>
      </c>
      <c r="AW11" s="43">
        <f>AU11/AS11*100</f>
        <v>38.055284552845528</v>
      </c>
      <c r="AX11" s="20">
        <v>0</v>
      </c>
      <c r="AY11" s="43">
        <f>+AX11/12*4</f>
        <v>0</v>
      </c>
      <c r="AZ11" s="43">
        <v>0</v>
      </c>
      <c r="BA11" s="20">
        <v>0</v>
      </c>
      <c r="BB11" s="43">
        <f>+BA11/12*4</f>
        <v>0</v>
      </c>
      <c r="BC11" s="43">
        <v>0</v>
      </c>
      <c r="BD11" s="20">
        <v>1487011.3</v>
      </c>
      <c r="BE11" s="43">
        <f>+BD11/12*4</f>
        <v>495670.43333333335</v>
      </c>
      <c r="BF11" s="43">
        <v>495670.4</v>
      </c>
      <c r="BG11" s="20">
        <v>9804.9</v>
      </c>
      <c r="BH11" s="43">
        <f>+BG11/12*4</f>
        <v>3268.2999999999997</v>
      </c>
      <c r="BI11" s="43">
        <v>2863</v>
      </c>
      <c r="BJ11" s="20">
        <v>0</v>
      </c>
      <c r="BK11" s="43">
        <f>+BJ11/12*4</f>
        <v>0</v>
      </c>
      <c r="BL11" s="43">
        <v>0</v>
      </c>
      <c r="BM11" s="20">
        <v>0</v>
      </c>
      <c r="BN11" s="43">
        <f>+BM11/12*4</f>
        <v>0</v>
      </c>
      <c r="BO11" s="43">
        <v>0</v>
      </c>
      <c r="BP11" s="20">
        <f t="shared" si="5"/>
        <v>44460.9</v>
      </c>
      <c r="BQ11" s="43">
        <f t="shared" si="5"/>
        <v>14820.3</v>
      </c>
      <c r="BR11" s="43">
        <f>BW11+BZ11+CC11+CF11</f>
        <v>3572.5309999999999</v>
      </c>
      <c r="BS11" s="43">
        <f t="shared" ref="BS11:BS17" si="20">+BR11/BQ11*100</f>
        <v>24.105659129707227</v>
      </c>
      <c r="BT11" s="43">
        <f>BR11/BP11*100</f>
        <v>8.0352197099024085</v>
      </c>
      <c r="BU11" s="20">
        <v>31562</v>
      </c>
      <c r="BV11" s="43">
        <f>+BU11/12*4</f>
        <v>10520.666666666666</v>
      </c>
      <c r="BW11" s="43">
        <v>2659.442</v>
      </c>
      <c r="BX11" s="20">
        <v>7543.4</v>
      </c>
      <c r="BY11" s="43">
        <f>+BX11/12*4</f>
        <v>2514.4666666666667</v>
      </c>
      <c r="BZ11" s="43">
        <v>219</v>
      </c>
      <c r="CA11" s="20">
        <v>2100</v>
      </c>
      <c r="CB11" s="43">
        <f>+CA11/12*4</f>
        <v>700</v>
      </c>
      <c r="CC11" s="43">
        <v>164.18899999999999</v>
      </c>
      <c r="CD11" s="20">
        <v>3255.5</v>
      </c>
      <c r="CE11" s="43">
        <f>+CD11/12*4</f>
        <v>1085.1666666666667</v>
      </c>
      <c r="CF11" s="43">
        <v>529.9</v>
      </c>
      <c r="CG11" s="20">
        <v>0</v>
      </c>
      <c r="CH11" s="43">
        <f>+CG11/12*4</f>
        <v>0</v>
      </c>
      <c r="CI11" s="43">
        <v>0</v>
      </c>
      <c r="CJ11" s="20">
        <v>4454.3999999999996</v>
      </c>
      <c r="CK11" s="43">
        <f>+CJ11/12*4</f>
        <v>1484.8</v>
      </c>
      <c r="CL11" s="43">
        <v>1187.8399999999999</v>
      </c>
      <c r="CM11" s="20">
        <v>0</v>
      </c>
      <c r="CN11" s="43">
        <f>+CM11/12*4</f>
        <v>0</v>
      </c>
      <c r="CO11" s="43">
        <v>0</v>
      </c>
      <c r="CP11" s="20">
        <v>196797.57</v>
      </c>
      <c r="CQ11" s="43">
        <f>+CP11/12*4</f>
        <v>65599.19</v>
      </c>
      <c r="CR11" s="43">
        <v>42473.192999999999</v>
      </c>
      <c r="CS11" s="20">
        <v>62673.07</v>
      </c>
      <c r="CT11" s="43">
        <f>+CS11/12*4</f>
        <v>20891.023333333334</v>
      </c>
      <c r="CU11" s="43">
        <v>15721.483</v>
      </c>
      <c r="CV11" s="20">
        <v>6000</v>
      </c>
      <c r="CW11" s="43">
        <f>+CV11/12*4</f>
        <v>2000</v>
      </c>
      <c r="CX11" s="43">
        <v>3837.4119999999998</v>
      </c>
      <c r="CY11" s="20">
        <v>666.1</v>
      </c>
      <c r="CZ11" s="21">
        <f>+CY11/12*4</f>
        <v>222.03333333333333</v>
      </c>
      <c r="DA11" s="43">
        <v>200</v>
      </c>
      <c r="DB11" s="20">
        <v>0</v>
      </c>
      <c r="DC11" s="21">
        <f>+DB11/12*4</f>
        <v>0</v>
      </c>
      <c r="DD11" s="43">
        <v>0</v>
      </c>
      <c r="DE11" s="20">
        <v>1600</v>
      </c>
      <c r="DF11" s="43">
        <f>+DE11/12*4</f>
        <v>533.33333333333337</v>
      </c>
      <c r="DG11" s="43">
        <v>757.22</v>
      </c>
      <c r="DH11" s="43">
        <v>0</v>
      </c>
      <c r="DI11" s="20">
        <f t="shared" si="6"/>
        <v>2225736.6</v>
      </c>
      <c r="DJ11" s="43">
        <f t="shared" si="6"/>
        <v>741912.2000000003</v>
      </c>
      <c r="DK11" s="43">
        <f t="shared" si="6"/>
        <v>745644.81550000003</v>
      </c>
      <c r="DL11" s="20">
        <v>0</v>
      </c>
      <c r="DM11" s="43">
        <f t="shared" si="7"/>
        <v>0</v>
      </c>
      <c r="DN11" s="43">
        <v>0</v>
      </c>
      <c r="DO11" s="20">
        <v>242554.163</v>
      </c>
      <c r="DP11" s="43">
        <f t="shared" si="8"/>
        <v>80851.387666666662</v>
      </c>
      <c r="DQ11" s="43">
        <v>212850</v>
      </c>
      <c r="DR11" s="20">
        <v>0</v>
      </c>
      <c r="DS11" s="43">
        <f t="shared" si="9"/>
        <v>0</v>
      </c>
      <c r="DT11" s="43">
        <v>0</v>
      </c>
      <c r="DU11" s="20">
        <v>5000</v>
      </c>
      <c r="DV11" s="43">
        <f t="shared" si="10"/>
        <v>1666.6666666666667</v>
      </c>
      <c r="DW11" s="43">
        <v>0</v>
      </c>
      <c r="DX11" s="20">
        <v>0</v>
      </c>
      <c r="DY11" s="43">
        <f t="shared" si="11"/>
        <v>0</v>
      </c>
      <c r="DZ11" s="43">
        <v>0</v>
      </c>
      <c r="EA11" s="20">
        <v>441000</v>
      </c>
      <c r="EB11" s="43">
        <f t="shared" si="12"/>
        <v>147000</v>
      </c>
      <c r="EC11" s="43">
        <v>131324.796</v>
      </c>
      <c r="ED11" s="43">
        <v>0</v>
      </c>
      <c r="EE11" s="20">
        <f t="shared" si="13"/>
        <v>688554.16299999994</v>
      </c>
      <c r="EF11" s="43">
        <f t="shared" si="13"/>
        <v>229518.05433333333</v>
      </c>
      <c r="EG11" s="43">
        <f>DN11+DQ11+DT11+DW11+DZ11+EC11+ED11</f>
        <v>344174.79599999997</v>
      </c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</row>
    <row r="12" spans="1:253" ht="24" customHeight="1" x14ac:dyDescent="0.3">
      <c r="A12" s="18">
        <v>3</v>
      </c>
      <c r="B12" s="41" t="s">
        <v>57</v>
      </c>
      <c r="C12" s="42">
        <v>33917.214599999999</v>
      </c>
      <c r="D12" s="42">
        <v>1057.2941000000001</v>
      </c>
      <c r="E12" s="20">
        <f t="shared" si="0"/>
        <v>934781.06739999994</v>
      </c>
      <c r="F12" s="21">
        <f t="shared" si="0"/>
        <v>311593.68913333333</v>
      </c>
      <c r="G12" s="21">
        <f t="shared" si="0"/>
        <v>365115.47480000003</v>
      </c>
      <c r="H12" s="21">
        <f t="shared" si="14"/>
        <v>117.17678744249673</v>
      </c>
      <c r="I12" s="21">
        <f>G12/E12*100</f>
        <v>39.058929147498908</v>
      </c>
      <c r="J12" s="20">
        <f t="shared" si="1"/>
        <v>307439.40399999998</v>
      </c>
      <c r="K12" s="21">
        <f t="shared" si="1"/>
        <v>102479.80133333331</v>
      </c>
      <c r="L12" s="21">
        <f t="shared" si="1"/>
        <v>140850.97480000003</v>
      </c>
      <c r="M12" s="21">
        <f t="shared" si="15"/>
        <v>137.44266964556053</v>
      </c>
      <c r="N12" s="21">
        <f>L12/J12*100</f>
        <v>45.814223215186836</v>
      </c>
      <c r="O12" s="20">
        <f t="shared" si="2"/>
        <v>35437.699999999953</v>
      </c>
      <c r="P12" s="21">
        <f t="shared" si="2"/>
        <v>11812.566666666651</v>
      </c>
      <c r="Q12" s="21">
        <f>V12+AA12+AF12</f>
        <v>14449.73400000002</v>
      </c>
      <c r="R12" s="21">
        <f t="shared" si="16"/>
        <v>122.32510010525547</v>
      </c>
      <c r="S12" s="19">
        <f>Q12/O12*100</f>
        <v>40.775033368418491</v>
      </c>
      <c r="T12" s="20">
        <v>0</v>
      </c>
      <c r="U12" s="43">
        <f>+T12/12*4</f>
        <v>0</v>
      </c>
      <c r="V12" s="43">
        <v>92.5</v>
      </c>
      <c r="W12" s="43" t="e">
        <f t="shared" si="17"/>
        <v>#DIV/0!</v>
      </c>
      <c r="X12" s="43" t="e">
        <f t="shared" si="3"/>
        <v>#DIV/0!</v>
      </c>
      <c r="Y12" s="20">
        <v>5220</v>
      </c>
      <c r="Z12" s="43">
        <f>+Y12/12*4</f>
        <v>1740</v>
      </c>
      <c r="AA12" s="43">
        <v>2847.5239999999999</v>
      </c>
      <c r="AB12" s="43">
        <f t="shared" si="4"/>
        <v>163.65080459770112</v>
      </c>
      <c r="AC12" s="43">
        <f t="shared" si="18"/>
        <v>54.550268199233706</v>
      </c>
      <c r="AD12" s="20">
        <v>30217.699999999953</v>
      </c>
      <c r="AE12" s="43">
        <f>+AD12/12*4</f>
        <v>10072.566666666651</v>
      </c>
      <c r="AF12" s="43">
        <v>11509.710000000021</v>
      </c>
      <c r="AG12" s="43">
        <f>+AF12/AE12*100</f>
        <v>114.26789596825739</v>
      </c>
      <c r="AH12" s="43">
        <f>AF12/AD12*100</f>
        <v>38.089298656085802</v>
      </c>
      <c r="AI12" s="20">
        <v>55961.599999999999</v>
      </c>
      <c r="AJ12" s="43">
        <f>+AI12/12*4</f>
        <v>18653.866666666665</v>
      </c>
      <c r="AK12" s="43">
        <v>22460.285</v>
      </c>
      <c r="AL12" s="43">
        <f>+AK12/AJ12*100</f>
        <v>120.40551914169717</v>
      </c>
      <c r="AM12" s="43">
        <f>AK12/AI12*100</f>
        <v>40.135173047232385</v>
      </c>
      <c r="AN12" s="20">
        <v>4713.7</v>
      </c>
      <c r="AO12" s="43">
        <f>+AN12/12*4</f>
        <v>1571.2333333333333</v>
      </c>
      <c r="AP12" s="43">
        <v>1215.8150000000001</v>
      </c>
      <c r="AQ12" s="43">
        <f t="shared" si="19"/>
        <v>77.379659291002824</v>
      </c>
      <c r="AR12" s="43">
        <f>AP12/AN12*100</f>
        <v>25.793219763667608</v>
      </c>
      <c r="AS12" s="20">
        <v>400</v>
      </c>
      <c r="AT12" s="43">
        <f>+AS12/12*4</f>
        <v>133.33333333333334</v>
      </c>
      <c r="AU12" s="43">
        <v>25</v>
      </c>
      <c r="AV12" s="43">
        <f>+AU12/AT12*100</f>
        <v>18.75</v>
      </c>
      <c r="AW12" s="43">
        <f>AU12/AS12*100</f>
        <v>6.25</v>
      </c>
      <c r="AX12" s="20">
        <v>0</v>
      </c>
      <c r="AY12" s="43">
        <f>+AX12/12*4</f>
        <v>0</v>
      </c>
      <c r="AZ12" s="43">
        <v>0</v>
      </c>
      <c r="BA12" s="20">
        <v>0</v>
      </c>
      <c r="BB12" s="43">
        <f>+BA12/12*4</f>
        <v>0</v>
      </c>
      <c r="BC12" s="43">
        <v>0</v>
      </c>
      <c r="BD12" s="20">
        <v>490624.6</v>
      </c>
      <c r="BE12" s="43">
        <f>+BD12/12*4</f>
        <v>163541.53333333333</v>
      </c>
      <c r="BF12" s="43">
        <v>163541.6</v>
      </c>
      <c r="BG12" s="20">
        <v>1089.4000000000001</v>
      </c>
      <c r="BH12" s="43">
        <f>+BG12/12*4</f>
        <v>363.13333333333338</v>
      </c>
      <c r="BI12" s="43">
        <v>318.10000000000002</v>
      </c>
      <c r="BJ12" s="20">
        <v>0</v>
      </c>
      <c r="BK12" s="43">
        <f>+BJ12/12*4</f>
        <v>0</v>
      </c>
      <c r="BL12" s="43">
        <v>0</v>
      </c>
      <c r="BM12" s="20">
        <v>0</v>
      </c>
      <c r="BN12" s="43">
        <f>+BM12/12*4</f>
        <v>0</v>
      </c>
      <c r="BO12" s="43">
        <v>0</v>
      </c>
      <c r="BP12" s="20">
        <f t="shared" si="5"/>
        <v>72828</v>
      </c>
      <c r="BQ12" s="43">
        <f t="shared" si="5"/>
        <v>24276</v>
      </c>
      <c r="BR12" s="43">
        <f>BW12+BZ12+CC12+CF12</f>
        <v>9718.3709999999992</v>
      </c>
      <c r="BS12" s="43">
        <f t="shared" si="20"/>
        <v>40.032834898665342</v>
      </c>
      <c r="BT12" s="43">
        <f>BR12/BP12*100</f>
        <v>13.344278299555116</v>
      </c>
      <c r="BU12" s="20">
        <v>69528</v>
      </c>
      <c r="BV12" s="43">
        <f>+BU12/12*4</f>
        <v>23176</v>
      </c>
      <c r="BW12" s="43">
        <v>9004.6309999999994</v>
      </c>
      <c r="BX12" s="20">
        <v>0</v>
      </c>
      <c r="BY12" s="43">
        <f>+BX12/12*4</f>
        <v>0</v>
      </c>
      <c r="BZ12" s="43">
        <v>0</v>
      </c>
      <c r="CA12" s="20">
        <v>0</v>
      </c>
      <c r="CB12" s="43">
        <f>+CA12/12*4</f>
        <v>0</v>
      </c>
      <c r="CC12" s="43">
        <v>0</v>
      </c>
      <c r="CD12" s="20">
        <v>3300</v>
      </c>
      <c r="CE12" s="43">
        <f>+CD12/12*4</f>
        <v>1100</v>
      </c>
      <c r="CF12" s="43">
        <v>713.74</v>
      </c>
      <c r="CG12" s="20">
        <v>0</v>
      </c>
      <c r="CH12" s="43">
        <f>+CG12/12*4</f>
        <v>0</v>
      </c>
      <c r="CI12" s="43">
        <v>0</v>
      </c>
      <c r="CJ12" s="20">
        <v>1999</v>
      </c>
      <c r="CK12" s="43">
        <f>+CJ12/12*4</f>
        <v>666.33333333333337</v>
      </c>
      <c r="CL12" s="43">
        <v>404.8</v>
      </c>
      <c r="CM12" s="20">
        <v>0</v>
      </c>
      <c r="CN12" s="43">
        <f>+CM12/12*4</f>
        <v>0</v>
      </c>
      <c r="CO12" s="43">
        <v>44</v>
      </c>
      <c r="CP12" s="20">
        <v>39362.1</v>
      </c>
      <c r="CQ12" s="43">
        <f>+CP12/12*4</f>
        <v>13120.699999999999</v>
      </c>
      <c r="CR12" s="43">
        <v>11787.132</v>
      </c>
      <c r="CS12" s="20">
        <v>19112.099999999999</v>
      </c>
      <c r="CT12" s="43">
        <f>+CS12/12*4</f>
        <v>6370.7</v>
      </c>
      <c r="CU12" s="43">
        <v>4309.0320000000002</v>
      </c>
      <c r="CV12" s="20">
        <v>900</v>
      </c>
      <c r="CW12" s="43">
        <f>+CV12/12*4</f>
        <v>300</v>
      </c>
      <c r="CX12" s="43">
        <v>235.1</v>
      </c>
      <c r="CY12" s="20">
        <v>2000</v>
      </c>
      <c r="CZ12" s="21">
        <f>+CY12/12*4</f>
        <v>666.66666666666663</v>
      </c>
      <c r="DA12" s="43">
        <v>3699.9998000000001</v>
      </c>
      <c r="DB12" s="20">
        <v>20000</v>
      </c>
      <c r="DC12" s="21">
        <f>+DB12/12*4</f>
        <v>6666.666666666667</v>
      </c>
      <c r="DD12" s="43">
        <v>0</v>
      </c>
      <c r="DE12" s="20">
        <v>95836.304000000004</v>
      </c>
      <c r="DF12" s="43">
        <f>+DE12/12*4</f>
        <v>31945.434666666668</v>
      </c>
      <c r="DG12" s="43">
        <v>77215.538</v>
      </c>
      <c r="DH12" s="43">
        <v>0</v>
      </c>
      <c r="DI12" s="20">
        <f t="shared" si="6"/>
        <v>821152.40399999998</v>
      </c>
      <c r="DJ12" s="43">
        <f t="shared" si="6"/>
        <v>273717.46799999999</v>
      </c>
      <c r="DK12" s="43">
        <f t="shared" si="6"/>
        <v>305115.47480000003</v>
      </c>
      <c r="DL12" s="20">
        <v>0</v>
      </c>
      <c r="DM12" s="43">
        <f t="shared" si="7"/>
        <v>0</v>
      </c>
      <c r="DN12" s="43">
        <v>0</v>
      </c>
      <c r="DO12" s="20">
        <v>113628.6634</v>
      </c>
      <c r="DP12" s="43">
        <f t="shared" si="8"/>
        <v>37876.221133333333</v>
      </c>
      <c r="DQ12" s="43">
        <v>60000</v>
      </c>
      <c r="DR12" s="20">
        <v>0</v>
      </c>
      <c r="DS12" s="43">
        <f t="shared" si="9"/>
        <v>0</v>
      </c>
      <c r="DT12" s="43">
        <v>0</v>
      </c>
      <c r="DU12" s="20">
        <v>0</v>
      </c>
      <c r="DV12" s="43">
        <f t="shared" si="10"/>
        <v>0</v>
      </c>
      <c r="DW12" s="43">
        <v>0</v>
      </c>
      <c r="DX12" s="20">
        <v>0</v>
      </c>
      <c r="DY12" s="43">
        <f t="shared" si="11"/>
        <v>0</v>
      </c>
      <c r="DZ12" s="43">
        <v>0</v>
      </c>
      <c r="EA12" s="20">
        <v>88431.948999999993</v>
      </c>
      <c r="EB12" s="43">
        <f t="shared" si="12"/>
        <v>29477.316333333332</v>
      </c>
      <c r="EC12" s="43">
        <v>37200</v>
      </c>
      <c r="ED12" s="43">
        <v>0</v>
      </c>
      <c r="EE12" s="20">
        <f t="shared" si="13"/>
        <v>202060.61239999998</v>
      </c>
      <c r="EF12" s="43">
        <f t="shared" si="13"/>
        <v>67353.537466666661</v>
      </c>
      <c r="EG12" s="43">
        <f>DN12+DQ12+DT12+DW12+DZ12+EC12+ED12</f>
        <v>97200</v>
      </c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</row>
    <row r="13" spans="1:253" ht="24" customHeight="1" x14ac:dyDescent="0.3">
      <c r="A13" s="18">
        <v>5</v>
      </c>
      <c r="B13" s="41" t="s">
        <v>58</v>
      </c>
      <c r="C13" s="42">
        <v>237025.62719999999</v>
      </c>
      <c r="D13" s="42">
        <v>1088997.5411</v>
      </c>
      <c r="E13" s="20">
        <f t="shared" si="0"/>
        <v>4079174.7711999998</v>
      </c>
      <c r="F13" s="21">
        <f t="shared" si="0"/>
        <v>1359724.9237333336</v>
      </c>
      <c r="G13" s="21">
        <f t="shared" si="0"/>
        <v>1335195.7549999999</v>
      </c>
      <c r="H13" s="21">
        <f t="shared" si="14"/>
        <v>98.19601977538332</v>
      </c>
      <c r="I13" s="21">
        <f>G13/E13*100</f>
        <v>32.732006591794445</v>
      </c>
      <c r="J13" s="20">
        <f t="shared" si="1"/>
        <v>841600.8</v>
      </c>
      <c r="K13" s="21">
        <f t="shared" si="1"/>
        <v>280533.60000000003</v>
      </c>
      <c r="L13" s="21">
        <f t="shared" si="1"/>
        <v>290779.27299999981</v>
      </c>
      <c r="M13" s="21">
        <f t="shared" si="15"/>
        <v>103.65220886196869</v>
      </c>
      <c r="N13" s="21">
        <f>L13/J13*100</f>
        <v>34.550736287322898</v>
      </c>
      <c r="O13" s="20">
        <f t="shared" si="2"/>
        <v>159100</v>
      </c>
      <c r="P13" s="21">
        <f t="shared" si="2"/>
        <v>53033.333333333336</v>
      </c>
      <c r="Q13" s="21">
        <f>V13+AA13+AF13</f>
        <v>26433.644999999833</v>
      </c>
      <c r="R13" s="21">
        <f t="shared" si="16"/>
        <v>49.84345380263953</v>
      </c>
      <c r="S13" s="19">
        <f>Q13/O13*100</f>
        <v>16.614484600879845</v>
      </c>
      <c r="T13" s="20">
        <v>0</v>
      </c>
      <c r="U13" s="43">
        <f>+T13/12*4</f>
        <v>0</v>
      </c>
      <c r="V13" s="43">
        <v>40.700000000000003</v>
      </c>
      <c r="W13" s="43" t="e">
        <f t="shared" si="17"/>
        <v>#DIV/0!</v>
      </c>
      <c r="X13" s="43" t="e">
        <f t="shared" si="3"/>
        <v>#DIV/0!</v>
      </c>
      <c r="Y13" s="20">
        <v>16650</v>
      </c>
      <c r="Z13" s="43">
        <f>+Y13/12*4</f>
        <v>5550</v>
      </c>
      <c r="AA13" s="43">
        <v>6144.8860000000004</v>
      </c>
      <c r="AB13" s="43">
        <f t="shared" si="4"/>
        <v>110.71866666666668</v>
      </c>
      <c r="AC13" s="43">
        <f t="shared" si="18"/>
        <v>36.906222222222226</v>
      </c>
      <c r="AD13" s="20">
        <v>142450</v>
      </c>
      <c r="AE13" s="43">
        <f>+AD13/12*4</f>
        <v>47483.333333333336</v>
      </c>
      <c r="AF13" s="43">
        <v>20248.058999999834</v>
      </c>
      <c r="AG13" s="43">
        <f>+AF13/AE13*100</f>
        <v>42.642454896454545</v>
      </c>
      <c r="AH13" s="43">
        <f>AF13/AD13*100</f>
        <v>14.214151632151514</v>
      </c>
      <c r="AI13" s="20">
        <v>442300</v>
      </c>
      <c r="AJ13" s="43">
        <f>+AI13/12*4</f>
        <v>147433.33333333334</v>
      </c>
      <c r="AK13" s="43">
        <v>195988.649</v>
      </c>
      <c r="AL13" s="43">
        <f>+AK13/AJ13*100</f>
        <v>132.93374338684148</v>
      </c>
      <c r="AM13" s="43">
        <f>AK13/AI13*100</f>
        <v>44.311247795613838</v>
      </c>
      <c r="AN13" s="20">
        <v>17110</v>
      </c>
      <c r="AO13" s="43">
        <f>+AN13/12*4</f>
        <v>5703.333333333333</v>
      </c>
      <c r="AP13" s="43">
        <v>9037.6980000000003</v>
      </c>
      <c r="AQ13" s="43">
        <f t="shared" si="19"/>
        <v>158.46343658679137</v>
      </c>
      <c r="AR13" s="43">
        <f>AP13/AN13*100</f>
        <v>52.821145528930444</v>
      </c>
      <c r="AS13" s="20">
        <v>13000</v>
      </c>
      <c r="AT13" s="43">
        <f>+AS13/12*4</f>
        <v>4333.333333333333</v>
      </c>
      <c r="AU13" s="43">
        <v>7410.2</v>
      </c>
      <c r="AV13" s="43">
        <f>+AU13/AT13*100</f>
        <v>171.00461538461539</v>
      </c>
      <c r="AW13" s="43">
        <f>AU13/AS13*100</f>
        <v>57.001538461538459</v>
      </c>
      <c r="AX13" s="20">
        <v>0</v>
      </c>
      <c r="AY13" s="43">
        <f>+AX13/12*4</f>
        <v>0</v>
      </c>
      <c r="AZ13" s="43">
        <v>0</v>
      </c>
      <c r="BA13" s="20">
        <v>0</v>
      </c>
      <c r="BB13" s="43">
        <f>+BA13/12*4</f>
        <v>0</v>
      </c>
      <c r="BC13" s="43">
        <v>0</v>
      </c>
      <c r="BD13" s="20">
        <v>2680869.1</v>
      </c>
      <c r="BE13" s="43">
        <f>+BD13/12*4</f>
        <v>893623.03333333333</v>
      </c>
      <c r="BF13" s="43">
        <v>893930.79200000002</v>
      </c>
      <c r="BG13" s="20">
        <v>3486.1</v>
      </c>
      <c r="BH13" s="43">
        <f>+BG13/12*4</f>
        <v>1162.0333333333333</v>
      </c>
      <c r="BI13" s="43">
        <v>1017.9</v>
      </c>
      <c r="BJ13" s="20">
        <v>0</v>
      </c>
      <c r="BK13" s="43">
        <f>+BJ13/12*4</f>
        <v>0</v>
      </c>
      <c r="BL13" s="43">
        <v>0</v>
      </c>
      <c r="BM13" s="20">
        <v>0</v>
      </c>
      <c r="BN13" s="43">
        <f>+BM13/12*4</f>
        <v>0</v>
      </c>
      <c r="BO13" s="43">
        <v>0</v>
      </c>
      <c r="BP13" s="20">
        <f t="shared" si="5"/>
        <v>44174.400000000001</v>
      </c>
      <c r="BQ13" s="43">
        <f t="shared" si="5"/>
        <v>14724.8</v>
      </c>
      <c r="BR13" s="43">
        <f>BW13+BZ13+CC13+CF13</f>
        <v>9642.0969999999998</v>
      </c>
      <c r="BS13" s="43">
        <f t="shared" si="20"/>
        <v>65.482023524937532</v>
      </c>
      <c r="BT13" s="43">
        <f>BR13/BP13*100</f>
        <v>21.827341174979171</v>
      </c>
      <c r="BU13" s="20">
        <v>33005</v>
      </c>
      <c r="BV13" s="43">
        <f>+BU13/12*4</f>
        <v>11001.666666666666</v>
      </c>
      <c r="BW13" s="43">
        <v>7075.415</v>
      </c>
      <c r="BX13" s="20">
        <v>3330</v>
      </c>
      <c r="BY13" s="43">
        <f>+BX13/12*4</f>
        <v>1110</v>
      </c>
      <c r="BZ13" s="43">
        <v>178.61199999999999</v>
      </c>
      <c r="CA13" s="20">
        <v>0</v>
      </c>
      <c r="CB13" s="43">
        <f>+CA13/12*4</f>
        <v>0</v>
      </c>
      <c r="CC13" s="43">
        <v>0</v>
      </c>
      <c r="CD13" s="20">
        <v>7839.4</v>
      </c>
      <c r="CE13" s="43">
        <f>+CD13/12*4</f>
        <v>2613.1333333333332</v>
      </c>
      <c r="CF13" s="43">
        <v>2388.0700000000002</v>
      </c>
      <c r="CG13" s="20">
        <v>0</v>
      </c>
      <c r="CH13" s="43">
        <f>+CG13/12*4</f>
        <v>0</v>
      </c>
      <c r="CI13" s="43">
        <v>0</v>
      </c>
      <c r="CJ13" s="20">
        <v>4454</v>
      </c>
      <c r="CK13" s="43">
        <f>+CJ13/12*4</f>
        <v>1484.6666666666667</v>
      </c>
      <c r="CL13" s="43">
        <v>1187.8399999999999</v>
      </c>
      <c r="CM13" s="20">
        <v>0</v>
      </c>
      <c r="CN13" s="43">
        <f>+CM13/12*4</f>
        <v>0</v>
      </c>
      <c r="CO13" s="43">
        <v>991.09100000000001</v>
      </c>
      <c r="CP13" s="20">
        <v>159916.4</v>
      </c>
      <c r="CQ13" s="43">
        <f>+CP13/12*4</f>
        <v>53305.466666666667</v>
      </c>
      <c r="CR13" s="43">
        <v>32313.223999999998</v>
      </c>
      <c r="CS13" s="20">
        <v>98469.6</v>
      </c>
      <c r="CT13" s="43">
        <f>+CS13/12*4</f>
        <v>32823.200000000004</v>
      </c>
      <c r="CU13" s="43">
        <v>12650.55</v>
      </c>
      <c r="CV13" s="20">
        <v>5000</v>
      </c>
      <c r="CW13" s="43">
        <f>+CV13/12*4</f>
        <v>1666.6666666666667</v>
      </c>
      <c r="CX13" s="43">
        <v>5437.4489999999996</v>
      </c>
      <c r="CY13" s="20">
        <v>1000</v>
      </c>
      <c r="CZ13" s="21">
        <f>+CY13/12*4</f>
        <v>333.33333333333331</v>
      </c>
      <c r="DA13" s="43">
        <v>400</v>
      </c>
      <c r="DB13" s="20">
        <v>0</v>
      </c>
      <c r="DC13" s="21">
        <f>+DB13/12*4</f>
        <v>0</v>
      </c>
      <c r="DD13" s="43">
        <v>0</v>
      </c>
      <c r="DE13" s="20">
        <v>0</v>
      </c>
      <c r="DF13" s="43">
        <f>+DE13/12*4</f>
        <v>0</v>
      </c>
      <c r="DG13" s="43">
        <v>3125.22</v>
      </c>
      <c r="DH13" s="43">
        <v>0</v>
      </c>
      <c r="DI13" s="20">
        <f t="shared" si="6"/>
        <v>3530410</v>
      </c>
      <c r="DJ13" s="43">
        <f t="shared" si="6"/>
        <v>1176803.3333333335</v>
      </c>
      <c r="DK13" s="43">
        <f t="shared" si="6"/>
        <v>1186915.8049999999</v>
      </c>
      <c r="DL13" s="20">
        <v>0</v>
      </c>
      <c r="DM13" s="43">
        <f t="shared" si="7"/>
        <v>0</v>
      </c>
      <c r="DN13" s="43">
        <v>0</v>
      </c>
      <c r="DO13" s="20">
        <v>548764.77119999996</v>
      </c>
      <c r="DP13" s="43">
        <f t="shared" si="8"/>
        <v>182921.59039999999</v>
      </c>
      <c r="DQ13" s="43">
        <v>147174.95000000001</v>
      </c>
      <c r="DR13" s="20">
        <v>0</v>
      </c>
      <c r="DS13" s="43">
        <f t="shared" si="9"/>
        <v>0</v>
      </c>
      <c r="DT13" s="43">
        <v>0</v>
      </c>
      <c r="DU13" s="20">
        <v>0</v>
      </c>
      <c r="DV13" s="43">
        <f t="shared" si="10"/>
        <v>0</v>
      </c>
      <c r="DW13" s="43">
        <v>1105</v>
      </c>
      <c r="DX13" s="20">
        <v>0</v>
      </c>
      <c r="DY13" s="43">
        <f t="shared" si="11"/>
        <v>0</v>
      </c>
      <c r="DZ13" s="43">
        <v>0</v>
      </c>
      <c r="EA13" s="20">
        <v>0</v>
      </c>
      <c r="EB13" s="43">
        <f t="shared" si="12"/>
        <v>0</v>
      </c>
      <c r="EC13" s="43">
        <v>0</v>
      </c>
      <c r="ED13" s="43">
        <v>0</v>
      </c>
      <c r="EE13" s="20">
        <f t="shared" si="13"/>
        <v>548764.77119999996</v>
      </c>
      <c r="EF13" s="43">
        <f t="shared" si="13"/>
        <v>182921.59039999999</v>
      </c>
      <c r="EG13" s="43">
        <f>DN13+DQ13+DT13+DW13+DZ13+EC13+ED13</f>
        <v>148279.95000000001</v>
      </c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</row>
    <row r="14" spans="1:253" ht="24" customHeight="1" x14ac:dyDescent="0.3">
      <c r="A14" s="18">
        <v>6</v>
      </c>
      <c r="B14" s="41" t="s">
        <v>59</v>
      </c>
      <c r="C14" s="42">
        <v>14213.669599999999</v>
      </c>
      <c r="D14" s="42">
        <v>52003.305200000003</v>
      </c>
      <c r="E14" s="20">
        <f t="shared" si="0"/>
        <v>1884623.9999999998</v>
      </c>
      <c r="F14" s="21">
        <f t="shared" si="0"/>
        <v>628208</v>
      </c>
      <c r="G14" s="21">
        <f t="shared" si="0"/>
        <v>486643.57569999993</v>
      </c>
      <c r="H14" s="21">
        <f t="shared" si="14"/>
        <v>77.465357922853556</v>
      </c>
      <c r="I14" s="21">
        <f>G14/E14*100</f>
        <v>25.821785974284523</v>
      </c>
      <c r="J14" s="20">
        <f t="shared" si="1"/>
        <v>465743.4</v>
      </c>
      <c r="K14" s="21">
        <f t="shared" si="1"/>
        <v>155247.79999999999</v>
      </c>
      <c r="L14" s="21">
        <f t="shared" si="1"/>
        <v>180597.71569999994</v>
      </c>
      <c r="M14" s="21">
        <f t="shared" si="15"/>
        <v>116.32867950463708</v>
      </c>
      <c r="N14" s="21">
        <f>L14/J14*100</f>
        <v>38.776226501545686</v>
      </c>
      <c r="O14" s="20">
        <f t="shared" si="2"/>
        <v>99600</v>
      </c>
      <c r="P14" s="21">
        <f t="shared" si="2"/>
        <v>33200</v>
      </c>
      <c r="Q14" s="21">
        <f>V14+AA14+AF14</f>
        <v>20168.910999999993</v>
      </c>
      <c r="R14" s="21">
        <f t="shared" si="16"/>
        <v>60.749731927710826</v>
      </c>
      <c r="S14" s="19">
        <f>Q14/O14*100</f>
        <v>20.249910642570274</v>
      </c>
      <c r="T14" s="20">
        <v>8100</v>
      </c>
      <c r="U14" s="43">
        <f>+T14/12*4</f>
        <v>2700</v>
      </c>
      <c r="V14" s="43">
        <v>5391.1750000000002</v>
      </c>
      <c r="W14" s="43">
        <f t="shared" si="17"/>
        <v>199.67314814814816</v>
      </c>
      <c r="X14" s="43">
        <f t="shared" si="3"/>
        <v>66.557716049382719</v>
      </c>
      <c r="Y14" s="20">
        <v>14800</v>
      </c>
      <c r="Z14" s="43">
        <f>+Y14/12*4</f>
        <v>4933.333333333333</v>
      </c>
      <c r="AA14" s="43">
        <v>3214.1170000000002</v>
      </c>
      <c r="AB14" s="43">
        <f t="shared" si="4"/>
        <v>65.15102027027028</v>
      </c>
      <c r="AC14" s="43">
        <f t="shared" si="18"/>
        <v>21.717006756756756</v>
      </c>
      <c r="AD14" s="20">
        <v>76700</v>
      </c>
      <c r="AE14" s="43">
        <f>+AD14/12*4</f>
        <v>25566.666666666668</v>
      </c>
      <c r="AF14" s="43">
        <v>11563.618999999992</v>
      </c>
      <c r="AG14" s="43">
        <f>+AF14/AE14*100</f>
        <v>45.229279009126429</v>
      </c>
      <c r="AH14" s="43">
        <f>AF14/AD14*100</f>
        <v>15.076426336375478</v>
      </c>
      <c r="AI14" s="20">
        <v>278743.40000000002</v>
      </c>
      <c r="AJ14" s="43">
        <f>+AI14/12*4</f>
        <v>92914.466666666674</v>
      </c>
      <c r="AK14" s="43">
        <v>129506.334</v>
      </c>
      <c r="AL14" s="43">
        <f>+AK14/AJ14*100</f>
        <v>139.38231434358624</v>
      </c>
      <c r="AM14" s="43">
        <f>AK14/AI14*100</f>
        <v>46.460771447862079</v>
      </c>
      <c r="AN14" s="20">
        <v>9700</v>
      </c>
      <c r="AO14" s="43">
        <f>+AN14/12*4</f>
        <v>3233.3333333333335</v>
      </c>
      <c r="AP14" s="43">
        <v>3265.2950000000001</v>
      </c>
      <c r="AQ14" s="43">
        <f t="shared" si="19"/>
        <v>100.98850515463917</v>
      </c>
      <c r="AR14" s="43">
        <f>AP14/AN14*100</f>
        <v>33.662835051546395</v>
      </c>
      <c r="AS14" s="20">
        <v>13000</v>
      </c>
      <c r="AT14" s="43">
        <f>+AS14/12*4</f>
        <v>4333.333333333333</v>
      </c>
      <c r="AU14" s="43">
        <v>4334.3999999999996</v>
      </c>
      <c r="AV14" s="43">
        <f>+AU14/AT14*100</f>
        <v>100.02461538461537</v>
      </c>
      <c r="AW14" s="43">
        <f>AU14/AS14*100</f>
        <v>33.341538461538462</v>
      </c>
      <c r="AX14" s="20">
        <v>0</v>
      </c>
      <c r="AY14" s="43">
        <f>+AX14/12*4</f>
        <v>0</v>
      </c>
      <c r="AZ14" s="43">
        <v>0</v>
      </c>
      <c r="BA14" s="20">
        <v>0</v>
      </c>
      <c r="BB14" s="43">
        <f>+BA14/12*4</f>
        <v>0</v>
      </c>
      <c r="BC14" s="43">
        <v>0</v>
      </c>
      <c r="BD14" s="20">
        <v>914256.6</v>
      </c>
      <c r="BE14" s="43">
        <f>+BD14/12*4</f>
        <v>304752.2</v>
      </c>
      <c r="BF14" s="43">
        <v>304752.3</v>
      </c>
      <c r="BG14" s="20">
        <v>2396.8000000000002</v>
      </c>
      <c r="BH14" s="43">
        <f>+BG14/12*4</f>
        <v>798.93333333333339</v>
      </c>
      <c r="BI14" s="43">
        <v>699.7</v>
      </c>
      <c r="BJ14" s="20">
        <v>0</v>
      </c>
      <c r="BK14" s="43">
        <f>+BJ14/12*4</f>
        <v>0</v>
      </c>
      <c r="BL14" s="43">
        <v>0</v>
      </c>
      <c r="BM14" s="20">
        <v>0</v>
      </c>
      <c r="BN14" s="43">
        <f>+BM14/12*4</f>
        <v>0</v>
      </c>
      <c r="BO14" s="43">
        <v>0</v>
      </c>
      <c r="BP14" s="20">
        <f t="shared" si="5"/>
        <v>23400</v>
      </c>
      <c r="BQ14" s="43">
        <f t="shared" si="5"/>
        <v>7800</v>
      </c>
      <c r="BR14" s="43">
        <f>BW14+BZ14+CC14+CF14</f>
        <v>4910.1625999999997</v>
      </c>
      <c r="BS14" s="43">
        <f t="shared" si="20"/>
        <v>62.95080256410256</v>
      </c>
      <c r="BT14" s="43">
        <f>BR14/BP14*100</f>
        <v>20.983600854700853</v>
      </c>
      <c r="BU14" s="20">
        <v>11200</v>
      </c>
      <c r="BV14" s="43">
        <f>+BU14/12*4</f>
        <v>3733.3333333333335</v>
      </c>
      <c r="BW14" s="43">
        <v>1394.3484000000001</v>
      </c>
      <c r="BX14" s="20">
        <v>5540</v>
      </c>
      <c r="BY14" s="43">
        <f>+BX14/12*4</f>
        <v>1846.6666666666667</v>
      </c>
      <c r="BZ14" s="43">
        <v>2000</v>
      </c>
      <c r="CA14" s="20">
        <v>3100</v>
      </c>
      <c r="CB14" s="43">
        <f>+CA14/12*4</f>
        <v>1033.3333333333333</v>
      </c>
      <c r="CC14" s="43">
        <v>301.99</v>
      </c>
      <c r="CD14" s="20">
        <v>3560</v>
      </c>
      <c r="CE14" s="43">
        <f>+CD14/12*4</f>
        <v>1186.6666666666667</v>
      </c>
      <c r="CF14" s="43">
        <v>1213.8242</v>
      </c>
      <c r="CG14" s="20">
        <v>0</v>
      </c>
      <c r="CH14" s="43">
        <f>+CG14/12*4</f>
        <v>0</v>
      </c>
      <c r="CI14" s="43">
        <v>0</v>
      </c>
      <c r="CJ14" s="20">
        <v>2227.1999999999998</v>
      </c>
      <c r="CK14" s="43">
        <f>+CJ14/12*4</f>
        <v>742.4</v>
      </c>
      <c r="CL14" s="43">
        <v>593.86</v>
      </c>
      <c r="CM14" s="20">
        <v>0</v>
      </c>
      <c r="CN14" s="43">
        <f>+CM14/12*4</f>
        <v>0</v>
      </c>
      <c r="CO14" s="43">
        <v>0</v>
      </c>
      <c r="CP14" s="20">
        <v>37800</v>
      </c>
      <c r="CQ14" s="43">
        <f>+CP14/12*4</f>
        <v>12600</v>
      </c>
      <c r="CR14" s="43">
        <v>9279.1250999999993</v>
      </c>
      <c r="CS14" s="20">
        <v>30000</v>
      </c>
      <c r="CT14" s="43">
        <f>+CS14/12*4</f>
        <v>10000</v>
      </c>
      <c r="CU14" s="43">
        <v>7153.6251000000002</v>
      </c>
      <c r="CV14" s="20">
        <v>2000</v>
      </c>
      <c r="CW14" s="43">
        <f>+CV14/12*4</f>
        <v>666.66666666666663</v>
      </c>
      <c r="CX14" s="43">
        <v>6669.4790000000003</v>
      </c>
      <c r="CY14" s="20">
        <v>0</v>
      </c>
      <c r="CZ14" s="21">
        <f>+CY14/12*4</f>
        <v>0</v>
      </c>
      <c r="DA14" s="43">
        <v>0</v>
      </c>
      <c r="DB14" s="20">
        <v>0</v>
      </c>
      <c r="DC14" s="21">
        <f>+DB14/12*4</f>
        <v>0</v>
      </c>
      <c r="DD14" s="43">
        <v>0</v>
      </c>
      <c r="DE14" s="20">
        <v>1500</v>
      </c>
      <c r="DF14" s="43">
        <f>+DE14/12*4</f>
        <v>500</v>
      </c>
      <c r="DG14" s="43">
        <v>2464.009</v>
      </c>
      <c r="DH14" s="43">
        <v>0</v>
      </c>
      <c r="DI14" s="20">
        <f t="shared" si="6"/>
        <v>1384624</v>
      </c>
      <c r="DJ14" s="43">
        <f t="shared" si="6"/>
        <v>461541.33333333343</v>
      </c>
      <c r="DK14" s="43">
        <f t="shared" si="6"/>
        <v>486643.57569999999</v>
      </c>
      <c r="DL14" s="20">
        <v>0</v>
      </c>
      <c r="DM14" s="43">
        <f t="shared" si="7"/>
        <v>0</v>
      </c>
      <c r="DN14" s="43">
        <v>0</v>
      </c>
      <c r="DO14" s="20">
        <v>500000</v>
      </c>
      <c r="DP14" s="43">
        <f t="shared" si="8"/>
        <v>166666.66666666666</v>
      </c>
      <c r="DQ14" s="43">
        <v>0</v>
      </c>
      <c r="DR14" s="20">
        <v>0</v>
      </c>
      <c r="DS14" s="43">
        <f t="shared" si="9"/>
        <v>0</v>
      </c>
      <c r="DT14" s="43">
        <v>0</v>
      </c>
      <c r="DU14" s="20">
        <v>0</v>
      </c>
      <c r="DV14" s="43">
        <f t="shared" si="10"/>
        <v>0</v>
      </c>
      <c r="DW14" s="43">
        <v>0</v>
      </c>
      <c r="DX14" s="20">
        <v>0</v>
      </c>
      <c r="DY14" s="43">
        <f t="shared" si="11"/>
        <v>0</v>
      </c>
      <c r="DZ14" s="43">
        <v>0</v>
      </c>
      <c r="EA14" s="20">
        <v>254196.8</v>
      </c>
      <c r="EB14" s="43">
        <f t="shared" si="12"/>
        <v>84732.266666666663</v>
      </c>
      <c r="EC14" s="43">
        <v>133416.60209999999</v>
      </c>
      <c r="ED14" s="43">
        <v>0</v>
      </c>
      <c r="EE14" s="20">
        <f t="shared" si="13"/>
        <v>754196.8</v>
      </c>
      <c r="EF14" s="43">
        <f t="shared" si="13"/>
        <v>251398.93333333332</v>
      </c>
      <c r="EG14" s="43">
        <f>DN14+DQ14+DT14+DW14+DZ14+EC14+ED14</f>
        <v>133416.60209999999</v>
      </c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</row>
    <row r="15" spans="1:253" x14ac:dyDescent="0.3">
      <c r="A15" s="18"/>
      <c r="B15" s="57"/>
      <c r="C15" s="36"/>
      <c r="D15" s="27"/>
      <c r="E15" s="43"/>
      <c r="F15" s="43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9"/>
      <c r="T15" s="22"/>
      <c r="U15" s="22"/>
      <c r="V15" s="38"/>
      <c r="W15" s="43"/>
      <c r="X15" s="43"/>
      <c r="Y15" s="28"/>
      <c r="Z15" s="21"/>
      <c r="AA15" s="38"/>
      <c r="AB15" s="43"/>
      <c r="AC15" s="43"/>
      <c r="AD15" s="19"/>
      <c r="AE15" s="21"/>
      <c r="AF15" s="38"/>
      <c r="AG15" s="43"/>
      <c r="AH15" s="19"/>
      <c r="AI15" s="22"/>
      <c r="AJ15" s="21"/>
      <c r="AK15" s="38"/>
      <c r="AL15" s="43"/>
      <c r="AM15" s="19"/>
      <c r="AN15" s="22"/>
      <c r="AO15" s="21"/>
      <c r="AP15" s="38"/>
      <c r="AQ15" s="43"/>
      <c r="AR15" s="19"/>
      <c r="AS15" s="24"/>
      <c r="AT15" s="21"/>
      <c r="AU15" s="21"/>
      <c r="AV15" s="43"/>
      <c r="AW15" s="19"/>
      <c r="AX15" s="23"/>
      <c r="AY15" s="21"/>
      <c r="AZ15" s="19"/>
      <c r="BA15" s="19"/>
      <c r="BB15" s="21"/>
      <c r="BC15" s="19"/>
      <c r="BD15" s="19"/>
      <c r="BE15" s="21"/>
      <c r="BF15" s="38"/>
      <c r="BG15" s="22"/>
      <c r="BH15" s="21"/>
      <c r="BI15" s="19"/>
      <c r="BJ15" s="19"/>
      <c r="BK15" s="21"/>
      <c r="BL15" s="19"/>
      <c r="BM15" s="19"/>
      <c r="BN15" s="21"/>
      <c r="BO15" s="19"/>
      <c r="BP15" s="21"/>
      <c r="BQ15" s="21"/>
      <c r="BR15" s="21"/>
      <c r="BS15" s="43"/>
      <c r="BT15" s="19"/>
      <c r="BU15" s="22"/>
      <c r="BV15" s="21"/>
      <c r="BW15" s="38"/>
      <c r="BX15" s="19"/>
      <c r="BY15" s="21"/>
      <c r="BZ15" s="21"/>
      <c r="CA15" s="19"/>
      <c r="CB15" s="21"/>
      <c r="CC15" s="19"/>
      <c r="CD15" s="22"/>
      <c r="CE15" s="21"/>
      <c r="CF15" s="38"/>
      <c r="CG15" s="19"/>
      <c r="CH15" s="21"/>
      <c r="CI15" s="19"/>
      <c r="CJ15" s="19"/>
      <c r="CK15" s="21"/>
      <c r="CL15" s="19"/>
      <c r="CM15" s="22"/>
      <c r="CN15" s="21"/>
      <c r="CO15" s="38"/>
      <c r="CP15" s="22"/>
      <c r="CQ15" s="21"/>
      <c r="CR15" s="38"/>
      <c r="CS15" s="39"/>
      <c r="CT15" s="21"/>
      <c r="CU15" s="38"/>
      <c r="CV15" s="22"/>
      <c r="CW15" s="21"/>
      <c r="CX15" s="38"/>
      <c r="CY15" s="19"/>
      <c r="CZ15" s="21"/>
      <c r="DA15" s="19"/>
      <c r="DB15" s="19"/>
      <c r="DC15" s="21"/>
      <c r="DD15" s="19"/>
      <c r="DE15" s="19"/>
      <c r="DF15" s="21"/>
      <c r="DG15" s="39"/>
      <c r="DH15" s="21"/>
      <c r="DI15" s="21"/>
      <c r="DJ15" s="21"/>
      <c r="DK15" s="21"/>
      <c r="DL15" s="19"/>
      <c r="DM15" s="21"/>
      <c r="DN15" s="19"/>
      <c r="DO15" s="19"/>
      <c r="DP15" s="21"/>
      <c r="DQ15" s="19"/>
      <c r="DR15" s="19"/>
      <c r="DS15" s="21"/>
      <c r="DT15" s="19"/>
      <c r="DU15" s="19"/>
      <c r="DV15" s="21"/>
      <c r="DW15" s="19"/>
      <c r="DX15" s="19"/>
      <c r="DY15" s="21"/>
      <c r="DZ15" s="19"/>
      <c r="EA15" s="40"/>
      <c r="EB15" s="21"/>
      <c r="EC15" s="21"/>
      <c r="ED15" s="21"/>
      <c r="EE15" s="21"/>
      <c r="EF15" s="21"/>
      <c r="EG15" s="21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</row>
    <row r="16" spans="1:253" x14ac:dyDescent="0.3">
      <c r="A16" s="18"/>
      <c r="B16" s="57"/>
      <c r="C16" s="36"/>
      <c r="D16" s="27"/>
      <c r="E16" s="43"/>
      <c r="F16" s="43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9"/>
      <c r="T16" s="22"/>
      <c r="U16" s="22"/>
      <c r="V16" s="21"/>
      <c r="W16" s="43"/>
      <c r="X16" s="43"/>
      <c r="Y16" s="28"/>
      <c r="Z16" s="21"/>
      <c r="AA16" s="21"/>
      <c r="AB16" s="43"/>
      <c r="AC16" s="43"/>
      <c r="AD16" s="19"/>
      <c r="AE16" s="21"/>
      <c r="AF16" s="19"/>
      <c r="AG16" s="43"/>
      <c r="AH16" s="19"/>
      <c r="AI16" s="22"/>
      <c r="AJ16" s="21"/>
      <c r="AK16" s="21"/>
      <c r="AL16" s="43"/>
      <c r="AM16" s="19"/>
      <c r="AN16" s="22"/>
      <c r="AO16" s="21"/>
      <c r="AP16" s="21"/>
      <c r="AQ16" s="43"/>
      <c r="AR16" s="19"/>
      <c r="AS16" s="24"/>
      <c r="AT16" s="21"/>
      <c r="AU16" s="21"/>
      <c r="AV16" s="43"/>
      <c r="AW16" s="19"/>
      <c r="AX16" s="23"/>
      <c r="AY16" s="21"/>
      <c r="AZ16" s="19"/>
      <c r="BA16" s="19"/>
      <c r="BB16" s="21"/>
      <c r="BC16" s="19"/>
      <c r="BD16" s="19"/>
      <c r="BE16" s="21"/>
      <c r="BF16" s="19"/>
      <c r="BG16" s="22"/>
      <c r="BH16" s="21"/>
      <c r="BI16" s="19"/>
      <c r="BJ16" s="19"/>
      <c r="BK16" s="21"/>
      <c r="BL16" s="19"/>
      <c r="BM16" s="19"/>
      <c r="BN16" s="21"/>
      <c r="BO16" s="19"/>
      <c r="BP16" s="21"/>
      <c r="BQ16" s="21"/>
      <c r="BR16" s="21"/>
      <c r="BS16" s="43"/>
      <c r="BT16" s="19"/>
      <c r="BU16" s="22"/>
      <c r="BV16" s="21"/>
      <c r="BW16" s="21"/>
      <c r="BX16" s="19"/>
      <c r="BY16" s="21"/>
      <c r="BZ16" s="21"/>
      <c r="CA16" s="19"/>
      <c r="CB16" s="21"/>
      <c r="CC16" s="19"/>
      <c r="CD16" s="22"/>
      <c r="CE16" s="21"/>
      <c r="CF16" s="19"/>
      <c r="CG16" s="19"/>
      <c r="CH16" s="21"/>
      <c r="CI16" s="19"/>
      <c r="CJ16" s="19"/>
      <c r="CK16" s="21"/>
      <c r="CL16" s="19"/>
      <c r="CM16" s="22"/>
      <c r="CN16" s="21"/>
      <c r="CO16" s="19"/>
      <c r="CP16" s="22"/>
      <c r="CQ16" s="21"/>
      <c r="CR16" s="19"/>
      <c r="CS16" s="36"/>
      <c r="CT16" s="21"/>
      <c r="CU16" s="19"/>
      <c r="CV16" s="22"/>
      <c r="CW16" s="21"/>
      <c r="CX16" s="19"/>
      <c r="CY16" s="19"/>
      <c r="CZ16" s="21"/>
      <c r="DA16" s="19"/>
      <c r="DB16" s="19"/>
      <c r="DC16" s="21"/>
      <c r="DD16" s="19"/>
      <c r="DE16" s="19"/>
      <c r="DF16" s="21"/>
      <c r="DG16" s="21"/>
      <c r="DH16" s="21"/>
      <c r="DI16" s="21"/>
      <c r="DJ16" s="21"/>
      <c r="DK16" s="21"/>
      <c r="DL16" s="19"/>
      <c r="DM16" s="21"/>
      <c r="DN16" s="19"/>
      <c r="DO16" s="19"/>
      <c r="DP16" s="21"/>
      <c r="DQ16" s="19"/>
      <c r="DR16" s="19"/>
      <c r="DS16" s="21"/>
      <c r="DT16" s="19"/>
      <c r="DU16" s="19"/>
      <c r="DV16" s="21"/>
      <c r="DW16" s="19"/>
      <c r="DX16" s="19"/>
      <c r="DY16" s="21"/>
      <c r="DZ16" s="19"/>
      <c r="EA16" s="40"/>
      <c r="EB16" s="21"/>
      <c r="EC16" s="21"/>
      <c r="ED16" s="21"/>
      <c r="EE16" s="21"/>
      <c r="EF16" s="21"/>
      <c r="EG16" s="21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</row>
    <row r="17" spans="1:253" x14ac:dyDescent="0.3">
      <c r="A17" s="18"/>
      <c r="B17" s="37" t="s">
        <v>50</v>
      </c>
      <c r="C17" s="29">
        <f>SUM(C10:C16)</f>
        <v>328271.64809999999</v>
      </c>
      <c r="D17" s="29">
        <f>SUM(D10:D16)</f>
        <v>1505913.2455</v>
      </c>
      <c r="E17" s="29">
        <f>SUM(E10:E16)</f>
        <v>13329407.3016</v>
      </c>
      <c r="F17" s="29">
        <f>SUM(F10:F16)</f>
        <v>4443135.7672000006</v>
      </c>
      <c r="G17" s="29">
        <f>SUM(G10:G16)</f>
        <v>3820743.6249000002</v>
      </c>
      <c r="H17" s="29">
        <f t="shared" si="14"/>
        <v>85.992052124659182</v>
      </c>
      <c r="I17" s="29">
        <f>G17/E17*100</f>
        <v>28.664017374886399</v>
      </c>
      <c r="J17" s="29">
        <f>SUM(J10:J16)</f>
        <v>2829290.9040000006</v>
      </c>
      <c r="K17" s="29">
        <f>SUM(K10:K16)</f>
        <v>943096.96800000011</v>
      </c>
      <c r="L17" s="29">
        <f>SUM(L10:L16)</f>
        <v>1006454.9658999998</v>
      </c>
      <c r="M17" s="29">
        <f t="shared" si="15"/>
        <v>106.71807884552543</v>
      </c>
      <c r="N17" s="29">
        <f>L17/J17*100</f>
        <v>35.572692948508475</v>
      </c>
      <c r="O17" s="29">
        <f>SUM(O10:O16)</f>
        <v>514766.63000000041</v>
      </c>
      <c r="P17" s="29">
        <f>SUM(P10:P16)</f>
        <v>171588.87666666679</v>
      </c>
      <c r="Q17" s="29">
        <f>SUM(Q10:Q16)</f>
        <v>105035.76380000002</v>
      </c>
      <c r="R17" s="29">
        <f t="shared" si="16"/>
        <v>61.213620509938615</v>
      </c>
      <c r="S17" s="29">
        <f>Q17/O17*100</f>
        <v>20.404540169979537</v>
      </c>
      <c r="T17" s="29">
        <f>SUM(T10:T16)</f>
        <v>23164.400000000001</v>
      </c>
      <c r="U17" s="29">
        <f>SUM(U10:U16)</f>
        <v>7721.4666666666672</v>
      </c>
      <c r="V17" s="29">
        <f>SUM(V10:V16)</f>
        <v>9301.9470000000001</v>
      </c>
      <c r="W17" s="29">
        <f t="shared" si="17"/>
        <v>120.46865448705772</v>
      </c>
      <c r="X17" s="29">
        <f t="shared" si="3"/>
        <v>40.156218162352573</v>
      </c>
      <c r="Y17" s="29">
        <f>SUM(Y10:Y16)</f>
        <v>141872.29999999999</v>
      </c>
      <c r="Z17" s="29">
        <f>SUM(Z10:Z16)</f>
        <v>47290.76666666667</v>
      </c>
      <c r="AA17" s="29">
        <f>SUM(AA10:AA16)</f>
        <v>27961.335800000001</v>
      </c>
      <c r="AB17" s="29">
        <f t="shared" si="4"/>
        <v>59.126416784671839</v>
      </c>
      <c r="AC17" s="43">
        <f t="shared" si="18"/>
        <v>19.70880559489062</v>
      </c>
      <c r="AD17" s="29">
        <f>SUM(AD10:AD16)</f>
        <v>349729.9300000004</v>
      </c>
      <c r="AE17" s="29">
        <f>SUM(AE10:AE16)</f>
        <v>116576.64333333347</v>
      </c>
      <c r="AF17" s="29">
        <f>SUM(AF10:AF16)</f>
        <v>67772.481000000014</v>
      </c>
      <c r="AG17" s="29">
        <f>+AF17/AE17*100</f>
        <v>58.135557056840916</v>
      </c>
      <c r="AH17" s="29">
        <f>AF17/AD17*100</f>
        <v>19.378519018946974</v>
      </c>
      <c r="AI17" s="29">
        <f>SUM(AI10:AI16)</f>
        <v>1272421.6000000001</v>
      </c>
      <c r="AJ17" s="29">
        <f>SUM(AJ10:AJ16)</f>
        <v>424140.53333333338</v>
      </c>
      <c r="AK17" s="29">
        <f>SUM(AK10:AK16)</f>
        <v>587346.24250000005</v>
      </c>
      <c r="AL17" s="29">
        <f>+AK17/AJ17*100</f>
        <v>138.47915875524274</v>
      </c>
      <c r="AM17" s="29">
        <f>AK17/AI17*100</f>
        <v>46.159719585080921</v>
      </c>
      <c r="AN17" s="29">
        <f>SUM(AN10:AN16)</f>
        <v>45792.5</v>
      </c>
      <c r="AO17" s="29">
        <f>SUM(AO10:AO16)</f>
        <v>15264.166666666666</v>
      </c>
      <c r="AP17" s="29">
        <f>SUM(AP10:AP16)</f>
        <v>18497.2202</v>
      </c>
      <c r="AQ17" s="29">
        <f t="shared" si="19"/>
        <v>121.18067500136485</v>
      </c>
      <c r="AR17" s="29">
        <f>AP17/AN17*100</f>
        <v>40.393558333788285</v>
      </c>
      <c r="AS17" s="29">
        <f>SUM(AS10:AS16)</f>
        <v>45600</v>
      </c>
      <c r="AT17" s="29">
        <f>SUM(AT10:AT16)</f>
        <v>15200</v>
      </c>
      <c r="AU17" s="29">
        <f>SUM(AU10:AU16)</f>
        <v>19318.400000000001</v>
      </c>
      <c r="AV17" s="29">
        <f>+AU17/AT17*100</f>
        <v>127.09473684210528</v>
      </c>
      <c r="AW17" s="29">
        <f>AU17/AS17*100</f>
        <v>42.364912280701752</v>
      </c>
      <c r="AX17" s="29">
        <f t="shared" ref="AX17:BR17" si="21">SUM(AX10:AX16)</f>
        <v>0</v>
      </c>
      <c r="AY17" s="29">
        <f t="shared" si="21"/>
        <v>0</v>
      </c>
      <c r="AZ17" s="29">
        <f t="shared" si="21"/>
        <v>0</v>
      </c>
      <c r="BA17" s="29">
        <f t="shared" si="21"/>
        <v>0</v>
      </c>
      <c r="BB17" s="29">
        <f t="shared" si="21"/>
        <v>0</v>
      </c>
      <c r="BC17" s="29">
        <f t="shared" si="21"/>
        <v>0</v>
      </c>
      <c r="BD17" s="29">
        <f t="shared" si="21"/>
        <v>7050325.9000000004</v>
      </c>
      <c r="BE17" s="29">
        <f t="shared" si="21"/>
        <v>2350108.6333333333</v>
      </c>
      <c r="BF17" s="29">
        <f t="shared" si="21"/>
        <v>2350416.5919999997</v>
      </c>
      <c r="BG17" s="29">
        <f t="shared" si="21"/>
        <v>20481.099999999999</v>
      </c>
      <c r="BH17" s="29">
        <f t="shared" si="21"/>
        <v>6827.0333333333338</v>
      </c>
      <c r="BI17" s="29">
        <f t="shared" si="21"/>
        <v>5980.2</v>
      </c>
      <c r="BJ17" s="29">
        <f t="shared" si="21"/>
        <v>0</v>
      </c>
      <c r="BK17" s="29">
        <f t="shared" si="21"/>
        <v>0</v>
      </c>
      <c r="BL17" s="29">
        <f t="shared" si="21"/>
        <v>0</v>
      </c>
      <c r="BM17" s="29">
        <f t="shared" si="21"/>
        <v>0</v>
      </c>
      <c r="BN17" s="29">
        <f t="shared" si="21"/>
        <v>0</v>
      </c>
      <c r="BO17" s="29">
        <f t="shared" si="21"/>
        <v>0</v>
      </c>
      <c r="BP17" s="29">
        <f t="shared" si="21"/>
        <v>344888.30000000005</v>
      </c>
      <c r="BQ17" s="29">
        <f t="shared" si="21"/>
        <v>114962.76666666666</v>
      </c>
      <c r="BR17" s="29">
        <f t="shared" si="21"/>
        <v>58903.507599999997</v>
      </c>
      <c r="BS17" s="29">
        <f t="shared" si="20"/>
        <v>51.237030308073663</v>
      </c>
      <c r="BT17" s="29">
        <f>BR17/BP17*100</f>
        <v>17.079010102691218</v>
      </c>
      <c r="BU17" s="29">
        <f t="shared" ref="BU17:CZ17" si="22">SUM(BU10:BU16)</f>
        <v>254687</v>
      </c>
      <c r="BV17" s="29">
        <f t="shared" si="22"/>
        <v>84895.666666666657</v>
      </c>
      <c r="BW17" s="29">
        <f t="shared" si="22"/>
        <v>44194.2814</v>
      </c>
      <c r="BX17" s="29">
        <f t="shared" si="22"/>
        <v>52046.400000000001</v>
      </c>
      <c r="BY17" s="29">
        <f t="shared" si="22"/>
        <v>17348.8</v>
      </c>
      <c r="BZ17" s="29">
        <f t="shared" si="22"/>
        <v>3272.4120000000003</v>
      </c>
      <c r="CA17" s="29">
        <f t="shared" si="22"/>
        <v>5200</v>
      </c>
      <c r="CB17" s="29">
        <f t="shared" si="22"/>
        <v>1733.3333333333333</v>
      </c>
      <c r="CC17" s="29">
        <f t="shared" si="22"/>
        <v>466.17899999999997</v>
      </c>
      <c r="CD17" s="29">
        <f t="shared" si="22"/>
        <v>32954.9</v>
      </c>
      <c r="CE17" s="29">
        <f t="shared" si="22"/>
        <v>10984.966666666665</v>
      </c>
      <c r="CF17" s="29">
        <f t="shared" si="22"/>
        <v>10970.635200000001</v>
      </c>
      <c r="CG17" s="29">
        <f t="shared" si="22"/>
        <v>0</v>
      </c>
      <c r="CH17" s="29">
        <f t="shared" si="22"/>
        <v>0</v>
      </c>
      <c r="CI17" s="29">
        <f t="shared" si="22"/>
        <v>0</v>
      </c>
      <c r="CJ17" s="29">
        <f t="shared" si="22"/>
        <v>15361.8</v>
      </c>
      <c r="CK17" s="29">
        <f t="shared" si="22"/>
        <v>5120.5999999999995</v>
      </c>
      <c r="CL17" s="29">
        <f t="shared" si="22"/>
        <v>3819.78</v>
      </c>
      <c r="CM17" s="29">
        <f t="shared" si="22"/>
        <v>0</v>
      </c>
      <c r="CN17" s="29">
        <f t="shared" si="22"/>
        <v>0</v>
      </c>
      <c r="CO17" s="29">
        <f t="shared" si="22"/>
        <v>1035.0909999999999</v>
      </c>
      <c r="CP17" s="29">
        <f t="shared" si="22"/>
        <v>479319.47</v>
      </c>
      <c r="CQ17" s="29">
        <f t="shared" si="22"/>
        <v>159773.15666666668</v>
      </c>
      <c r="CR17" s="29">
        <f t="shared" si="22"/>
        <v>106375.78510000001</v>
      </c>
      <c r="CS17" s="29">
        <f t="shared" si="22"/>
        <v>232420.17</v>
      </c>
      <c r="CT17" s="29">
        <f t="shared" si="22"/>
        <v>77473.390000000014</v>
      </c>
      <c r="CU17" s="29">
        <f t="shared" si="22"/>
        <v>45859.0311</v>
      </c>
      <c r="CV17" s="29">
        <f t="shared" si="22"/>
        <v>13900</v>
      </c>
      <c r="CW17" s="29">
        <f t="shared" si="22"/>
        <v>4633.3333333333339</v>
      </c>
      <c r="CX17" s="29">
        <f t="shared" si="22"/>
        <v>16487.895</v>
      </c>
      <c r="CY17" s="29">
        <f t="shared" si="22"/>
        <v>3666.1</v>
      </c>
      <c r="CZ17" s="29">
        <f t="shared" si="22"/>
        <v>1222.0333333333333</v>
      </c>
      <c r="DA17" s="29">
        <f t="shared" ref="DA17:EE17" si="23">SUM(DA10:DA16)</f>
        <v>4599.9997999999996</v>
      </c>
      <c r="DB17" s="29">
        <f t="shared" si="23"/>
        <v>20000</v>
      </c>
      <c r="DC17" s="29">
        <f>SUM(DC10:DC16)</f>
        <v>6666.666666666667</v>
      </c>
      <c r="DD17" s="29">
        <f t="shared" si="23"/>
        <v>0</v>
      </c>
      <c r="DE17" s="29">
        <f t="shared" si="23"/>
        <v>108936.304</v>
      </c>
      <c r="DF17" s="29">
        <f>SUM(DF10:DF16)</f>
        <v>36312.101333333332</v>
      </c>
      <c r="DG17" s="29">
        <f t="shared" si="23"/>
        <v>88855.060900000011</v>
      </c>
      <c r="DH17" s="29">
        <f t="shared" si="23"/>
        <v>0</v>
      </c>
      <c r="DI17" s="29">
        <f t="shared" si="23"/>
        <v>9935459.7039999999</v>
      </c>
      <c r="DJ17" s="29">
        <f>SUM(DJ10:DJ16)</f>
        <v>3311819.9013333339</v>
      </c>
      <c r="DK17" s="29">
        <f t="shared" si="23"/>
        <v>3366671.5378999999</v>
      </c>
      <c r="DL17" s="29">
        <f t="shared" si="23"/>
        <v>100000</v>
      </c>
      <c r="DM17" s="29">
        <f>SUM(DM10:DM16)</f>
        <v>33333.333333333336</v>
      </c>
      <c r="DN17" s="29">
        <f t="shared" si="23"/>
        <v>0</v>
      </c>
      <c r="DO17" s="29">
        <f t="shared" si="23"/>
        <v>3288947.5976</v>
      </c>
      <c r="DP17" s="29">
        <f>SUM(DP10:DP16)</f>
        <v>1096315.8658666667</v>
      </c>
      <c r="DQ17" s="29">
        <f t="shared" si="23"/>
        <v>452967.087</v>
      </c>
      <c r="DR17" s="29">
        <f t="shared" si="23"/>
        <v>0</v>
      </c>
      <c r="DS17" s="29">
        <f>SUM(DS10:DS16)</f>
        <v>0</v>
      </c>
      <c r="DT17" s="29">
        <f t="shared" si="23"/>
        <v>0</v>
      </c>
      <c r="DU17" s="29">
        <f t="shared" si="23"/>
        <v>5000</v>
      </c>
      <c r="DV17" s="29">
        <f>SUM(DV10:DV16)</f>
        <v>1666.6666666666667</v>
      </c>
      <c r="DW17" s="29">
        <f t="shared" si="23"/>
        <v>1105</v>
      </c>
      <c r="DX17" s="29">
        <f t="shared" si="23"/>
        <v>0</v>
      </c>
      <c r="DY17" s="29">
        <f>SUM(DY10:DY16)</f>
        <v>0</v>
      </c>
      <c r="DZ17" s="29">
        <f t="shared" si="23"/>
        <v>0</v>
      </c>
      <c r="EA17" s="29">
        <f t="shared" si="23"/>
        <v>1148336.0490000001</v>
      </c>
      <c r="EB17" s="29">
        <f>SUM(EB10:EB16)</f>
        <v>382778.68299999996</v>
      </c>
      <c r="EC17" s="29">
        <f t="shared" si="23"/>
        <v>301941.39809999999</v>
      </c>
      <c r="ED17" s="29">
        <f t="shared" si="23"/>
        <v>0</v>
      </c>
      <c r="EE17" s="29">
        <f t="shared" si="23"/>
        <v>4542283.6465999996</v>
      </c>
      <c r="EF17" s="29">
        <f>SUM(EF10:EF16)</f>
        <v>1514094.5488666666</v>
      </c>
      <c r="EG17" s="29">
        <f>SUM(EG10:EG16)</f>
        <v>756013.48509999993</v>
      </c>
      <c r="EH17" s="30"/>
      <c r="EI17" s="25"/>
      <c r="EJ17" s="25"/>
      <c r="EK17" s="25"/>
      <c r="EL17" s="25"/>
      <c r="EM17" s="25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</row>
    <row r="18" spans="1:253" s="52" customFormat="1" x14ac:dyDescent="0.3">
      <c r="A18" s="53"/>
      <c r="B18" s="54"/>
      <c r="C18" s="30"/>
      <c r="D18" s="30"/>
      <c r="E18" s="30"/>
      <c r="F18" s="30"/>
      <c r="G18" s="30"/>
      <c r="H18" s="30"/>
      <c r="I18" s="55"/>
      <c r="J18" s="30"/>
      <c r="K18" s="30"/>
      <c r="L18" s="30"/>
      <c r="M18" s="30"/>
      <c r="N18" s="55"/>
      <c r="O18" s="30"/>
      <c r="P18" s="30"/>
      <c r="Q18" s="30"/>
      <c r="R18" s="30"/>
      <c r="S18" s="56"/>
      <c r="T18" s="30"/>
      <c r="U18" s="30"/>
      <c r="V18" s="30"/>
      <c r="W18" s="30"/>
      <c r="X18" s="56"/>
      <c r="Y18" s="30"/>
      <c r="Z18" s="30"/>
      <c r="AA18" s="30"/>
      <c r="AB18" s="30"/>
      <c r="AC18" s="56"/>
      <c r="AD18" s="30"/>
      <c r="AE18" s="30"/>
      <c r="AF18" s="30"/>
      <c r="AG18" s="55"/>
      <c r="AH18" s="56"/>
      <c r="AI18" s="30"/>
      <c r="AJ18" s="30"/>
      <c r="AK18" s="30"/>
      <c r="AL18" s="30"/>
      <c r="AM18" s="56"/>
      <c r="AN18" s="30"/>
      <c r="AO18" s="30"/>
      <c r="AP18" s="30"/>
      <c r="AQ18" s="30"/>
      <c r="AR18" s="56"/>
      <c r="AS18" s="30"/>
      <c r="AT18" s="30"/>
      <c r="AU18" s="30"/>
      <c r="AV18" s="30"/>
      <c r="AW18" s="56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56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50"/>
      <c r="EJ18" s="50"/>
      <c r="EK18" s="50"/>
      <c r="EL18" s="50"/>
      <c r="EM18" s="50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</row>
    <row r="19" spans="1:253" s="52" customFormat="1" x14ac:dyDescent="0.3"/>
    <row r="20" spans="1:253" s="52" customFormat="1" x14ac:dyDescent="0.3"/>
    <row r="21" spans="1:253" s="52" customFormat="1" x14ac:dyDescent="0.3">
      <c r="E21" s="80"/>
      <c r="F21" s="80"/>
      <c r="G21" s="80"/>
      <c r="H21" s="80"/>
      <c r="I21" s="80"/>
      <c r="J21" s="80"/>
      <c r="K21" s="80"/>
      <c r="L21" s="80"/>
      <c r="DI21" s="80"/>
      <c r="DJ21" s="80"/>
      <c r="DK21" s="80"/>
    </row>
    <row r="22" spans="1:253" s="52" customFormat="1" x14ac:dyDescent="0.3"/>
    <row r="23" spans="1:253" s="52" customFormat="1" x14ac:dyDescent="0.3"/>
    <row r="24" spans="1:253" s="52" customFormat="1" x14ac:dyDescent="0.3"/>
    <row r="25" spans="1:253" s="52" customFormat="1" x14ac:dyDescent="0.3"/>
    <row r="26" spans="1:253" s="52" customFormat="1" x14ac:dyDescent="0.3"/>
    <row r="27" spans="1:253" s="52" customFormat="1" x14ac:dyDescent="0.3"/>
    <row r="28" spans="1:253" s="52" customFormat="1" x14ac:dyDescent="0.3"/>
    <row r="29" spans="1:253" s="52" customFormat="1" x14ac:dyDescent="0.3"/>
    <row r="30" spans="1:253" s="52" customFormat="1" x14ac:dyDescent="0.3"/>
    <row r="31" spans="1:253" s="52" customFormat="1" x14ac:dyDescent="0.3"/>
    <row r="32" spans="1:253" s="52" customFormat="1" x14ac:dyDescent="0.3"/>
    <row r="33" s="52" customFormat="1" x14ac:dyDescent="0.3"/>
    <row r="34" s="52" customFormat="1" x14ac:dyDescent="0.3"/>
    <row r="35" s="52" customFormat="1" x14ac:dyDescent="0.3"/>
    <row r="36" s="52" customFormat="1" x14ac:dyDescent="0.3"/>
    <row r="37" s="52" customFormat="1" x14ac:dyDescent="0.3"/>
    <row r="38" s="52" customFormat="1" x14ac:dyDescent="0.3"/>
    <row r="39" s="52" customFormat="1" x14ac:dyDescent="0.3"/>
    <row r="40" s="52" customFormat="1" x14ac:dyDescent="0.3"/>
    <row r="41" s="52" customFormat="1" x14ac:dyDescent="0.3"/>
    <row r="42" s="52" customFormat="1" x14ac:dyDescent="0.3"/>
    <row r="43" s="52" customFormat="1" x14ac:dyDescent="0.3"/>
    <row r="44" s="52" customFormat="1" x14ac:dyDescent="0.3"/>
    <row r="45" s="52" customFormat="1" x14ac:dyDescent="0.3"/>
    <row r="46" s="52" customFormat="1" x14ac:dyDescent="0.3"/>
    <row r="47" s="52" customFormat="1" x14ac:dyDescent="0.3"/>
    <row r="48" s="52" customFormat="1" x14ac:dyDescent="0.3"/>
    <row r="49" s="52" customFormat="1" x14ac:dyDescent="0.3"/>
    <row r="50" s="52" customFormat="1" x14ac:dyDescent="0.3"/>
    <row r="51" s="52" customFormat="1" x14ac:dyDescent="0.3"/>
    <row r="52" s="52" customFormat="1" x14ac:dyDescent="0.3"/>
    <row r="53" s="52" customFormat="1" x14ac:dyDescent="0.3"/>
    <row r="54" s="52" customFormat="1" x14ac:dyDescent="0.3"/>
    <row r="55" s="52" customFormat="1" x14ac:dyDescent="0.3"/>
    <row r="56" s="52" customFormat="1" x14ac:dyDescent="0.3"/>
    <row r="57" s="52" customFormat="1" x14ac:dyDescent="0.3"/>
    <row r="58" s="52" customFormat="1" x14ac:dyDescent="0.3"/>
    <row r="59" s="52" customFormat="1" x14ac:dyDescent="0.3"/>
    <row r="60" s="52" customFormat="1" x14ac:dyDescent="0.3"/>
    <row r="61" s="52" customFormat="1" x14ac:dyDescent="0.3"/>
    <row r="62" s="52" customFormat="1" x14ac:dyDescent="0.3"/>
    <row r="63" s="52" customFormat="1" x14ac:dyDescent="0.3"/>
    <row r="64" s="52" customFormat="1" x14ac:dyDescent="0.3"/>
    <row r="65" s="52" customFormat="1" x14ac:dyDescent="0.3"/>
    <row r="66" s="52" customFormat="1" x14ac:dyDescent="0.3"/>
    <row r="67" s="52" customFormat="1" x14ac:dyDescent="0.3"/>
    <row r="68" s="52" customFormat="1" x14ac:dyDescent="0.3"/>
    <row r="69" s="52" customFormat="1" x14ac:dyDescent="0.3"/>
    <row r="70" s="52" customFormat="1" x14ac:dyDescent="0.3"/>
    <row r="71" s="52" customFormat="1" x14ac:dyDescent="0.3"/>
    <row r="72" s="52" customFormat="1" x14ac:dyDescent="0.3"/>
    <row r="73" s="52" customFormat="1" x14ac:dyDescent="0.3"/>
    <row r="74" s="52" customFormat="1" x14ac:dyDescent="0.3"/>
    <row r="75" s="52" customFormat="1" x14ac:dyDescent="0.3"/>
    <row r="76" s="52" customFormat="1" x14ac:dyDescent="0.3"/>
    <row r="77" s="52" customFormat="1" x14ac:dyDescent="0.3"/>
    <row r="78" s="52" customFormat="1" x14ac:dyDescent="0.3"/>
    <row r="79" s="52" customFormat="1" x14ac:dyDescent="0.3"/>
    <row r="80" s="52" customFormat="1" x14ac:dyDescent="0.3"/>
    <row r="81" s="52" customFormat="1" x14ac:dyDescent="0.3"/>
    <row r="82" s="52" customFormat="1" x14ac:dyDescent="0.3"/>
    <row r="83" s="52" customFormat="1" x14ac:dyDescent="0.3"/>
    <row r="84" s="52" customFormat="1" x14ac:dyDescent="0.3"/>
    <row r="85" s="52" customFormat="1" x14ac:dyDescent="0.3"/>
    <row r="86" s="52" customFormat="1" x14ac:dyDescent="0.3"/>
    <row r="87" s="52" customFormat="1" x14ac:dyDescent="0.3"/>
    <row r="88" s="52" customFormat="1" x14ac:dyDescent="0.3"/>
    <row r="89" s="52" customFormat="1" x14ac:dyDescent="0.3"/>
    <row r="90" s="52" customFormat="1" x14ac:dyDescent="0.3"/>
    <row r="91" s="52" customFormat="1" x14ac:dyDescent="0.3"/>
    <row r="92" s="52" customFormat="1" x14ac:dyDescent="0.3"/>
    <row r="93" s="52" customFormat="1" x14ac:dyDescent="0.3"/>
    <row r="94" s="52" customFormat="1" x14ac:dyDescent="0.3"/>
    <row r="95" s="52" customFormat="1" x14ac:dyDescent="0.3"/>
    <row r="96" s="52" customFormat="1" x14ac:dyDescent="0.3"/>
    <row r="97" s="52" customFormat="1" x14ac:dyDescent="0.3"/>
    <row r="98" s="52" customFormat="1" x14ac:dyDescent="0.3"/>
    <row r="99" s="52" customFormat="1" x14ac:dyDescent="0.3"/>
    <row r="100" s="52" customFormat="1" x14ac:dyDescent="0.3"/>
    <row r="101" s="52" customFormat="1" x14ac:dyDescent="0.3"/>
    <row r="102" s="52" customFormat="1" x14ac:dyDescent="0.3"/>
    <row r="103" s="52" customFormat="1" x14ac:dyDescent="0.3"/>
    <row r="104" s="52" customFormat="1" x14ac:dyDescent="0.3"/>
    <row r="105" s="52" customFormat="1" x14ac:dyDescent="0.3"/>
    <row r="106" s="52" customFormat="1" x14ac:dyDescent="0.3"/>
    <row r="107" s="52" customFormat="1" x14ac:dyDescent="0.3"/>
    <row r="108" s="52" customFormat="1" x14ac:dyDescent="0.3"/>
    <row r="109" s="52" customFormat="1" x14ac:dyDescent="0.3"/>
    <row r="110" s="52" customFormat="1" x14ac:dyDescent="0.3"/>
    <row r="111" s="52" customFormat="1" x14ac:dyDescent="0.3"/>
    <row r="112" s="52" customFormat="1" x14ac:dyDescent="0.3"/>
    <row r="113" s="52" customFormat="1" x14ac:dyDescent="0.3"/>
    <row r="114" s="52" customFormat="1" x14ac:dyDescent="0.3"/>
    <row r="115" s="52" customFormat="1" x14ac:dyDescent="0.3"/>
    <row r="116" s="52" customFormat="1" x14ac:dyDescent="0.3"/>
    <row r="117" s="52" customFormat="1" x14ac:dyDescent="0.3"/>
    <row r="118" s="52" customFormat="1" x14ac:dyDescent="0.3"/>
    <row r="119" s="52" customFormat="1" x14ac:dyDescent="0.3"/>
    <row r="120" s="52" customFormat="1" x14ac:dyDescent="0.3"/>
    <row r="121" s="52" customFormat="1" x14ac:dyDescent="0.3"/>
    <row r="122" s="52" customFormat="1" x14ac:dyDescent="0.3"/>
    <row r="123" s="52" customFormat="1" x14ac:dyDescent="0.3"/>
    <row r="124" s="52" customFormat="1" x14ac:dyDescent="0.3"/>
    <row r="125" s="52" customFormat="1" x14ac:dyDescent="0.3"/>
    <row r="126" s="52" customFormat="1" x14ac:dyDescent="0.3"/>
    <row r="127" s="52" customFormat="1" x14ac:dyDescent="0.3"/>
    <row r="128" s="52" customFormat="1" x14ac:dyDescent="0.3"/>
    <row r="129" s="52" customFormat="1" x14ac:dyDescent="0.3"/>
    <row r="130" s="52" customFormat="1" x14ac:dyDescent="0.3"/>
    <row r="131" s="52" customFormat="1" x14ac:dyDescent="0.3"/>
    <row r="132" s="52" customFormat="1" x14ac:dyDescent="0.3"/>
    <row r="133" s="52" customFormat="1" x14ac:dyDescent="0.3"/>
    <row r="134" s="52" customFormat="1" x14ac:dyDescent="0.3"/>
    <row r="135" s="52" customFormat="1" x14ac:dyDescent="0.3"/>
    <row r="136" s="52" customFormat="1" x14ac:dyDescent="0.3"/>
    <row r="137" s="52" customFormat="1" x14ac:dyDescent="0.3"/>
    <row r="138" s="52" customFormat="1" x14ac:dyDescent="0.3"/>
    <row r="139" s="52" customFormat="1" x14ac:dyDescent="0.3"/>
    <row r="140" s="52" customFormat="1" x14ac:dyDescent="0.3"/>
    <row r="141" s="52" customFormat="1" x14ac:dyDescent="0.3"/>
    <row r="142" s="52" customFormat="1" x14ac:dyDescent="0.3"/>
    <row r="143" s="52" customFormat="1" x14ac:dyDescent="0.3"/>
    <row r="144" s="52" customFormat="1" x14ac:dyDescent="0.3"/>
    <row r="145" s="52" customFormat="1" x14ac:dyDescent="0.3"/>
    <row r="146" s="52" customFormat="1" x14ac:dyDescent="0.3"/>
    <row r="147" s="52" customFormat="1" x14ac:dyDescent="0.3"/>
    <row r="148" s="52" customFormat="1" x14ac:dyDescent="0.3"/>
    <row r="149" s="52" customFormat="1" x14ac:dyDescent="0.3"/>
    <row r="150" s="52" customFormat="1" x14ac:dyDescent="0.3"/>
    <row r="151" s="52" customFormat="1" x14ac:dyDescent="0.3"/>
    <row r="152" s="52" customFormat="1" x14ac:dyDescent="0.3"/>
    <row r="153" s="52" customFormat="1" x14ac:dyDescent="0.3"/>
    <row r="154" s="52" customFormat="1" x14ac:dyDescent="0.3"/>
    <row r="155" s="52" customFormat="1" x14ac:dyDescent="0.3"/>
    <row r="156" s="52" customFormat="1" x14ac:dyDescent="0.3"/>
    <row r="157" s="52" customFormat="1" x14ac:dyDescent="0.3"/>
    <row r="158" s="52" customFormat="1" x14ac:dyDescent="0.3"/>
    <row r="159" s="52" customFormat="1" x14ac:dyDescent="0.3"/>
    <row r="160" s="52" customFormat="1" x14ac:dyDescent="0.3"/>
    <row r="161" s="52" customFormat="1" x14ac:dyDescent="0.3"/>
    <row r="162" s="52" customFormat="1" x14ac:dyDescent="0.3"/>
    <row r="163" s="52" customFormat="1" x14ac:dyDescent="0.3"/>
    <row r="164" s="52" customFormat="1" x14ac:dyDescent="0.3"/>
    <row r="165" s="52" customFormat="1" x14ac:dyDescent="0.3"/>
    <row r="166" s="52" customFormat="1" x14ac:dyDescent="0.3"/>
    <row r="167" s="52" customFormat="1" x14ac:dyDescent="0.3"/>
  </sheetData>
  <protectedRanges>
    <protectedRange sqref="AA12:AA14" name="Range4_1_1_1_2_1_1_2_1_1_1_1_1_1_1_1_1_1_1_1_1_1_1_1_1_1_1_1"/>
    <protectedRange sqref="AK12:AK14" name="Range4_2_1_1_2_1_1_2_1_1_1_1_1_1_1_1_1_1_1_1_1_1_1_1_1_1_1_1"/>
    <protectedRange sqref="AU12:AU15" name="Range4_4_1_1_2_1_1_2_1_1_1_1_1_1_1_1_1_1_1_1_1_1_1_1_1_1_1_1"/>
    <protectedRange sqref="BW13" name="Range5_1_1_1_2_1_1_2_1_1_1_1_1_1_1_1_1_1_1_1_1_1_1_1_1_1_1_1_1"/>
    <protectedRange sqref="BW14 BZ13:BZ15" name="Range5_2_1_1_2_1_1_2_1_1_1_1_1_1_1_1_1_1_1_1_1_1_1_1_1_1_1_1"/>
    <protectedRange sqref="BW10" name="Range5_1_1_1_2_1_1_1_1_1_1_1_1_1_1_1_1_1_1_1_1_1_1_1_1_1_1"/>
    <protectedRange sqref="BZ10" name="Range5_2_1_1_2_1_1_1_1_1_1_1_1_1_1_1_1_1_1_1_1_1_1_1_1_1_1"/>
    <protectedRange sqref="DH10" name="Range5_3_1_1_1_1_1_1_1_1_1_1"/>
    <protectedRange sqref="DH12" name="Range5_8_1_1_1_1_1_1_1_1_1_1_1"/>
    <protectedRange sqref="DH13" name="Range5_11_1_1_1_1_1_1_1_1_1_1"/>
    <protectedRange sqref="DH14" name="Range5_12_1_1_1_1_1_1_1_1_1_1_1"/>
    <protectedRange sqref="DH15" name="Range5_14_1_1_1_1_1_1_1_1_1_1"/>
    <protectedRange sqref="AK10" name="Range4_2_1_1_2_1_1_1_1_1_1_1_1_1_1"/>
    <protectedRange sqref="C10:D14" name="Range1_1"/>
    <protectedRange sqref="B10:B14" name="Range1_1_1_1"/>
    <protectedRange sqref="AI10:AI14" name="Range4_1_1"/>
    <protectedRange sqref="AN10:AN14" name="Range4_1_2"/>
    <protectedRange sqref="AP10:AP14" name="Range4_1_3"/>
    <protectedRange sqref="AZ10:AZ14" name="Range4_1_4"/>
    <protectedRange sqref="BD10:BD14" name="Range4_1_5"/>
    <protectedRange sqref="BL10:BL14 BJ10:BJ14" name="Range4_1_6"/>
    <protectedRange sqref="BM10:BM14" name="Range4_1_7"/>
    <protectedRange sqref="BO10:BO14" name="Range4_1_8"/>
    <protectedRange sqref="CC10:CC14" name="Range5_1"/>
    <protectedRange sqref="CD10:CD14" name="Range5_1_1"/>
    <protectedRange sqref="CF10:CF14" name="Range5_1_2"/>
    <protectedRange sqref="CG10:CG14" name="Range5_1_3"/>
    <protectedRange sqref="CI10:CI14" name="Range5_1_4"/>
    <protectedRange sqref="CJ10:CJ14" name="Range5_1_5"/>
    <protectedRange sqref="CL10:CL14" name="Range5_1_6"/>
    <protectedRange sqref="CM10:CM14" name="Range5_1_7"/>
    <protectedRange sqref="CO10:CO14" name="Range5_1_8"/>
    <protectedRange sqref="CP10:CP14" name="Range5_1_9"/>
    <protectedRange sqref="CR10:CR14" name="Range5_1_10"/>
    <protectedRange sqref="CS10:CS14" name="Range5_1_11"/>
    <protectedRange sqref="CU10:CU14" name="Range5_1_12"/>
    <protectedRange sqref="CX10:CX14" name="Range5_1_13"/>
    <protectedRange sqref="CY10:CY14" name="Range5_1_14"/>
    <protectedRange sqref="DA10:DA14" name="Range5_1_15"/>
    <protectedRange sqref="DB10:DB14" name="Range5_1_16"/>
    <protectedRange sqref="DD10:DD14" name="Range5_1_17"/>
    <protectedRange sqref="DE10:DE14" name="Range5_1_18"/>
    <protectedRange sqref="DG10:DG14" name="Range5_1_19"/>
    <protectedRange sqref="DL11:DL14" name="Range5_1_20"/>
    <protectedRange sqref="DN10:DN14 DQ10:DQ14" name="Range6_1"/>
    <protectedRange sqref="DO10:DO14" name="Range6_1_1"/>
    <protectedRange sqref="DU10:DU14" name="Range5_1_23"/>
    <protectedRange sqref="DW10:DW14" name="Range5_1_24"/>
    <protectedRange sqref="EA10:EA14" name="Range6_1_3"/>
    <protectedRange sqref="EC10:EC14" name="Range6_1_4"/>
  </protectedRanges>
  <mergeCells count="141">
    <mergeCell ref="A2:EG2"/>
    <mergeCell ref="A1:EG1"/>
    <mergeCell ref="EE7:EE8"/>
    <mergeCell ref="EF7:EF8"/>
    <mergeCell ref="DV7:DV8"/>
    <mergeCell ref="DX7:DX8"/>
    <mergeCell ref="DY7:DY8"/>
    <mergeCell ref="EA7:EA8"/>
    <mergeCell ref="EB7:EB8"/>
    <mergeCell ref="ED7:ED8"/>
    <mergeCell ref="DM7:DM8"/>
    <mergeCell ref="DO7:DO8"/>
    <mergeCell ref="DP7:DP8"/>
    <mergeCell ref="DR7:DR8"/>
    <mergeCell ref="DS7:DS8"/>
    <mergeCell ref="DU7:DU8"/>
    <mergeCell ref="DE7:DE8"/>
    <mergeCell ref="DF7:DF8"/>
    <mergeCell ref="DH7:DH8"/>
    <mergeCell ref="DI7:DI8"/>
    <mergeCell ref="DJ7:DJ8"/>
    <mergeCell ref="DL7:DL8"/>
    <mergeCell ref="CV7:CV8"/>
    <mergeCell ref="CW7:CW8"/>
    <mergeCell ref="CY7:CY8"/>
    <mergeCell ref="CZ7:CZ8"/>
    <mergeCell ref="DB7:DB8"/>
    <mergeCell ref="DC7:DC8"/>
    <mergeCell ref="CM7:CM8"/>
    <mergeCell ref="CN7:CN8"/>
    <mergeCell ref="CP7:CP8"/>
    <mergeCell ref="CQ7:CQ8"/>
    <mergeCell ref="CS7:CS8"/>
    <mergeCell ref="CT7:CT8"/>
    <mergeCell ref="CD7:CD8"/>
    <mergeCell ref="CE7:CE8"/>
    <mergeCell ref="CG7:CG8"/>
    <mergeCell ref="CH7:CH8"/>
    <mergeCell ref="CJ7:CJ8"/>
    <mergeCell ref="CK7:CK8"/>
    <mergeCell ref="BU7:BU8"/>
    <mergeCell ref="BV7:BV8"/>
    <mergeCell ref="BX7:BX8"/>
    <mergeCell ref="BY7:BY8"/>
    <mergeCell ref="CA7:CA8"/>
    <mergeCell ref="CB7:CB8"/>
    <mergeCell ref="BK7:BK8"/>
    <mergeCell ref="BM7:BM8"/>
    <mergeCell ref="BN7:BN8"/>
    <mergeCell ref="BP7:BP8"/>
    <mergeCell ref="BQ7:BQ8"/>
    <mergeCell ref="BR7:BT7"/>
    <mergeCell ref="BD7:BD8"/>
    <mergeCell ref="BE7:BE8"/>
    <mergeCell ref="BG7:BG8"/>
    <mergeCell ref="BH7:BH8"/>
    <mergeCell ref="BJ7:BJ8"/>
    <mergeCell ref="AX7:AX8"/>
    <mergeCell ref="AY7:AY8"/>
    <mergeCell ref="BA7:BA8"/>
    <mergeCell ref="AO7:AO8"/>
    <mergeCell ref="AP7:AR7"/>
    <mergeCell ref="Y7:Y8"/>
    <mergeCell ref="Z7:Z8"/>
    <mergeCell ref="AA7:AC7"/>
    <mergeCell ref="AD7:AD8"/>
    <mergeCell ref="AE7:AE8"/>
    <mergeCell ref="AF7:AH7"/>
    <mergeCell ref="AN7:AN8"/>
    <mergeCell ref="DR5:DT6"/>
    <mergeCell ref="DU5:EC5"/>
    <mergeCell ref="O6:S6"/>
    <mergeCell ref="T6:X6"/>
    <mergeCell ref="Y6:AC6"/>
    <mergeCell ref="O7:O8"/>
    <mergeCell ref="P7:P8"/>
    <mergeCell ref="Q7:S7"/>
    <mergeCell ref="T7:T8"/>
    <mergeCell ref="U7:U8"/>
    <mergeCell ref="V7:X7"/>
    <mergeCell ref="DO6:DQ6"/>
    <mergeCell ref="DU6:DW6"/>
    <mergeCell ref="DX6:DZ6"/>
    <mergeCell ref="AD6:AH6"/>
    <mergeCell ref="AI6:AM6"/>
    <mergeCell ref="AN6:AR6"/>
    <mergeCell ref="AS6:AW6"/>
    <mergeCell ref="AX6:AZ6"/>
    <mergeCell ref="AI7:AI8"/>
    <mergeCell ref="AJ7:AJ8"/>
    <mergeCell ref="AK7:AM7"/>
    <mergeCell ref="AS7:AS8"/>
    <mergeCell ref="AT7:AT8"/>
    <mergeCell ref="DH4:DH6"/>
    <mergeCell ref="DI4:DK6"/>
    <mergeCell ref="DL4:EC4"/>
    <mergeCell ref="ED4:ED6"/>
    <mergeCell ref="EE4:EG6"/>
    <mergeCell ref="O5:AZ5"/>
    <mergeCell ref="BA5:BL5"/>
    <mergeCell ref="BM5:BO6"/>
    <mergeCell ref="BP5:CF5"/>
    <mergeCell ref="CG5:CO5"/>
    <mergeCell ref="CP5:CX5"/>
    <mergeCell ref="CY5:DA6"/>
    <mergeCell ref="DB5:DD6"/>
    <mergeCell ref="DE5:DG6"/>
    <mergeCell ref="DL5:DQ5"/>
    <mergeCell ref="CP6:CR6"/>
    <mergeCell ref="CS6:CU6"/>
    <mergeCell ref="CV6:CX6"/>
    <mergeCell ref="DL6:DN6"/>
    <mergeCell ref="EA6:EC6"/>
    <mergeCell ref="BX6:BZ6"/>
    <mergeCell ref="CA6:CC6"/>
    <mergeCell ref="CD6:CF6"/>
    <mergeCell ref="CG6:CI6"/>
    <mergeCell ref="L3:O3"/>
    <mergeCell ref="A4:A8"/>
    <mergeCell ref="B4:B8"/>
    <mergeCell ref="C4:C8"/>
    <mergeCell ref="D4:D8"/>
    <mergeCell ref="E4:I6"/>
    <mergeCell ref="J4:N6"/>
    <mergeCell ref="O4:DG4"/>
    <mergeCell ref="E7:E8"/>
    <mergeCell ref="F7:F8"/>
    <mergeCell ref="G7:I7"/>
    <mergeCell ref="J7:J8"/>
    <mergeCell ref="K7:K8"/>
    <mergeCell ref="L7:N7"/>
    <mergeCell ref="CJ6:CL6"/>
    <mergeCell ref="CM6:CO6"/>
    <mergeCell ref="BA6:BC6"/>
    <mergeCell ref="BD6:BF6"/>
    <mergeCell ref="BG6:BI6"/>
    <mergeCell ref="BJ6:BL6"/>
    <mergeCell ref="BP6:BT6"/>
    <mergeCell ref="BB7:BB8"/>
    <mergeCell ref="BU6:BW6"/>
    <mergeCell ref="AU7:AW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67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2" sqref="A2:EG2"/>
    </sheetView>
  </sheetViews>
  <sheetFormatPr defaultColWidth="17.28515625" defaultRowHeight="17.25" x14ac:dyDescent="0.3"/>
  <cols>
    <col min="1" max="1" width="5.28515625" style="1" customWidth="1"/>
    <col min="2" max="2" width="15.42578125" style="34" customWidth="1"/>
    <col min="3" max="3" width="13.140625" style="1" customWidth="1"/>
    <col min="4" max="4" width="14.7109375" style="1" customWidth="1"/>
    <col min="5" max="5" width="15.7109375" style="1" customWidth="1"/>
    <col min="6" max="7" width="14.85546875" style="1" customWidth="1"/>
    <col min="8" max="8" width="11.5703125" style="1" customWidth="1"/>
    <col min="9" max="9" width="9.5703125" style="1" customWidth="1"/>
    <col min="10" max="12" width="14.85546875" style="1" customWidth="1"/>
    <col min="13" max="13" width="12.5703125" style="1" customWidth="1"/>
    <col min="14" max="14" width="11" style="1" customWidth="1"/>
    <col min="15" max="17" width="14.85546875" style="1" customWidth="1"/>
    <col min="18" max="18" width="11.7109375" style="1" customWidth="1"/>
    <col min="19" max="19" width="11.85546875" style="1" customWidth="1"/>
    <col min="20" max="32" width="14.85546875" style="1" customWidth="1"/>
    <col min="33" max="33" width="13.5703125" style="1" customWidth="1"/>
    <col min="34" max="133" width="14.85546875" style="1" customWidth="1"/>
    <col min="134" max="134" width="10.5703125" style="1" customWidth="1"/>
    <col min="135" max="137" width="14.85546875" style="1" customWidth="1"/>
    <col min="138" max="227" width="17.28515625" style="2"/>
    <col min="228" max="16384" width="17.28515625" style="1"/>
  </cols>
  <sheetData>
    <row r="1" spans="1:253" x14ac:dyDescent="0.3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</row>
    <row r="2" spans="1:253" ht="17.45" customHeight="1" x14ac:dyDescent="0.3">
      <c r="A2" s="183" t="s">
        <v>67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</row>
    <row r="3" spans="1:253" x14ac:dyDescent="0.3">
      <c r="C3" s="5"/>
      <c r="D3" s="5"/>
      <c r="E3" s="5"/>
      <c r="F3" s="5"/>
      <c r="G3" s="5"/>
      <c r="H3" s="5"/>
      <c r="I3" s="5"/>
      <c r="J3" s="5"/>
      <c r="K3" s="5"/>
      <c r="L3" s="81"/>
      <c r="M3" s="81"/>
      <c r="N3" s="81"/>
      <c r="O3" s="81"/>
      <c r="P3" s="5"/>
      <c r="Q3" s="3"/>
      <c r="R3" s="3"/>
      <c r="T3" s="4"/>
      <c r="U3" s="4"/>
      <c r="V3" s="4"/>
      <c r="W3" s="4"/>
      <c r="X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253" ht="17.45" customHeight="1" x14ac:dyDescent="0.3">
      <c r="A4" s="82" t="s">
        <v>1</v>
      </c>
      <c r="B4" s="85" t="s">
        <v>2</v>
      </c>
      <c r="C4" s="88" t="s">
        <v>3</v>
      </c>
      <c r="D4" s="88" t="s">
        <v>4</v>
      </c>
      <c r="E4" s="91" t="s">
        <v>5</v>
      </c>
      <c r="F4" s="92"/>
      <c r="G4" s="92"/>
      <c r="H4" s="92"/>
      <c r="I4" s="93"/>
      <c r="J4" s="100" t="s">
        <v>6</v>
      </c>
      <c r="K4" s="101"/>
      <c r="L4" s="101"/>
      <c r="M4" s="101"/>
      <c r="N4" s="102"/>
      <c r="O4" s="109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1"/>
      <c r="DH4" s="131" t="s">
        <v>7</v>
      </c>
      <c r="DI4" s="132" t="s">
        <v>8</v>
      </c>
      <c r="DJ4" s="133"/>
      <c r="DK4" s="134"/>
      <c r="DL4" s="141" t="s">
        <v>9</v>
      </c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31" t="s">
        <v>10</v>
      </c>
      <c r="EE4" s="142" t="s">
        <v>11</v>
      </c>
      <c r="EF4" s="143"/>
      <c r="EG4" s="144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ht="18" customHeight="1" x14ac:dyDescent="0.3">
      <c r="A5" s="83"/>
      <c r="B5" s="86"/>
      <c r="C5" s="89"/>
      <c r="D5" s="89"/>
      <c r="E5" s="94"/>
      <c r="F5" s="95"/>
      <c r="G5" s="95"/>
      <c r="H5" s="95"/>
      <c r="I5" s="96"/>
      <c r="J5" s="103"/>
      <c r="K5" s="104"/>
      <c r="L5" s="104"/>
      <c r="M5" s="104"/>
      <c r="N5" s="105"/>
      <c r="O5" s="151" t="s">
        <v>12</v>
      </c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3"/>
      <c r="BA5" s="154" t="s">
        <v>13</v>
      </c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5" t="s">
        <v>14</v>
      </c>
      <c r="BN5" s="156"/>
      <c r="BO5" s="156"/>
      <c r="BP5" s="159" t="s">
        <v>15</v>
      </c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1"/>
      <c r="CG5" s="118" t="s">
        <v>16</v>
      </c>
      <c r="CH5" s="119"/>
      <c r="CI5" s="119"/>
      <c r="CJ5" s="119"/>
      <c r="CK5" s="119"/>
      <c r="CL5" s="119"/>
      <c r="CM5" s="119"/>
      <c r="CN5" s="119"/>
      <c r="CO5" s="162"/>
      <c r="CP5" s="159" t="s">
        <v>17</v>
      </c>
      <c r="CQ5" s="160"/>
      <c r="CR5" s="160"/>
      <c r="CS5" s="160"/>
      <c r="CT5" s="160"/>
      <c r="CU5" s="160"/>
      <c r="CV5" s="160"/>
      <c r="CW5" s="160"/>
      <c r="CX5" s="160"/>
      <c r="CY5" s="154" t="s">
        <v>18</v>
      </c>
      <c r="CZ5" s="154"/>
      <c r="DA5" s="154"/>
      <c r="DB5" s="155" t="s">
        <v>19</v>
      </c>
      <c r="DC5" s="156"/>
      <c r="DD5" s="163"/>
      <c r="DE5" s="155" t="s">
        <v>20</v>
      </c>
      <c r="DF5" s="156"/>
      <c r="DG5" s="163"/>
      <c r="DH5" s="131"/>
      <c r="DI5" s="135"/>
      <c r="DJ5" s="136"/>
      <c r="DK5" s="137"/>
      <c r="DL5" s="165"/>
      <c r="DM5" s="165"/>
      <c r="DN5" s="166"/>
      <c r="DO5" s="166"/>
      <c r="DP5" s="166"/>
      <c r="DQ5" s="166"/>
      <c r="DR5" s="155" t="s">
        <v>21</v>
      </c>
      <c r="DS5" s="156"/>
      <c r="DT5" s="163"/>
      <c r="DU5" s="171"/>
      <c r="DV5" s="172"/>
      <c r="DW5" s="172"/>
      <c r="DX5" s="172"/>
      <c r="DY5" s="172"/>
      <c r="DZ5" s="172"/>
      <c r="EA5" s="172"/>
      <c r="EB5" s="172"/>
      <c r="EC5" s="172"/>
      <c r="ED5" s="131"/>
      <c r="EE5" s="145"/>
      <c r="EF5" s="146"/>
      <c r="EG5" s="147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ht="84" customHeight="1" x14ac:dyDescent="0.3">
      <c r="A6" s="83"/>
      <c r="B6" s="86"/>
      <c r="C6" s="89"/>
      <c r="D6" s="89"/>
      <c r="E6" s="97"/>
      <c r="F6" s="98"/>
      <c r="G6" s="98"/>
      <c r="H6" s="98"/>
      <c r="I6" s="99"/>
      <c r="J6" s="106"/>
      <c r="K6" s="107"/>
      <c r="L6" s="107"/>
      <c r="M6" s="107"/>
      <c r="N6" s="108"/>
      <c r="O6" s="173" t="s">
        <v>54</v>
      </c>
      <c r="P6" s="174"/>
      <c r="Q6" s="174"/>
      <c r="R6" s="174"/>
      <c r="S6" s="175"/>
      <c r="T6" s="176" t="s">
        <v>22</v>
      </c>
      <c r="U6" s="177"/>
      <c r="V6" s="177"/>
      <c r="W6" s="177"/>
      <c r="X6" s="178"/>
      <c r="Y6" s="176" t="s">
        <v>23</v>
      </c>
      <c r="Z6" s="177"/>
      <c r="AA6" s="177"/>
      <c r="AB6" s="177"/>
      <c r="AC6" s="178"/>
      <c r="AD6" s="176" t="s">
        <v>51</v>
      </c>
      <c r="AE6" s="177"/>
      <c r="AF6" s="177"/>
      <c r="AG6" s="177"/>
      <c r="AH6" s="178"/>
      <c r="AI6" s="176" t="s">
        <v>52</v>
      </c>
      <c r="AJ6" s="177"/>
      <c r="AK6" s="177"/>
      <c r="AL6" s="177"/>
      <c r="AM6" s="178"/>
      <c r="AN6" s="176" t="s">
        <v>24</v>
      </c>
      <c r="AO6" s="177"/>
      <c r="AP6" s="177"/>
      <c r="AQ6" s="177"/>
      <c r="AR6" s="178"/>
      <c r="AS6" s="176" t="s">
        <v>25</v>
      </c>
      <c r="AT6" s="177"/>
      <c r="AU6" s="177"/>
      <c r="AV6" s="177"/>
      <c r="AW6" s="178"/>
      <c r="AX6" s="179" t="s">
        <v>26</v>
      </c>
      <c r="AY6" s="179"/>
      <c r="AZ6" s="179"/>
      <c r="BA6" s="121" t="s">
        <v>27</v>
      </c>
      <c r="BB6" s="122"/>
      <c r="BC6" s="122"/>
      <c r="BD6" s="121" t="s">
        <v>28</v>
      </c>
      <c r="BE6" s="122"/>
      <c r="BF6" s="123"/>
      <c r="BG6" s="124" t="s">
        <v>29</v>
      </c>
      <c r="BH6" s="125"/>
      <c r="BI6" s="125"/>
      <c r="BJ6" s="126" t="s">
        <v>30</v>
      </c>
      <c r="BK6" s="127"/>
      <c r="BL6" s="127"/>
      <c r="BM6" s="157"/>
      <c r="BN6" s="158"/>
      <c r="BO6" s="158"/>
      <c r="BP6" s="128" t="s">
        <v>31</v>
      </c>
      <c r="BQ6" s="129"/>
      <c r="BR6" s="129"/>
      <c r="BS6" s="129"/>
      <c r="BT6" s="130"/>
      <c r="BU6" s="120" t="s">
        <v>32</v>
      </c>
      <c r="BV6" s="120"/>
      <c r="BW6" s="120"/>
      <c r="BX6" s="120" t="s">
        <v>33</v>
      </c>
      <c r="BY6" s="120"/>
      <c r="BZ6" s="120"/>
      <c r="CA6" s="120" t="s">
        <v>34</v>
      </c>
      <c r="CB6" s="120"/>
      <c r="CC6" s="120"/>
      <c r="CD6" s="120" t="s">
        <v>35</v>
      </c>
      <c r="CE6" s="120"/>
      <c r="CF6" s="120"/>
      <c r="CG6" s="120" t="s">
        <v>36</v>
      </c>
      <c r="CH6" s="120"/>
      <c r="CI6" s="120"/>
      <c r="CJ6" s="118" t="s">
        <v>37</v>
      </c>
      <c r="CK6" s="119"/>
      <c r="CL6" s="119"/>
      <c r="CM6" s="120" t="s">
        <v>38</v>
      </c>
      <c r="CN6" s="120"/>
      <c r="CO6" s="120"/>
      <c r="CP6" s="167" t="s">
        <v>39</v>
      </c>
      <c r="CQ6" s="168"/>
      <c r="CR6" s="119"/>
      <c r="CS6" s="120" t="s">
        <v>40</v>
      </c>
      <c r="CT6" s="120"/>
      <c r="CU6" s="120"/>
      <c r="CV6" s="118" t="s">
        <v>41</v>
      </c>
      <c r="CW6" s="119"/>
      <c r="CX6" s="119"/>
      <c r="CY6" s="154"/>
      <c r="CZ6" s="154"/>
      <c r="DA6" s="154"/>
      <c r="DB6" s="157"/>
      <c r="DC6" s="158"/>
      <c r="DD6" s="164"/>
      <c r="DE6" s="157"/>
      <c r="DF6" s="158"/>
      <c r="DG6" s="164"/>
      <c r="DH6" s="131"/>
      <c r="DI6" s="138"/>
      <c r="DJ6" s="139"/>
      <c r="DK6" s="140"/>
      <c r="DL6" s="155" t="s">
        <v>42</v>
      </c>
      <c r="DM6" s="156"/>
      <c r="DN6" s="163"/>
      <c r="DO6" s="155" t="s">
        <v>43</v>
      </c>
      <c r="DP6" s="156"/>
      <c r="DQ6" s="163"/>
      <c r="DR6" s="157"/>
      <c r="DS6" s="158"/>
      <c r="DT6" s="164"/>
      <c r="DU6" s="155" t="s">
        <v>44</v>
      </c>
      <c r="DV6" s="156"/>
      <c r="DW6" s="163"/>
      <c r="DX6" s="155" t="s">
        <v>45</v>
      </c>
      <c r="DY6" s="156"/>
      <c r="DZ6" s="163"/>
      <c r="EA6" s="169" t="s">
        <v>46</v>
      </c>
      <c r="EB6" s="170"/>
      <c r="EC6" s="170"/>
      <c r="ED6" s="131"/>
      <c r="EE6" s="148"/>
      <c r="EF6" s="149"/>
      <c r="EG6" s="150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253" ht="17.45" customHeight="1" x14ac:dyDescent="0.3">
      <c r="A7" s="83"/>
      <c r="B7" s="86"/>
      <c r="C7" s="89"/>
      <c r="D7" s="89"/>
      <c r="E7" s="112" t="s">
        <v>47</v>
      </c>
      <c r="F7" s="114" t="s">
        <v>60</v>
      </c>
      <c r="G7" s="116"/>
      <c r="H7" s="116"/>
      <c r="I7" s="117"/>
      <c r="J7" s="112" t="s">
        <v>47</v>
      </c>
      <c r="K7" s="114" t="s">
        <v>60</v>
      </c>
      <c r="L7" s="116"/>
      <c r="M7" s="116"/>
      <c r="N7" s="117"/>
      <c r="O7" s="112" t="s">
        <v>47</v>
      </c>
      <c r="P7" s="114" t="s">
        <v>60</v>
      </c>
      <c r="Q7" s="116"/>
      <c r="R7" s="116"/>
      <c r="S7" s="117"/>
      <c r="T7" s="112" t="s">
        <v>47</v>
      </c>
      <c r="U7" s="114" t="s">
        <v>60</v>
      </c>
      <c r="V7" s="116"/>
      <c r="W7" s="116"/>
      <c r="X7" s="117"/>
      <c r="Y7" s="112" t="s">
        <v>47</v>
      </c>
      <c r="Z7" s="114" t="s">
        <v>60</v>
      </c>
      <c r="AA7" s="116"/>
      <c r="AB7" s="116"/>
      <c r="AC7" s="117"/>
      <c r="AD7" s="112" t="s">
        <v>47</v>
      </c>
      <c r="AE7" s="114" t="s">
        <v>60</v>
      </c>
      <c r="AF7" s="180"/>
      <c r="AG7" s="180"/>
      <c r="AH7" s="180"/>
      <c r="AI7" s="112" t="s">
        <v>47</v>
      </c>
      <c r="AJ7" s="114" t="s">
        <v>60</v>
      </c>
      <c r="AK7" s="116"/>
      <c r="AL7" s="116"/>
      <c r="AM7" s="117"/>
      <c r="AN7" s="112" t="s">
        <v>47</v>
      </c>
      <c r="AO7" s="114" t="s">
        <v>60</v>
      </c>
      <c r="AP7" s="116"/>
      <c r="AQ7" s="116"/>
      <c r="AR7" s="117"/>
      <c r="AS7" s="112" t="s">
        <v>47</v>
      </c>
      <c r="AT7" s="114" t="s">
        <v>60</v>
      </c>
      <c r="AU7" s="116"/>
      <c r="AV7" s="116"/>
      <c r="AW7" s="117"/>
      <c r="AX7" s="112" t="s">
        <v>47</v>
      </c>
      <c r="AY7" s="114" t="s">
        <v>60</v>
      </c>
      <c r="AZ7" s="79"/>
      <c r="BA7" s="112" t="s">
        <v>47</v>
      </c>
      <c r="BB7" s="114" t="s">
        <v>60</v>
      </c>
      <c r="BC7" s="79"/>
      <c r="BD7" s="112" t="s">
        <v>47</v>
      </c>
      <c r="BE7" s="114" t="s">
        <v>60</v>
      </c>
      <c r="BF7" s="79"/>
      <c r="BG7" s="112" t="s">
        <v>47</v>
      </c>
      <c r="BH7" s="114" t="s">
        <v>60</v>
      </c>
      <c r="BI7" s="79"/>
      <c r="BJ7" s="112" t="s">
        <v>47</v>
      </c>
      <c r="BK7" s="114" t="s">
        <v>60</v>
      </c>
      <c r="BL7" s="79"/>
      <c r="BM7" s="112" t="s">
        <v>47</v>
      </c>
      <c r="BN7" s="114" t="s">
        <v>60</v>
      </c>
      <c r="BO7" s="79"/>
      <c r="BP7" s="112" t="s">
        <v>47</v>
      </c>
      <c r="BQ7" s="114" t="s">
        <v>60</v>
      </c>
      <c r="BR7" s="181"/>
      <c r="BS7" s="181"/>
      <c r="BT7" s="182"/>
      <c r="BU7" s="112" t="s">
        <v>47</v>
      </c>
      <c r="BV7" s="114" t="s">
        <v>60</v>
      </c>
      <c r="BW7" s="79"/>
      <c r="BX7" s="112" t="s">
        <v>47</v>
      </c>
      <c r="BY7" s="114" t="s">
        <v>60</v>
      </c>
      <c r="BZ7" s="79"/>
      <c r="CA7" s="112" t="s">
        <v>47</v>
      </c>
      <c r="CB7" s="114" t="s">
        <v>60</v>
      </c>
      <c r="CC7" s="79"/>
      <c r="CD7" s="112" t="s">
        <v>47</v>
      </c>
      <c r="CE7" s="114" t="s">
        <v>60</v>
      </c>
      <c r="CF7" s="79"/>
      <c r="CG7" s="112" t="s">
        <v>47</v>
      </c>
      <c r="CH7" s="114" t="s">
        <v>60</v>
      </c>
      <c r="CI7" s="79"/>
      <c r="CJ7" s="112" t="s">
        <v>47</v>
      </c>
      <c r="CK7" s="114" t="s">
        <v>60</v>
      </c>
      <c r="CL7" s="79"/>
      <c r="CM7" s="112" t="s">
        <v>47</v>
      </c>
      <c r="CN7" s="114" t="s">
        <v>60</v>
      </c>
      <c r="CO7" s="79"/>
      <c r="CP7" s="112" t="s">
        <v>47</v>
      </c>
      <c r="CQ7" s="114" t="s">
        <v>60</v>
      </c>
      <c r="CR7" s="79"/>
      <c r="CS7" s="112" t="s">
        <v>47</v>
      </c>
      <c r="CT7" s="114" t="s">
        <v>60</v>
      </c>
      <c r="CU7" s="79"/>
      <c r="CV7" s="112" t="s">
        <v>47</v>
      </c>
      <c r="CW7" s="114" t="s">
        <v>60</v>
      </c>
      <c r="CX7" s="79"/>
      <c r="CY7" s="112" t="s">
        <v>47</v>
      </c>
      <c r="CZ7" s="114" t="s">
        <v>60</v>
      </c>
      <c r="DA7" s="79"/>
      <c r="DB7" s="112" t="s">
        <v>47</v>
      </c>
      <c r="DC7" s="114" t="s">
        <v>60</v>
      </c>
      <c r="DD7" s="79"/>
      <c r="DE7" s="112" t="s">
        <v>47</v>
      </c>
      <c r="DF7" s="114" t="s">
        <v>60</v>
      </c>
      <c r="DG7" s="79"/>
      <c r="DH7" s="185" t="s">
        <v>48</v>
      </c>
      <c r="DI7" s="112" t="s">
        <v>47</v>
      </c>
      <c r="DJ7" s="114" t="s">
        <v>60</v>
      </c>
      <c r="DK7" s="79"/>
      <c r="DL7" s="112" t="s">
        <v>47</v>
      </c>
      <c r="DM7" s="114" t="s">
        <v>60</v>
      </c>
      <c r="DN7" s="79"/>
      <c r="DO7" s="112" t="s">
        <v>47</v>
      </c>
      <c r="DP7" s="114" t="s">
        <v>60</v>
      </c>
      <c r="DQ7" s="79"/>
      <c r="DR7" s="112" t="s">
        <v>47</v>
      </c>
      <c r="DS7" s="114" t="s">
        <v>60</v>
      </c>
      <c r="DT7" s="79"/>
      <c r="DU7" s="112" t="s">
        <v>47</v>
      </c>
      <c r="DV7" s="114" t="s">
        <v>60</v>
      </c>
      <c r="DW7" s="79"/>
      <c r="DX7" s="112" t="s">
        <v>47</v>
      </c>
      <c r="DY7" s="114" t="s">
        <v>60</v>
      </c>
      <c r="DZ7" s="79"/>
      <c r="EA7" s="112" t="s">
        <v>47</v>
      </c>
      <c r="EB7" s="114" t="s">
        <v>60</v>
      </c>
      <c r="EC7" s="79"/>
      <c r="ED7" s="131" t="s">
        <v>48</v>
      </c>
      <c r="EE7" s="112" t="s">
        <v>47</v>
      </c>
      <c r="EF7" s="114" t="s">
        <v>60</v>
      </c>
      <c r="EG7" s="79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</row>
    <row r="8" spans="1:253" ht="96.75" customHeight="1" x14ac:dyDescent="0.3">
      <c r="A8" s="84"/>
      <c r="B8" s="87"/>
      <c r="C8" s="90"/>
      <c r="D8" s="90"/>
      <c r="E8" s="113"/>
      <c r="F8" s="115"/>
      <c r="G8" s="73" t="s">
        <v>63</v>
      </c>
      <c r="H8" s="45" t="s">
        <v>53</v>
      </c>
      <c r="I8" s="47" t="s">
        <v>49</v>
      </c>
      <c r="J8" s="113"/>
      <c r="K8" s="115"/>
      <c r="L8" s="73" t="s">
        <v>64</v>
      </c>
      <c r="M8" s="45" t="s">
        <v>53</v>
      </c>
      <c r="N8" s="47" t="s">
        <v>49</v>
      </c>
      <c r="O8" s="113"/>
      <c r="P8" s="115"/>
      <c r="Q8" s="73" t="s">
        <v>65</v>
      </c>
      <c r="R8" s="45" t="s">
        <v>53</v>
      </c>
      <c r="S8" s="47" t="s">
        <v>49</v>
      </c>
      <c r="T8" s="113"/>
      <c r="U8" s="115"/>
      <c r="V8" s="73" t="s">
        <v>63</v>
      </c>
      <c r="W8" s="33" t="s">
        <v>53</v>
      </c>
      <c r="X8" s="73" t="s">
        <v>49</v>
      </c>
      <c r="Y8" s="113"/>
      <c r="Z8" s="115"/>
      <c r="AA8" s="73" t="s">
        <v>64</v>
      </c>
      <c r="AB8" s="33" t="s">
        <v>53</v>
      </c>
      <c r="AC8" s="73" t="s">
        <v>49</v>
      </c>
      <c r="AD8" s="113"/>
      <c r="AE8" s="115"/>
      <c r="AF8" s="73" t="s">
        <v>64</v>
      </c>
      <c r="AG8" s="33" t="s">
        <v>53</v>
      </c>
      <c r="AH8" s="73" t="s">
        <v>49</v>
      </c>
      <c r="AI8" s="113"/>
      <c r="AJ8" s="115"/>
      <c r="AK8" s="73" t="s">
        <v>64</v>
      </c>
      <c r="AL8" s="33" t="s">
        <v>53</v>
      </c>
      <c r="AM8" s="73" t="s">
        <v>49</v>
      </c>
      <c r="AN8" s="113"/>
      <c r="AO8" s="115"/>
      <c r="AP8" s="73" t="s">
        <v>64</v>
      </c>
      <c r="AQ8" s="33" t="s">
        <v>53</v>
      </c>
      <c r="AR8" s="73" t="s">
        <v>49</v>
      </c>
      <c r="AS8" s="113"/>
      <c r="AT8" s="115"/>
      <c r="AU8" s="73" t="s">
        <v>64</v>
      </c>
      <c r="AV8" s="33" t="s">
        <v>53</v>
      </c>
      <c r="AW8" s="73" t="s">
        <v>49</v>
      </c>
      <c r="AX8" s="113"/>
      <c r="AY8" s="115"/>
      <c r="AZ8" s="73" t="s">
        <v>64</v>
      </c>
      <c r="BA8" s="113"/>
      <c r="BB8" s="115"/>
      <c r="BC8" s="73" t="s">
        <v>64</v>
      </c>
      <c r="BD8" s="113"/>
      <c r="BE8" s="115"/>
      <c r="BF8" s="73" t="s">
        <v>64</v>
      </c>
      <c r="BG8" s="113"/>
      <c r="BH8" s="115"/>
      <c r="BI8" s="73" t="s">
        <v>63</v>
      </c>
      <c r="BJ8" s="113"/>
      <c r="BK8" s="115"/>
      <c r="BL8" s="73" t="s">
        <v>64</v>
      </c>
      <c r="BM8" s="113"/>
      <c r="BN8" s="115"/>
      <c r="BO8" s="73" t="s">
        <v>64</v>
      </c>
      <c r="BP8" s="113"/>
      <c r="BQ8" s="115"/>
      <c r="BR8" s="73" t="s">
        <v>64</v>
      </c>
      <c r="BS8" s="33" t="s">
        <v>53</v>
      </c>
      <c r="BT8" s="73" t="s">
        <v>49</v>
      </c>
      <c r="BU8" s="113"/>
      <c r="BV8" s="115"/>
      <c r="BW8" s="73" t="s">
        <v>64</v>
      </c>
      <c r="BX8" s="113"/>
      <c r="BY8" s="115"/>
      <c r="BZ8" s="73" t="s">
        <v>64</v>
      </c>
      <c r="CA8" s="113"/>
      <c r="CB8" s="115"/>
      <c r="CC8" s="73" t="s">
        <v>64</v>
      </c>
      <c r="CD8" s="113"/>
      <c r="CE8" s="115"/>
      <c r="CF8" s="73" t="s">
        <v>64</v>
      </c>
      <c r="CG8" s="113"/>
      <c r="CH8" s="115"/>
      <c r="CI8" s="73" t="s">
        <v>64</v>
      </c>
      <c r="CJ8" s="113"/>
      <c r="CK8" s="115"/>
      <c r="CL8" s="73" t="s">
        <v>64</v>
      </c>
      <c r="CM8" s="113"/>
      <c r="CN8" s="115"/>
      <c r="CO8" s="73" t="s">
        <v>64</v>
      </c>
      <c r="CP8" s="113"/>
      <c r="CQ8" s="115"/>
      <c r="CR8" s="73" t="s">
        <v>64</v>
      </c>
      <c r="CS8" s="113"/>
      <c r="CT8" s="115"/>
      <c r="CU8" s="73" t="s">
        <v>64</v>
      </c>
      <c r="CV8" s="113"/>
      <c r="CW8" s="115"/>
      <c r="CX8" s="73" t="s">
        <v>64</v>
      </c>
      <c r="CY8" s="113"/>
      <c r="CZ8" s="115"/>
      <c r="DA8" s="73" t="s">
        <v>63</v>
      </c>
      <c r="DB8" s="113"/>
      <c r="DC8" s="115"/>
      <c r="DD8" s="73" t="s">
        <v>64</v>
      </c>
      <c r="DE8" s="113"/>
      <c r="DF8" s="115"/>
      <c r="DG8" s="73" t="s">
        <v>64</v>
      </c>
      <c r="DH8" s="185"/>
      <c r="DI8" s="113"/>
      <c r="DJ8" s="115"/>
      <c r="DK8" s="73" t="s">
        <v>64</v>
      </c>
      <c r="DL8" s="113"/>
      <c r="DM8" s="115"/>
      <c r="DN8" s="73" t="s">
        <v>64</v>
      </c>
      <c r="DO8" s="113"/>
      <c r="DP8" s="115"/>
      <c r="DQ8" s="73" t="s">
        <v>64</v>
      </c>
      <c r="DR8" s="113"/>
      <c r="DS8" s="115"/>
      <c r="DT8" s="73" t="s">
        <v>64</v>
      </c>
      <c r="DU8" s="113"/>
      <c r="DV8" s="115"/>
      <c r="DW8" s="73" t="s">
        <v>64</v>
      </c>
      <c r="DX8" s="113"/>
      <c r="DY8" s="115"/>
      <c r="DZ8" s="73" t="s">
        <v>64</v>
      </c>
      <c r="EA8" s="113"/>
      <c r="EB8" s="115"/>
      <c r="EC8" s="73" t="s">
        <v>64</v>
      </c>
      <c r="ED8" s="131"/>
      <c r="EE8" s="113"/>
      <c r="EF8" s="115"/>
      <c r="EG8" s="73" t="s">
        <v>64</v>
      </c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x14ac:dyDescent="0.3">
      <c r="A9" s="13"/>
      <c r="B9" s="35">
        <v>1</v>
      </c>
      <c r="C9" s="14">
        <v>2</v>
      </c>
      <c r="D9" s="13">
        <v>3</v>
      </c>
      <c r="E9" s="14">
        <v>4</v>
      </c>
      <c r="F9" s="13">
        <v>5</v>
      </c>
      <c r="G9" s="14">
        <v>6</v>
      </c>
      <c r="H9" s="13">
        <v>7</v>
      </c>
      <c r="I9" s="14">
        <v>8</v>
      </c>
      <c r="J9" s="13">
        <v>9</v>
      </c>
      <c r="K9" s="14">
        <v>10</v>
      </c>
      <c r="L9" s="13">
        <v>11</v>
      </c>
      <c r="M9" s="14">
        <v>12</v>
      </c>
      <c r="N9" s="13">
        <v>13</v>
      </c>
      <c r="O9" s="14">
        <v>14</v>
      </c>
      <c r="P9" s="13">
        <v>15</v>
      </c>
      <c r="Q9" s="14">
        <v>16</v>
      </c>
      <c r="R9" s="13">
        <v>17</v>
      </c>
      <c r="S9" s="14">
        <v>18</v>
      </c>
      <c r="T9" s="13">
        <v>19</v>
      </c>
      <c r="U9" s="14">
        <v>20</v>
      </c>
      <c r="V9" s="13">
        <v>21</v>
      </c>
      <c r="W9" s="14">
        <v>22</v>
      </c>
      <c r="X9" s="13">
        <v>23</v>
      </c>
      <c r="Y9" s="14">
        <v>24</v>
      </c>
      <c r="Z9" s="13">
        <v>25</v>
      </c>
      <c r="AA9" s="14">
        <v>26</v>
      </c>
      <c r="AB9" s="13">
        <v>27</v>
      </c>
      <c r="AC9" s="14">
        <v>28</v>
      </c>
      <c r="AD9" s="13">
        <v>29</v>
      </c>
      <c r="AE9" s="14">
        <v>30</v>
      </c>
      <c r="AF9" s="13">
        <v>31</v>
      </c>
      <c r="AG9" s="14">
        <v>32</v>
      </c>
      <c r="AH9" s="13">
        <v>33</v>
      </c>
      <c r="AI9" s="14">
        <v>34</v>
      </c>
      <c r="AJ9" s="13">
        <v>35</v>
      </c>
      <c r="AK9" s="14">
        <v>36</v>
      </c>
      <c r="AL9" s="13">
        <v>37</v>
      </c>
      <c r="AM9" s="14">
        <v>38</v>
      </c>
      <c r="AN9" s="13">
        <v>39</v>
      </c>
      <c r="AO9" s="14">
        <v>40</v>
      </c>
      <c r="AP9" s="13">
        <v>41</v>
      </c>
      <c r="AQ9" s="14">
        <v>42</v>
      </c>
      <c r="AR9" s="13">
        <v>43</v>
      </c>
      <c r="AS9" s="14">
        <v>44</v>
      </c>
      <c r="AT9" s="13">
        <v>45</v>
      </c>
      <c r="AU9" s="14">
        <v>46</v>
      </c>
      <c r="AV9" s="13">
        <v>47</v>
      </c>
      <c r="AW9" s="14">
        <v>48</v>
      </c>
      <c r="AX9" s="13">
        <v>49</v>
      </c>
      <c r="AY9" s="14">
        <v>50</v>
      </c>
      <c r="AZ9" s="13">
        <v>51</v>
      </c>
      <c r="BA9" s="14">
        <v>52</v>
      </c>
      <c r="BB9" s="13">
        <v>53</v>
      </c>
      <c r="BC9" s="14">
        <v>54</v>
      </c>
      <c r="BD9" s="13">
        <v>55</v>
      </c>
      <c r="BE9" s="14">
        <v>56</v>
      </c>
      <c r="BF9" s="13">
        <v>57</v>
      </c>
      <c r="BG9" s="14">
        <v>58</v>
      </c>
      <c r="BH9" s="13">
        <v>59</v>
      </c>
      <c r="BI9" s="14">
        <v>60</v>
      </c>
      <c r="BJ9" s="13">
        <v>61</v>
      </c>
      <c r="BK9" s="14">
        <v>62</v>
      </c>
      <c r="BL9" s="13">
        <v>63</v>
      </c>
      <c r="BM9" s="14">
        <v>64</v>
      </c>
      <c r="BN9" s="13">
        <v>65</v>
      </c>
      <c r="BO9" s="14">
        <v>66</v>
      </c>
      <c r="BP9" s="13">
        <v>67</v>
      </c>
      <c r="BQ9" s="14">
        <v>68</v>
      </c>
      <c r="BR9" s="13">
        <v>69</v>
      </c>
      <c r="BS9" s="14">
        <v>70</v>
      </c>
      <c r="BT9" s="13">
        <v>71</v>
      </c>
      <c r="BU9" s="14">
        <v>72</v>
      </c>
      <c r="BV9" s="13">
        <v>73</v>
      </c>
      <c r="BW9" s="14">
        <v>74</v>
      </c>
      <c r="BX9" s="13">
        <v>75</v>
      </c>
      <c r="BY9" s="14">
        <v>76</v>
      </c>
      <c r="BZ9" s="13">
        <v>77</v>
      </c>
      <c r="CA9" s="14">
        <v>78</v>
      </c>
      <c r="CB9" s="13">
        <v>79</v>
      </c>
      <c r="CC9" s="14">
        <v>80</v>
      </c>
      <c r="CD9" s="13">
        <v>81</v>
      </c>
      <c r="CE9" s="14">
        <v>82</v>
      </c>
      <c r="CF9" s="13">
        <v>83</v>
      </c>
      <c r="CG9" s="14">
        <v>84</v>
      </c>
      <c r="CH9" s="13">
        <v>85</v>
      </c>
      <c r="CI9" s="14">
        <v>86</v>
      </c>
      <c r="CJ9" s="13">
        <v>87</v>
      </c>
      <c r="CK9" s="14">
        <v>88</v>
      </c>
      <c r="CL9" s="13">
        <v>89</v>
      </c>
      <c r="CM9" s="14">
        <v>90</v>
      </c>
      <c r="CN9" s="13">
        <v>91</v>
      </c>
      <c r="CO9" s="14">
        <v>92</v>
      </c>
      <c r="CP9" s="13">
        <v>93</v>
      </c>
      <c r="CQ9" s="14">
        <v>94</v>
      </c>
      <c r="CR9" s="13">
        <v>95</v>
      </c>
      <c r="CS9" s="14">
        <v>96</v>
      </c>
      <c r="CT9" s="13">
        <v>97</v>
      </c>
      <c r="CU9" s="14">
        <v>98</v>
      </c>
      <c r="CV9" s="13">
        <v>99</v>
      </c>
      <c r="CW9" s="14">
        <v>100</v>
      </c>
      <c r="CX9" s="13">
        <v>101</v>
      </c>
      <c r="CY9" s="14">
        <v>102</v>
      </c>
      <c r="CZ9" s="13">
        <v>103</v>
      </c>
      <c r="DA9" s="14">
        <v>104</v>
      </c>
      <c r="DB9" s="13">
        <v>105</v>
      </c>
      <c r="DC9" s="14">
        <v>106</v>
      </c>
      <c r="DD9" s="13">
        <v>107</v>
      </c>
      <c r="DE9" s="14">
        <v>108</v>
      </c>
      <c r="DF9" s="13">
        <v>109</v>
      </c>
      <c r="DG9" s="14">
        <v>110</v>
      </c>
      <c r="DH9" s="13">
        <v>111</v>
      </c>
      <c r="DI9" s="14">
        <v>112</v>
      </c>
      <c r="DJ9" s="13">
        <v>113</v>
      </c>
      <c r="DK9" s="14">
        <v>114</v>
      </c>
      <c r="DL9" s="13">
        <v>115</v>
      </c>
      <c r="DM9" s="14">
        <v>116</v>
      </c>
      <c r="DN9" s="13">
        <v>117</v>
      </c>
      <c r="DO9" s="14">
        <v>118</v>
      </c>
      <c r="DP9" s="13">
        <v>119</v>
      </c>
      <c r="DQ9" s="14">
        <v>120</v>
      </c>
      <c r="DR9" s="13">
        <v>121</v>
      </c>
      <c r="DS9" s="14">
        <v>122</v>
      </c>
      <c r="DT9" s="13">
        <v>123</v>
      </c>
      <c r="DU9" s="14">
        <v>124</v>
      </c>
      <c r="DV9" s="13">
        <v>125</v>
      </c>
      <c r="DW9" s="14">
        <v>126</v>
      </c>
      <c r="DX9" s="13">
        <v>127</v>
      </c>
      <c r="DY9" s="14">
        <v>128</v>
      </c>
      <c r="DZ9" s="13">
        <v>129</v>
      </c>
      <c r="EA9" s="14">
        <v>130</v>
      </c>
      <c r="EB9" s="13">
        <v>131</v>
      </c>
      <c r="EC9" s="14">
        <v>132</v>
      </c>
      <c r="ED9" s="13">
        <v>133</v>
      </c>
      <c r="EE9" s="14">
        <v>134</v>
      </c>
      <c r="EF9" s="13">
        <v>135</v>
      </c>
      <c r="EG9" s="14">
        <v>136</v>
      </c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ht="24" customHeight="1" x14ac:dyDescent="0.3">
      <c r="A10" s="18">
        <v>1</v>
      </c>
      <c r="B10" s="41" t="s">
        <v>55</v>
      </c>
      <c r="C10" s="42">
        <v>5575.6617999999999</v>
      </c>
      <c r="D10" s="42">
        <v>249957.95910000001</v>
      </c>
      <c r="E10" s="20">
        <f t="shared" ref="E10:G14" si="0">DI10+EE10-EA10</f>
        <v>3957536.7</v>
      </c>
      <c r="F10" s="21">
        <f t="shared" si="0"/>
        <v>1978768.35</v>
      </c>
      <c r="G10" s="21">
        <f t="shared" si="0"/>
        <v>675294.00390000001</v>
      </c>
      <c r="H10" s="21">
        <f>+G10/F10*100</f>
        <v>34.126986309438394</v>
      </c>
      <c r="I10" s="21">
        <f>G10/E10*100</f>
        <v>17.063493154719197</v>
      </c>
      <c r="J10" s="20">
        <f t="shared" ref="J10:L14" si="1">T10+Y10+AI10+AN10+AS10+AX10+BM10+BU10+BX10+CA10+CD10+CG10+CM10+CP10+CV10+CY10+DE10+AD10</f>
        <v>490041.30000000005</v>
      </c>
      <c r="K10" s="21">
        <f t="shared" si="1"/>
        <v>245020.65000000002</v>
      </c>
      <c r="L10" s="21">
        <f t="shared" si="1"/>
        <v>148303.42690000011</v>
      </c>
      <c r="M10" s="21">
        <f>+L10/K10*100</f>
        <v>60.526909425797413</v>
      </c>
      <c r="N10" s="21">
        <f>L10/J10*100</f>
        <v>30.263454712898707</v>
      </c>
      <c r="O10" s="20">
        <f t="shared" ref="O10:P14" si="2">T10+Y10+AD10</f>
        <v>90266.7</v>
      </c>
      <c r="P10" s="21">
        <f t="shared" si="2"/>
        <v>45133.35</v>
      </c>
      <c r="Q10" s="21">
        <f>V10+AA10+AF10</f>
        <v>11769.880000000143</v>
      </c>
      <c r="R10" s="21">
        <f>+Q10/P10*100</f>
        <v>26.078011049479251</v>
      </c>
      <c r="S10" s="19">
        <f>Q10/O10*100</f>
        <v>13.039005524739625</v>
      </c>
      <c r="T10" s="20">
        <v>5064.3999999999996</v>
      </c>
      <c r="U10" s="43">
        <f>+T10/12*6</f>
        <v>2532.1999999999998</v>
      </c>
      <c r="V10" s="43">
        <v>1062.096</v>
      </c>
      <c r="W10" s="43">
        <f>+V10/U10*100</f>
        <v>41.943606350209308</v>
      </c>
      <c r="X10" s="43">
        <f t="shared" ref="X10:X17" si="3">V10/T10*100</f>
        <v>20.971803175104654</v>
      </c>
      <c r="Y10" s="20">
        <v>85202.3</v>
      </c>
      <c r="Z10" s="43">
        <f>+Y10/12*6</f>
        <v>42601.15</v>
      </c>
      <c r="AA10" s="43">
        <v>2846.6750000000002</v>
      </c>
      <c r="AB10" s="43">
        <f t="shared" ref="AB10:AB17" si="4">+AA10/Z10*100</f>
        <v>6.682155293929859</v>
      </c>
      <c r="AC10" s="43">
        <f>+AA10/Y10*100</f>
        <v>3.3410776469649295</v>
      </c>
      <c r="AD10" s="20">
        <v>0</v>
      </c>
      <c r="AE10" s="43">
        <f>+AD10/12*6</f>
        <v>0</v>
      </c>
      <c r="AF10" s="43">
        <v>7861.1090000001423</v>
      </c>
      <c r="AG10" s="43" t="e">
        <f>+AF10/AE10*100</f>
        <v>#DIV/0!</v>
      </c>
      <c r="AH10" s="43" t="e">
        <f>AF10/AD10*100</f>
        <v>#DIV/0!</v>
      </c>
      <c r="AI10" s="20">
        <v>170918.2</v>
      </c>
      <c r="AJ10" s="43">
        <f>+AI10/12*6</f>
        <v>85459.1</v>
      </c>
      <c r="AK10" s="43">
        <v>84090.64</v>
      </c>
      <c r="AL10" s="43">
        <f>+AK10/AJ10*100</f>
        <v>98.398695984394863</v>
      </c>
      <c r="AM10" s="43">
        <f>AK10/AI10*100</f>
        <v>49.199347992197431</v>
      </c>
      <c r="AN10" s="20">
        <v>6488</v>
      </c>
      <c r="AO10" s="43">
        <f>+AN10/12*6</f>
        <v>3244</v>
      </c>
      <c r="AP10" s="43">
        <v>2089.9209999999998</v>
      </c>
      <c r="AQ10" s="43">
        <f>+AP10/AO10*100</f>
        <v>64.424198520345243</v>
      </c>
      <c r="AR10" s="43">
        <f>AP10/AN10*100</f>
        <v>32.212099260172621</v>
      </c>
      <c r="AS10" s="20">
        <v>6900</v>
      </c>
      <c r="AT10" s="43">
        <f>+AS10/12*6</f>
        <v>3450</v>
      </c>
      <c r="AU10" s="43">
        <v>2868</v>
      </c>
      <c r="AV10" s="43">
        <f>+AU10/AT10*100</f>
        <v>83.130434782608702</v>
      </c>
      <c r="AW10" s="43">
        <f>AU10/AS10*100</f>
        <v>41.565217391304351</v>
      </c>
      <c r="AX10" s="20">
        <v>0</v>
      </c>
      <c r="AY10" s="43">
        <f>+AX10/12*6</f>
        <v>0</v>
      </c>
      <c r="AZ10" s="43">
        <v>0</v>
      </c>
      <c r="BA10" s="20">
        <v>0</v>
      </c>
      <c r="BB10" s="43">
        <f>+BA10/12*6</f>
        <v>0</v>
      </c>
      <c r="BC10" s="43">
        <v>0</v>
      </c>
      <c r="BD10" s="20">
        <v>1477564.3</v>
      </c>
      <c r="BE10" s="43">
        <f>+BD10/12*6</f>
        <v>738782.15</v>
      </c>
      <c r="BF10" s="43">
        <v>492521.5</v>
      </c>
      <c r="BG10" s="20">
        <v>3703.9</v>
      </c>
      <c r="BH10" s="43">
        <f>+BG10/12*6</f>
        <v>1851.9500000000003</v>
      </c>
      <c r="BI10" s="43">
        <v>1081.5</v>
      </c>
      <c r="BJ10" s="20">
        <v>0</v>
      </c>
      <c r="BK10" s="43">
        <f>+BJ10/12*6</f>
        <v>0</v>
      </c>
      <c r="BL10" s="43">
        <v>0</v>
      </c>
      <c r="BM10" s="20">
        <v>0</v>
      </c>
      <c r="BN10" s="43">
        <f>+BM10/12*6</f>
        <v>0</v>
      </c>
      <c r="BO10" s="43">
        <v>0</v>
      </c>
      <c r="BP10" s="20">
        <f t="shared" ref="BP10:BQ14" si="5">BU10+BX10+CA10+CD10</f>
        <v>160025</v>
      </c>
      <c r="BQ10" s="43">
        <f t="shared" si="5"/>
        <v>80012.5</v>
      </c>
      <c r="BR10" s="43">
        <f>BW10+BZ10+CC10+CF10</f>
        <v>31060.345999999998</v>
      </c>
      <c r="BS10" s="43">
        <f>+BR10/BQ10*100</f>
        <v>38.819366973910327</v>
      </c>
      <c r="BT10" s="43">
        <f>BR10/BP10*100</f>
        <v>19.409683486955164</v>
      </c>
      <c r="BU10" s="20">
        <v>109392</v>
      </c>
      <c r="BV10" s="43">
        <f>+BU10/12*6</f>
        <v>54696</v>
      </c>
      <c r="BW10" s="43">
        <v>24060.445</v>
      </c>
      <c r="BX10" s="20">
        <v>35633</v>
      </c>
      <c r="BY10" s="43">
        <f>+BX10/12*6</f>
        <v>17816.5</v>
      </c>
      <c r="BZ10" s="43">
        <v>874.8</v>
      </c>
      <c r="CA10" s="20">
        <v>0</v>
      </c>
      <c r="CB10" s="43">
        <f>+CA10/12*6</f>
        <v>0</v>
      </c>
      <c r="CC10" s="43">
        <v>0</v>
      </c>
      <c r="CD10" s="20">
        <v>15000</v>
      </c>
      <c r="CE10" s="43">
        <f>+CD10/12*6</f>
        <v>7500</v>
      </c>
      <c r="CF10" s="43">
        <v>6125.1009999999997</v>
      </c>
      <c r="CG10" s="20">
        <v>0</v>
      </c>
      <c r="CH10" s="43">
        <f>+CG10/12*6</f>
        <v>0</v>
      </c>
      <c r="CI10" s="43">
        <v>0</v>
      </c>
      <c r="CJ10" s="20">
        <v>2227.1999999999998</v>
      </c>
      <c r="CK10" s="43">
        <f>+CJ10/12*6</f>
        <v>1113.5999999999999</v>
      </c>
      <c r="CL10" s="43">
        <v>445.44</v>
      </c>
      <c r="CM10" s="20">
        <v>0</v>
      </c>
      <c r="CN10" s="43">
        <f>+CM10/12*6</f>
        <v>0</v>
      </c>
      <c r="CO10" s="43">
        <v>0</v>
      </c>
      <c r="CP10" s="20">
        <v>45443.4</v>
      </c>
      <c r="CQ10" s="43">
        <f>+CP10/12*6</f>
        <v>22721.7</v>
      </c>
      <c r="CR10" s="43">
        <v>10523.111000000001</v>
      </c>
      <c r="CS10" s="20">
        <v>22165.4</v>
      </c>
      <c r="CT10" s="43">
        <f>+CS10/12*6</f>
        <v>11082.7</v>
      </c>
      <c r="CU10" s="43">
        <v>6024.3410000000003</v>
      </c>
      <c r="CV10" s="20">
        <v>0</v>
      </c>
      <c r="CW10" s="43">
        <f>+CV10/12*6</f>
        <v>0</v>
      </c>
      <c r="CX10" s="43">
        <v>308.45499999999998</v>
      </c>
      <c r="CY10" s="20">
        <v>0</v>
      </c>
      <c r="CZ10" s="21">
        <f>+CY10/12*6</f>
        <v>0</v>
      </c>
      <c r="DA10" s="43">
        <v>300</v>
      </c>
      <c r="DB10" s="20">
        <v>0</v>
      </c>
      <c r="DC10" s="21">
        <f>+DB10/12*6</f>
        <v>0</v>
      </c>
      <c r="DD10" s="43">
        <v>0</v>
      </c>
      <c r="DE10" s="20">
        <v>10000</v>
      </c>
      <c r="DF10" s="43">
        <f>+DE10/12*6</f>
        <v>5000</v>
      </c>
      <c r="DG10" s="43">
        <v>5293.0739000000003</v>
      </c>
      <c r="DH10" s="43">
        <v>0</v>
      </c>
      <c r="DI10" s="20">
        <f t="shared" ref="DI10:DK14" si="6">T10+Y10+AI10+AN10+AS10+AX10+BA10+BD10+BG10+BJ10+BM10+BU10+BX10+CA10+CD10+CG10+CJ10+CM10+CP10+CV10+CY10+DB10+DE10+AD10</f>
        <v>1973536.7</v>
      </c>
      <c r="DJ10" s="43">
        <f t="shared" si="6"/>
        <v>986768.35</v>
      </c>
      <c r="DK10" s="43">
        <f t="shared" si="6"/>
        <v>642351.86690000002</v>
      </c>
      <c r="DL10" s="20">
        <v>100000</v>
      </c>
      <c r="DM10" s="43">
        <f>+DL10/12*6</f>
        <v>50000</v>
      </c>
      <c r="DN10" s="43">
        <v>0</v>
      </c>
      <c r="DO10" s="20">
        <v>1884000</v>
      </c>
      <c r="DP10" s="43">
        <f>+DO10/12*6</f>
        <v>942000</v>
      </c>
      <c r="DQ10" s="43">
        <v>32942.137000000002</v>
      </c>
      <c r="DR10" s="20">
        <v>0</v>
      </c>
      <c r="DS10" s="43">
        <f>+DR10/12*6</f>
        <v>0</v>
      </c>
      <c r="DT10" s="43">
        <v>0</v>
      </c>
      <c r="DU10" s="20">
        <v>0</v>
      </c>
      <c r="DV10" s="43">
        <f>+DU10/12*6</f>
        <v>0</v>
      </c>
      <c r="DW10" s="43">
        <v>0</v>
      </c>
      <c r="DX10" s="20">
        <v>0</v>
      </c>
      <c r="DY10" s="43">
        <f>+DX10/12*6</f>
        <v>0</v>
      </c>
      <c r="DZ10" s="43">
        <v>0</v>
      </c>
      <c r="EA10" s="20">
        <v>364707.3</v>
      </c>
      <c r="EB10" s="43">
        <f>+EA10/12*6</f>
        <v>182353.65</v>
      </c>
      <c r="EC10" s="43">
        <v>0</v>
      </c>
      <c r="ED10" s="43">
        <v>0</v>
      </c>
      <c r="EE10" s="20">
        <f t="shared" ref="EE10:EF14" si="7">DL10+DO10+DR10+DU10+DX10+EA10</f>
        <v>2348707.2999999998</v>
      </c>
      <c r="EF10" s="43">
        <f t="shared" si="7"/>
        <v>1174353.6499999999</v>
      </c>
      <c r="EG10" s="43">
        <f>DN10+DQ10+DT10+DW10+DZ10+EC10+ED10</f>
        <v>32942.137000000002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</row>
    <row r="11" spans="1:253" ht="24" customHeight="1" x14ac:dyDescent="0.3">
      <c r="A11" s="18">
        <v>2</v>
      </c>
      <c r="B11" s="41" t="s">
        <v>56</v>
      </c>
      <c r="C11" s="42">
        <v>37539.474900000001</v>
      </c>
      <c r="D11" s="42">
        <v>113897.14599999999</v>
      </c>
      <c r="E11" s="20">
        <f t="shared" si="0"/>
        <v>2473290.7630000003</v>
      </c>
      <c r="F11" s="21">
        <f t="shared" si="0"/>
        <v>1236645.3815000001</v>
      </c>
      <c r="G11" s="21">
        <f t="shared" si="0"/>
        <v>958494.81550000014</v>
      </c>
      <c r="H11" s="21">
        <f t="shared" ref="H11:H17" si="8">+G11/F11*100</f>
        <v>77.5076533530886</v>
      </c>
      <c r="I11" s="21">
        <f>G11/E11*100</f>
        <v>38.7538266765443</v>
      </c>
      <c r="J11" s="20">
        <f t="shared" si="1"/>
        <v>724466.00000000047</v>
      </c>
      <c r="K11" s="21">
        <f t="shared" si="1"/>
        <v>362233.00000000023</v>
      </c>
      <c r="L11" s="21">
        <f t="shared" si="1"/>
        <v>245923.57550000004</v>
      </c>
      <c r="M11" s="21">
        <f t="shared" ref="M11:M17" si="9">+L11/K11*100</f>
        <v>67.890991571723134</v>
      </c>
      <c r="N11" s="21">
        <f>L11/J11*100</f>
        <v>33.945495785861567</v>
      </c>
      <c r="O11" s="20">
        <f t="shared" si="2"/>
        <v>130362.23000000045</v>
      </c>
      <c r="P11" s="21">
        <f t="shared" si="2"/>
        <v>65181.115000000224</v>
      </c>
      <c r="Q11" s="21">
        <f>V11+AA11+AF11</f>
        <v>32213.593800000024</v>
      </c>
      <c r="R11" s="21">
        <f t="shared" ref="R11:R17" si="10">+Q11/P11*100</f>
        <v>49.421667303481861</v>
      </c>
      <c r="S11" s="19">
        <f>Q11/O11*100</f>
        <v>24.710833651740931</v>
      </c>
      <c r="T11" s="20">
        <v>10000</v>
      </c>
      <c r="U11" s="43">
        <f t="shared" ref="U11:U14" si="11">+T11/12*6</f>
        <v>5000</v>
      </c>
      <c r="V11" s="43">
        <v>2715.4760000000001</v>
      </c>
      <c r="W11" s="43">
        <f t="shared" ref="W11:W17" si="12">+V11/U11*100</f>
        <v>54.309519999999999</v>
      </c>
      <c r="X11" s="43">
        <f t="shared" si="3"/>
        <v>27.15476</v>
      </c>
      <c r="Y11" s="20">
        <v>20000</v>
      </c>
      <c r="Z11" s="43">
        <f t="shared" ref="Z11:Z14" si="13">+Y11/12*6</f>
        <v>10000</v>
      </c>
      <c r="AA11" s="43">
        <v>12908.1338</v>
      </c>
      <c r="AB11" s="43">
        <f t="shared" si="4"/>
        <v>129.08133799999999</v>
      </c>
      <c r="AC11" s="43">
        <f t="shared" ref="AC11:AC17" si="14">+AA11/Y11*100</f>
        <v>64.540668999999994</v>
      </c>
      <c r="AD11" s="20">
        <v>100362.23000000045</v>
      </c>
      <c r="AE11" s="43">
        <f t="shared" ref="AE11:AE14" si="15">+AD11/12*6</f>
        <v>50181.115000000224</v>
      </c>
      <c r="AF11" s="43">
        <v>16589.984000000026</v>
      </c>
      <c r="AG11" s="43">
        <f>+AF11/AE11*100</f>
        <v>33.060213986875247</v>
      </c>
      <c r="AH11" s="43">
        <f>AF11/AD11*100</f>
        <v>16.530106993437624</v>
      </c>
      <c r="AI11" s="20">
        <v>324498.40000000002</v>
      </c>
      <c r="AJ11" s="43">
        <f t="shared" ref="AJ11:AJ14" si="16">+AI11/12*6</f>
        <v>162249.20000000001</v>
      </c>
      <c r="AK11" s="43">
        <v>155300.3345</v>
      </c>
      <c r="AL11" s="43">
        <f>+AK11/AJ11*100</f>
        <v>95.717165015297439</v>
      </c>
      <c r="AM11" s="43">
        <f>AK11/AI11*100</f>
        <v>47.85858250764872</v>
      </c>
      <c r="AN11" s="20">
        <v>7780.8</v>
      </c>
      <c r="AO11" s="43">
        <f t="shared" ref="AO11:AO14" si="17">+AN11/12*6</f>
        <v>3890.3999999999996</v>
      </c>
      <c r="AP11" s="43">
        <v>2888.4911999999999</v>
      </c>
      <c r="AQ11" s="43">
        <f t="shared" ref="AQ11:AQ17" si="18">+AP11/AO11*100</f>
        <v>74.246637877853189</v>
      </c>
      <c r="AR11" s="43">
        <f>AP11/AN11*100</f>
        <v>37.123318938926587</v>
      </c>
      <c r="AS11" s="20">
        <v>12300</v>
      </c>
      <c r="AT11" s="43">
        <f t="shared" ref="AT11:AT14" si="19">+AS11/12*6</f>
        <v>6150</v>
      </c>
      <c r="AU11" s="43">
        <v>4680.8</v>
      </c>
      <c r="AV11" s="43">
        <f>+AU11/AT11*100</f>
        <v>76.110569105691056</v>
      </c>
      <c r="AW11" s="43">
        <f>AU11/AS11*100</f>
        <v>38.055284552845528</v>
      </c>
      <c r="AX11" s="20">
        <v>0</v>
      </c>
      <c r="AY11" s="43">
        <f t="shared" ref="AY11:AY14" si="20">+AX11/12*6</f>
        <v>0</v>
      </c>
      <c r="AZ11" s="43">
        <v>0</v>
      </c>
      <c r="BA11" s="20">
        <v>0</v>
      </c>
      <c r="BB11" s="43">
        <f t="shared" ref="BB11:BB14" si="21">+BA11/12*6</f>
        <v>0</v>
      </c>
      <c r="BC11" s="43">
        <v>0</v>
      </c>
      <c r="BD11" s="20">
        <v>1487011.3</v>
      </c>
      <c r="BE11" s="43">
        <f t="shared" ref="BE11:BE14" si="22">+BD11/12*6</f>
        <v>743505.65</v>
      </c>
      <c r="BF11" s="43">
        <v>495670.4</v>
      </c>
      <c r="BG11" s="20">
        <v>9804.9</v>
      </c>
      <c r="BH11" s="43">
        <f t="shared" ref="BH11:BH14" si="23">+BG11/12*6</f>
        <v>4902.45</v>
      </c>
      <c r="BI11" s="43">
        <v>2863</v>
      </c>
      <c r="BJ11" s="20">
        <v>0</v>
      </c>
      <c r="BK11" s="43">
        <f t="shared" ref="BK11:BK14" si="24">+BJ11/12*6</f>
        <v>0</v>
      </c>
      <c r="BL11" s="43">
        <v>0</v>
      </c>
      <c r="BM11" s="20">
        <v>0</v>
      </c>
      <c r="BN11" s="43">
        <f t="shared" ref="BN11:BN14" si="25">+BM11/12*6</f>
        <v>0</v>
      </c>
      <c r="BO11" s="43">
        <v>0</v>
      </c>
      <c r="BP11" s="20">
        <f t="shared" si="5"/>
        <v>44460.9</v>
      </c>
      <c r="BQ11" s="43">
        <f t="shared" si="5"/>
        <v>22230.45</v>
      </c>
      <c r="BR11" s="43">
        <f>BW11+BZ11+CC11+CF11</f>
        <v>3572.5309999999999</v>
      </c>
      <c r="BS11" s="43">
        <f t="shared" ref="BS11:BS17" si="26">+BR11/BQ11*100</f>
        <v>16.070439419804817</v>
      </c>
      <c r="BT11" s="43">
        <f>BR11/BP11*100</f>
        <v>8.0352197099024085</v>
      </c>
      <c r="BU11" s="20">
        <v>31562</v>
      </c>
      <c r="BV11" s="43">
        <f t="shared" ref="BV11:BV14" si="27">+BU11/12*6</f>
        <v>15781</v>
      </c>
      <c r="BW11" s="43">
        <v>2659.442</v>
      </c>
      <c r="BX11" s="20">
        <v>7543.4</v>
      </c>
      <c r="BY11" s="43">
        <f t="shared" ref="BY11:BY14" si="28">+BX11/12*6</f>
        <v>3771.7</v>
      </c>
      <c r="BZ11" s="43">
        <v>219</v>
      </c>
      <c r="CA11" s="20">
        <v>2100</v>
      </c>
      <c r="CB11" s="43">
        <f t="shared" ref="CB11:CB14" si="29">+CA11/12*6</f>
        <v>1050</v>
      </c>
      <c r="CC11" s="43">
        <v>164.18899999999999</v>
      </c>
      <c r="CD11" s="20">
        <v>3255.5</v>
      </c>
      <c r="CE11" s="43">
        <f t="shared" ref="CE11:CE14" si="30">+CD11/12*6</f>
        <v>1627.75</v>
      </c>
      <c r="CF11" s="43">
        <v>529.9</v>
      </c>
      <c r="CG11" s="20">
        <v>0</v>
      </c>
      <c r="CH11" s="43">
        <f t="shared" ref="CH11:CH14" si="31">+CG11/12*6</f>
        <v>0</v>
      </c>
      <c r="CI11" s="43">
        <v>0</v>
      </c>
      <c r="CJ11" s="20">
        <v>4454.3999999999996</v>
      </c>
      <c r="CK11" s="43">
        <f t="shared" ref="CK11:CK14" si="32">+CJ11/12*6</f>
        <v>2227.1999999999998</v>
      </c>
      <c r="CL11" s="43">
        <v>1187.8399999999999</v>
      </c>
      <c r="CM11" s="20">
        <v>0</v>
      </c>
      <c r="CN11" s="43">
        <f t="shared" ref="CN11:CN14" si="33">+CM11/12*6</f>
        <v>0</v>
      </c>
      <c r="CO11" s="43">
        <v>0</v>
      </c>
      <c r="CP11" s="20">
        <v>196797.57</v>
      </c>
      <c r="CQ11" s="43">
        <f t="shared" ref="CQ11:CQ14" si="34">+CP11/12*6</f>
        <v>98398.785000000003</v>
      </c>
      <c r="CR11" s="43">
        <v>42473.192999999999</v>
      </c>
      <c r="CS11" s="20">
        <v>62673.07</v>
      </c>
      <c r="CT11" s="43">
        <f t="shared" ref="CT11:CT14" si="35">+CS11/12*6</f>
        <v>31336.535000000003</v>
      </c>
      <c r="CU11" s="43">
        <v>15721.483</v>
      </c>
      <c r="CV11" s="20">
        <v>6000</v>
      </c>
      <c r="CW11" s="43">
        <f t="shared" ref="CW11:CW14" si="36">+CV11/12*6</f>
        <v>3000</v>
      </c>
      <c r="CX11" s="43">
        <v>3837.4119999999998</v>
      </c>
      <c r="CY11" s="20">
        <v>666.1</v>
      </c>
      <c r="CZ11" s="21">
        <f t="shared" ref="CZ11:CZ14" si="37">+CY11/12*6</f>
        <v>333.05</v>
      </c>
      <c r="DA11" s="43">
        <v>200</v>
      </c>
      <c r="DB11" s="20">
        <v>0</v>
      </c>
      <c r="DC11" s="21">
        <f t="shared" ref="DC11:DC14" si="38">+DB11/12*6</f>
        <v>0</v>
      </c>
      <c r="DD11" s="43">
        <v>0</v>
      </c>
      <c r="DE11" s="20">
        <v>1600</v>
      </c>
      <c r="DF11" s="43">
        <f t="shared" ref="DF11:DF14" si="39">+DE11/12*6</f>
        <v>800</v>
      </c>
      <c r="DG11" s="43">
        <v>757.22</v>
      </c>
      <c r="DH11" s="43">
        <v>0</v>
      </c>
      <c r="DI11" s="20">
        <f t="shared" si="6"/>
        <v>2225736.6</v>
      </c>
      <c r="DJ11" s="43">
        <f t="shared" si="6"/>
        <v>1112868.3</v>
      </c>
      <c r="DK11" s="43">
        <f t="shared" si="6"/>
        <v>745644.81550000003</v>
      </c>
      <c r="DL11" s="20">
        <v>0</v>
      </c>
      <c r="DM11" s="43">
        <f t="shared" ref="DM11:DM14" si="40">+DL11/12*6</f>
        <v>0</v>
      </c>
      <c r="DN11" s="43">
        <v>0</v>
      </c>
      <c r="DO11" s="20">
        <v>242554.163</v>
      </c>
      <c r="DP11" s="43">
        <f t="shared" ref="DP11:DP14" si="41">+DO11/12*6</f>
        <v>121277.0815</v>
      </c>
      <c r="DQ11" s="43">
        <v>212850</v>
      </c>
      <c r="DR11" s="20">
        <v>0</v>
      </c>
      <c r="DS11" s="43">
        <f t="shared" ref="DS11:DS14" si="42">+DR11/12*6</f>
        <v>0</v>
      </c>
      <c r="DT11" s="43">
        <v>0</v>
      </c>
      <c r="DU11" s="20">
        <v>5000</v>
      </c>
      <c r="DV11" s="43">
        <f t="shared" ref="DV11:DV14" si="43">+DU11/12*6</f>
        <v>2500</v>
      </c>
      <c r="DW11" s="43">
        <v>0</v>
      </c>
      <c r="DX11" s="20">
        <v>0</v>
      </c>
      <c r="DY11" s="43">
        <f t="shared" ref="DY11:DY14" si="44">+DX11/12*6</f>
        <v>0</v>
      </c>
      <c r="DZ11" s="43">
        <v>0</v>
      </c>
      <c r="EA11" s="20">
        <v>441000</v>
      </c>
      <c r="EB11" s="43">
        <f t="shared" ref="EB11:EB14" si="45">+EA11/12*6</f>
        <v>220500</v>
      </c>
      <c r="EC11" s="43">
        <v>131324.796</v>
      </c>
      <c r="ED11" s="43">
        <v>0</v>
      </c>
      <c r="EE11" s="20">
        <f t="shared" si="7"/>
        <v>688554.16299999994</v>
      </c>
      <c r="EF11" s="43">
        <f t="shared" si="7"/>
        <v>344277.08149999997</v>
      </c>
      <c r="EG11" s="43">
        <f>DN11+DQ11+DT11+DW11+DZ11+EC11+ED11</f>
        <v>344174.79599999997</v>
      </c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</row>
    <row r="12" spans="1:253" ht="24" customHeight="1" x14ac:dyDescent="0.3">
      <c r="A12" s="18">
        <v>3</v>
      </c>
      <c r="B12" s="41" t="s">
        <v>57</v>
      </c>
      <c r="C12" s="42">
        <v>33917.214599999999</v>
      </c>
      <c r="D12" s="42">
        <v>1057.2941000000001</v>
      </c>
      <c r="E12" s="20">
        <f t="shared" si="0"/>
        <v>934781.06739999994</v>
      </c>
      <c r="F12" s="21">
        <f t="shared" si="0"/>
        <v>467390.53369999991</v>
      </c>
      <c r="G12" s="21">
        <f t="shared" si="0"/>
        <v>365115.47480000003</v>
      </c>
      <c r="H12" s="21">
        <f t="shared" si="8"/>
        <v>78.117858294997831</v>
      </c>
      <c r="I12" s="21">
        <f>G12/E12*100</f>
        <v>39.058929147498908</v>
      </c>
      <c r="J12" s="20">
        <f t="shared" si="1"/>
        <v>307439.40399999998</v>
      </c>
      <c r="K12" s="21">
        <f t="shared" si="1"/>
        <v>153719.70199999999</v>
      </c>
      <c r="L12" s="21">
        <f t="shared" si="1"/>
        <v>140850.97480000003</v>
      </c>
      <c r="M12" s="21">
        <f t="shared" si="9"/>
        <v>91.628446430373671</v>
      </c>
      <c r="N12" s="21">
        <f>L12/J12*100</f>
        <v>45.814223215186836</v>
      </c>
      <c r="O12" s="20">
        <f t="shared" si="2"/>
        <v>35437.699999999953</v>
      </c>
      <c r="P12" s="21">
        <f t="shared" si="2"/>
        <v>17718.849999999977</v>
      </c>
      <c r="Q12" s="21">
        <f>V12+AA12+AF12</f>
        <v>14449.73400000002</v>
      </c>
      <c r="R12" s="21">
        <f t="shared" si="10"/>
        <v>81.550066736836982</v>
      </c>
      <c r="S12" s="19">
        <f>Q12/O12*100</f>
        <v>40.775033368418491</v>
      </c>
      <c r="T12" s="20">
        <v>0</v>
      </c>
      <c r="U12" s="43">
        <f t="shared" si="11"/>
        <v>0</v>
      </c>
      <c r="V12" s="43">
        <v>92.5</v>
      </c>
      <c r="W12" s="43" t="e">
        <f t="shared" si="12"/>
        <v>#DIV/0!</v>
      </c>
      <c r="X12" s="43" t="e">
        <f t="shared" si="3"/>
        <v>#DIV/0!</v>
      </c>
      <c r="Y12" s="20">
        <v>5220</v>
      </c>
      <c r="Z12" s="43">
        <f t="shared" si="13"/>
        <v>2610</v>
      </c>
      <c r="AA12" s="43">
        <v>2847.5239999999999</v>
      </c>
      <c r="AB12" s="43">
        <f t="shared" si="4"/>
        <v>109.10053639846741</v>
      </c>
      <c r="AC12" s="43">
        <f t="shared" si="14"/>
        <v>54.550268199233706</v>
      </c>
      <c r="AD12" s="20">
        <v>30217.699999999953</v>
      </c>
      <c r="AE12" s="43">
        <f t="shared" si="15"/>
        <v>15108.849999999977</v>
      </c>
      <c r="AF12" s="43">
        <v>11509.710000000021</v>
      </c>
      <c r="AG12" s="43">
        <f>+AF12/AE12*100</f>
        <v>76.178597312171604</v>
      </c>
      <c r="AH12" s="43">
        <f>AF12/AD12*100</f>
        <v>38.089298656085802</v>
      </c>
      <c r="AI12" s="20">
        <v>55961.599999999999</v>
      </c>
      <c r="AJ12" s="43">
        <f t="shared" si="16"/>
        <v>27980.799999999996</v>
      </c>
      <c r="AK12" s="43">
        <v>22460.285</v>
      </c>
      <c r="AL12" s="43">
        <f>+AK12/AJ12*100</f>
        <v>80.270346094464784</v>
      </c>
      <c r="AM12" s="43">
        <f>AK12/AI12*100</f>
        <v>40.135173047232385</v>
      </c>
      <c r="AN12" s="20">
        <v>4713.7</v>
      </c>
      <c r="AO12" s="43">
        <f t="shared" si="17"/>
        <v>2356.85</v>
      </c>
      <c r="AP12" s="43">
        <v>1215.8150000000001</v>
      </c>
      <c r="AQ12" s="43">
        <f t="shared" si="18"/>
        <v>51.586439527335216</v>
      </c>
      <c r="AR12" s="43">
        <f>AP12/AN12*100</f>
        <v>25.793219763667608</v>
      </c>
      <c r="AS12" s="20">
        <v>400</v>
      </c>
      <c r="AT12" s="43">
        <f t="shared" si="19"/>
        <v>200</v>
      </c>
      <c r="AU12" s="43">
        <v>25</v>
      </c>
      <c r="AV12" s="43">
        <f>+AU12/AT12*100</f>
        <v>12.5</v>
      </c>
      <c r="AW12" s="43">
        <f>AU12/AS12*100</f>
        <v>6.25</v>
      </c>
      <c r="AX12" s="20">
        <v>0</v>
      </c>
      <c r="AY12" s="43">
        <f t="shared" si="20"/>
        <v>0</v>
      </c>
      <c r="AZ12" s="43">
        <v>0</v>
      </c>
      <c r="BA12" s="20">
        <v>0</v>
      </c>
      <c r="BB12" s="43">
        <f t="shared" si="21"/>
        <v>0</v>
      </c>
      <c r="BC12" s="43">
        <v>0</v>
      </c>
      <c r="BD12" s="20">
        <v>490624.6</v>
      </c>
      <c r="BE12" s="43">
        <f t="shared" si="22"/>
        <v>245312.3</v>
      </c>
      <c r="BF12" s="43">
        <v>163541.6</v>
      </c>
      <c r="BG12" s="20">
        <v>1089.4000000000001</v>
      </c>
      <c r="BH12" s="43">
        <f t="shared" si="23"/>
        <v>544.70000000000005</v>
      </c>
      <c r="BI12" s="43">
        <v>318.10000000000002</v>
      </c>
      <c r="BJ12" s="20">
        <v>0</v>
      </c>
      <c r="BK12" s="43">
        <f t="shared" si="24"/>
        <v>0</v>
      </c>
      <c r="BL12" s="43">
        <v>0</v>
      </c>
      <c r="BM12" s="20">
        <v>0</v>
      </c>
      <c r="BN12" s="43">
        <f t="shared" si="25"/>
        <v>0</v>
      </c>
      <c r="BO12" s="43">
        <v>0</v>
      </c>
      <c r="BP12" s="20">
        <f t="shared" si="5"/>
        <v>72828</v>
      </c>
      <c r="BQ12" s="43">
        <f t="shared" si="5"/>
        <v>36414</v>
      </c>
      <c r="BR12" s="43">
        <f>BW12+BZ12+CC12+CF12</f>
        <v>9718.3709999999992</v>
      </c>
      <c r="BS12" s="43">
        <f t="shared" si="26"/>
        <v>26.688556599110232</v>
      </c>
      <c r="BT12" s="43">
        <f>BR12/BP12*100</f>
        <v>13.344278299555116</v>
      </c>
      <c r="BU12" s="20">
        <v>69528</v>
      </c>
      <c r="BV12" s="43">
        <f t="shared" si="27"/>
        <v>34764</v>
      </c>
      <c r="BW12" s="43">
        <v>9004.6309999999994</v>
      </c>
      <c r="BX12" s="20">
        <v>0</v>
      </c>
      <c r="BY12" s="43">
        <f t="shared" si="28"/>
        <v>0</v>
      </c>
      <c r="BZ12" s="43">
        <v>0</v>
      </c>
      <c r="CA12" s="20">
        <v>0</v>
      </c>
      <c r="CB12" s="43">
        <f t="shared" si="29"/>
        <v>0</v>
      </c>
      <c r="CC12" s="43">
        <v>0</v>
      </c>
      <c r="CD12" s="20">
        <v>3300</v>
      </c>
      <c r="CE12" s="43">
        <f t="shared" si="30"/>
        <v>1650</v>
      </c>
      <c r="CF12" s="43">
        <v>713.74</v>
      </c>
      <c r="CG12" s="20">
        <v>0</v>
      </c>
      <c r="CH12" s="43">
        <f t="shared" si="31"/>
        <v>0</v>
      </c>
      <c r="CI12" s="43">
        <v>0</v>
      </c>
      <c r="CJ12" s="20">
        <v>1999</v>
      </c>
      <c r="CK12" s="43">
        <f t="shared" si="32"/>
        <v>999.5</v>
      </c>
      <c r="CL12" s="43">
        <v>404.8</v>
      </c>
      <c r="CM12" s="20">
        <v>0</v>
      </c>
      <c r="CN12" s="43">
        <f t="shared" si="33"/>
        <v>0</v>
      </c>
      <c r="CO12" s="43">
        <v>44</v>
      </c>
      <c r="CP12" s="20">
        <v>39362.1</v>
      </c>
      <c r="CQ12" s="43">
        <f t="shared" si="34"/>
        <v>19681.05</v>
      </c>
      <c r="CR12" s="43">
        <v>11787.132</v>
      </c>
      <c r="CS12" s="20">
        <v>19112.099999999999</v>
      </c>
      <c r="CT12" s="43">
        <f t="shared" si="35"/>
        <v>9556.0499999999993</v>
      </c>
      <c r="CU12" s="43">
        <v>4309.0320000000002</v>
      </c>
      <c r="CV12" s="20">
        <v>900</v>
      </c>
      <c r="CW12" s="43">
        <f t="shared" si="36"/>
        <v>450</v>
      </c>
      <c r="CX12" s="43">
        <v>235.1</v>
      </c>
      <c r="CY12" s="20">
        <v>2000</v>
      </c>
      <c r="CZ12" s="21">
        <f t="shared" si="37"/>
        <v>1000</v>
      </c>
      <c r="DA12" s="43">
        <v>3699.9998000000001</v>
      </c>
      <c r="DB12" s="20">
        <v>20000</v>
      </c>
      <c r="DC12" s="21">
        <f t="shared" si="38"/>
        <v>10000</v>
      </c>
      <c r="DD12" s="43">
        <v>0</v>
      </c>
      <c r="DE12" s="20">
        <v>95836.304000000004</v>
      </c>
      <c r="DF12" s="43">
        <f t="shared" si="39"/>
        <v>47918.152000000002</v>
      </c>
      <c r="DG12" s="43">
        <v>77215.538</v>
      </c>
      <c r="DH12" s="43">
        <v>0</v>
      </c>
      <c r="DI12" s="20">
        <f t="shared" si="6"/>
        <v>821152.40399999998</v>
      </c>
      <c r="DJ12" s="43">
        <f t="shared" si="6"/>
        <v>410576.20199999993</v>
      </c>
      <c r="DK12" s="43">
        <f t="shared" si="6"/>
        <v>305115.47480000003</v>
      </c>
      <c r="DL12" s="20">
        <v>0</v>
      </c>
      <c r="DM12" s="43">
        <f t="shared" si="40"/>
        <v>0</v>
      </c>
      <c r="DN12" s="43">
        <v>0</v>
      </c>
      <c r="DO12" s="20">
        <v>113628.6634</v>
      </c>
      <c r="DP12" s="43">
        <f t="shared" si="41"/>
        <v>56814.331699999995</v>
      </c>
      <c r="DQ12" s="43">
        <v>60000</v>
      </c>
      <c r="DR12" s="20">
        <v>0</v>
      </c>
      <c r="DS12" s="43">
        <f t="shared" si="42"/>
        <v>0</v>
      </c>
      <c r="DT12" s="43">
        <v>0</v>
      </c>
      <c r="DU12" s="20">
        <v>0</v>
      </c>
      <c r="DV12" s="43">
        <f t="shared" si="43"/>
        <v>0</v>
      </c>
      <c r="DW12" s="43">
        <v>0</v>
      </c>
      <c r="DX12" s="20">
        <v>0</v>
      </c>
      <c r="DY12" s="43">
        <f t="shared" si="44"/>
        <v>0</v>
      </c>
      <c r="DZ12" s="43">
        <v>0</v>
      </c>
      <c r="EA12" s="20">
        <v>88431.948999999993</v>
      </c>
      <c r="EB12" s="43">
        <f t="shared" si="45"/>
        <v>44215.974499999997</v>
      </c>
      <c r="EC12" s="43">
        <v>37200</v>
      </c>
      <c r="ED12" s="43">
        <v>0</v>
      </c>
      <c r="EE12" s="20">
        <f t="shared" si="7"/>
        <v>202060.61239999998</v>
      </c>
      <c r="EF12" s="43">
        <f t="shared" si="7"/>
        <v>101030.30619999999</v>
      </c>
      <c r="EG12" s="43">
        <f>DN12+DQ12+DT12+DW12+DZ12+EC12+ED12</f>
        <v>97200</v>
      </c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</row>
    <row r="13" spans="1:253" ht="24" customHeight="1" x14ac:dyDescent="0.3">
      <c r="A13" s="18">
        <v>5</v>
      </c>
      <c r="B13" s="41" t="s">
        <v>58</v>
      </c>
      <c r="C13" s="42">
        <v>237025.62719999999</v>
      </c>
      <c r="D13" s="42">
        <v>1088997.5411</v>
      </c>
      <c r="E13" s="20">
        <f t="shared" si="0"/>
        <v>4079174.7711999998</v>
      </c>
      <c r="F13" s="21">
        <f t="shared" si="0"/>
        <v>2039587.3855999999</v>
      </c>
      <c r="G13" s="21">
        <f t="shared" si="0"/>
        <v>1335195.7549999999</v>
      </c>
      <c r="H13" s="21">
        <f t="shared" si="8"/>
        <v>65.464013183588889</v>
      </c>
      <c r="I13" s="21">
        <f>G13/E13*100</f>
        <v>32.732006591794445</v>
      </c>
      <c r="J13" s="20">
        <f t="shared" si="1"/>
        <v>841600.8</v>
      </c>
      <c r="K13" s="21">
        <f t="shared" si="1"/>
        <v>420800.4</v>
      </c>
      <c r="L13" s="21">
        <f t="shared" si="1"/>
        <v>290779.27299999981</v>
      </c>
      <c r="M13" s="21">
        <f t="shared" si="9"/>
        <v>69.101472574645797</v>
      </c>
      <c r="N13" s="21">
        <f>L13/J13*100</f>
        <v>34.550736287322898</v>
      </c>
      <c r="O13" s="20">
        <f t="shared" si="2"/>
        <v>159100</v>
      </c>
      <c r="P13" s="21">
        <f t="shared" si="2"/>
        <v>79550</v>
      </c>
      <c r="Q13" s="21">
        <f>V13+AA13+AF13</f>
        <v>26433.644999999833</v>
      </c>
      <c r="R13" s="21">
        <f t="shared" si="10"/>
        <v>33.228969201759689</v>
      </c>
      <c r="S13" s="19">
        <f>Q13/O13*100</f>
        <v>16.614484600879845</v>
      </c>
      <c r="T13" s="20">
        <v>0</v>
      </c>
      <c r="U13" s="43">
        <f t="shared" si="11"/>
        <v>0</v>
      </c>
      <c r="V13" s="43">
        <v>40.700000000000003</v>
      </c>
      <c r="W13" s="43" t="e">
        <f t="shared" si="12"/>
        <v>#DIV/0!</v>
      </c>
      <c r="X13" s="43" t="e">
        <f t="shared" si="3"/>
        <v>#DIV/0!</v>
      </c>
      <c r="Y13" s="20">
        <v>16650</v>
      </c>
      <c r="Z13" s="43">
        <f t="shared" si="13"/>
        <v>8325</v>
      </c>
      <c r="AA13" s="43">
        <v>6144.8860000000004</v>
      </c>
      <c r="AB13" s="43">
        <f t="shared" si="4"/>
        <v>73.812444444444452</v>
      </c>
      <c r="AC13" s="43">
        <f t="shared" si="14"/>
        <v>36.906222222222226</v>
      </c>
      <c r="AD13" s="20">
        <v>142450</v>
      </c>
      <c r="AE13" s="43">
        <f t="shared" si="15"/>
        <v>71225</v>
      </c>
      <c r="AF13" s="43">
        <v>20248.058999999834</v>
      </c>
      <c r="AG13" s="43">
        <f>+AF13/AE13*100</f>
        <v>28.428303264303029</v>
      </c>
      <c r="AH13" s="43">
        <f>AF13/AD13*100</f>
        <v>14.214151632151514</v>
      </c>
      <c r="AI13" s="20">
        <v>442300</v>
      </c>
      <c r="AJ13" s="43">
        <f t="shared" si="16"/>
        <v>221150</v>
      </c>
      <c r="AK13" s="43">
        <v>195988.649</v>
      </c>
      <c r="AL13" s="43">
        <f>+AK13/AJ13*100</f>
        <v>88.622495591227676</v>
      </c>
      <c r="AM13" s="43">
        <f>AK13/AI13*100</f>
        <v>44.311247795613838</v>
      </c>
      <c r="AN13" s="20">
        <v>17110</v>
      </c>
      <c r="AO13" s="43">
        <f t="shared" si="17"/>
        <v>8555</v>
      </c>
      <c r="AP13" s="43">
        <v>9037.6980000000003</v>
      </c>
      <c r="AQ13" s="43">
        <f t="shared" si="18"/>
        <v>105.64229105786089</v>
      </c>
      <c r="AR13" s="43">
        <f>AP13/AN13*100</f>
        <v>52.821145528930444</v>
      </c>
      <c r="AS13" s="20">
        <v>13000</v>
      </c>
      <c r="AT13" s="43">
        <f t="shared" si="19"/>
        <v>6500</v>
      </c>
      <c r="AU13" s="43">
        <v>7410.2</v>
      </c>
      <c r="AV13" s="43">
        <f>+AU13/AT13*100</f>
        <v>114.00307692307692</v>
      </c>
      <c r="AW13" s="43">
        <f>AU13/AS13*100</f>
        <v>57.001538461538459</v>
      </c>
      <c r="AX13" s="20">
        <v>0</v>
      </c>
      <c r="AY13" s="43">
        <f t="shared" si="20"/>
        <v>0</v>
      </c>
      <c r="AZ13" s="43">
        <v>0</v>
      </c>
      <c r="BA13" s="20">
        <v>0</v>
      </c>
      <c r="BB13" s="43">
        <f t="shared" si="21"/>
        <v>0</v>
      </c>
      <c r="BC13" s="43">
        <v>0</v>
      </c>
      <c r="BD13" s="20">
        <v>2680869.1</v>
      </c>
      <c r="BE13" s="43">
        <f t="shared" si="22"/>
        <v>1340434.55</v>
      </c>
      <c r="BF13" s="43">
        <v>893930.79200000002</v>
      </c>
      <c r="BG13" s="20">
        <v>3486.1</v>
      </c>
      <c r="BH13" s="43">
        <f t="shared" si="23"/>
        <v>1743.05</v>
      </c>
      <c r="BI13" s="43">
        <v>1017.9</v>
      </c>
      <c r="BJ13" s="20">
        <v>0</v>
      </c>
      <c r="BK13" s="43">
        <f t="shared" si="24"/>
        <v>0</v>
      </c>
      <c r="BL13" s="43">
        <v>0</v>
      </c>
      <c r="BM13" s="20">
        <v>0</v>
      </c>
      <c r="BN13" s="43">
        <f t="shared" si="25"/>
        <v>0</v>
      </c>
      <c r="BO13" s="43">
        <v>0</v>
      </c>
      <c r="BP13" s="20">
        <f t="shared" si="5"/>
        <v>44174.400000000001</v>
      </c>
      <c r="BQ13" s="43">
        <f t="shared" si="5"/>
        <v>22087.200000000001</v>
      </c>
      <c r="BR13" s="43">
        <f>BW13+BZ13+CC13+CF13</f>
        <v>9642.0969999999998</v>
      </c>
      <c r="BS13" s="43">
        <f t="shared" si="26"/>
        <v>43.654682349958343</v>
      </c>
      <c r="BT13" s="43">
        <f>BR13/BP13*100</f>
        <v>21.827341174979171</v>
      </c>
      <c r="BU13" s="20">
        <v>33005</v>
      </c>
      <c r="BV13" s="43">
        <f t="shared" si="27"/>
        <v>16502.5</v>
      </c>
      <c r="BW13" s="43">
        <v>7075.415</v>
      </c>
      <c r="BX13" s="20">
        <v>3330</v>
      </c>
      <c r="BY13" s="43">
        <f t="shared" si="28"/>
        <v>1665</v>
      </c>
      <c r="BZ13" s="43">
        <v>178.61199999999999</v>
      </c>
      <c r="CA13" s="20">
        <v>0</v>
      </c>
      <c r="CB13" s="43">
        <f t="shared" si="29"/>
        <v>0</v>
      </c>
      <c r="CC13" s="43">
        <v>0</v>
      </c>
      <c r="CD13" s="20">
        <v>7839.4</v>
      </c>
      <c r="CE13" s="43">
        <f t="shared" si="30"/>
        <v>3919.7</v>
      </c>
      <c r="CF13" s="43">
        <v>2388.0700000000002</v>
      </c>
      <c r="CG13" s="20">
        <v>0</v>
      </c>
      <c r="CH13" s="43">
        <f t="shared" si="31"/>
        <v>0</v>
      </c>
      <c r="CI13" s="43">
        <v>0</v>
      </c>
      <c r="CJ13" s="20">
        <v>4454</v>
      </c>
      <c r="CK13" s="43">
        <f t="shared" si="32"/>
        <v>2227</v>
      </c>
      <c r="CL13" s="43">
        <v>1187.8399999999999</v>
      </c>
      <c r="CM13" s="20">
        <v>0</v>
      </c>
      <c r="CN13" s="43">
        <f t="shared" si="33"/>
        <v>0</v>
      </c>
      <c r="CO13" s="43">
        <v>991.09100000000001</v>
      </c>
      <c r="CP13" s="20">
        <v>159916.4</v>
      </c>
      <c r="CQ13" s="43">
        <f t="shared" si="34"/>
        <v>79958.2</v>
      </c>
      <c r="CR13" s="43">
        <v>32313.223999999998</v>
      </c>
      <c r="CS13" s="20">
        <v>98469.6</v>
      </c>
      <c r="CT13" s="43">
        <f t="shared" si="35"/>
        <v>49234.8</v>
      </c>
      <c r="CU13" s="43">
        <v>12650.55</v>
      </c>
      <c r="CV13" s="20">
        <v>5000</v>
      </c>
      <c r="CW13" s="43">
        <f t="shared" si="36"/>
        <v>2500</v>
      </c>
      <c r="CX13" s="43">
        <v>5437.4489999999996</v>
      </c>
      <c r="CY13" s="20">
        <v>1000</v>
      </c>
      <c r="CZ13" s="21">
        <f t="shared" si="37"/>
        <v>500</v>
      </c>
      <c r="DA13" s="43">
        <v>400</v>
      </c>
      <c r="DB13" s="20">
        <v>0</v>
      </c>
      <c r="DC13" s="21">
        <f t="shared" si="38"/>
        <v>0</v>
      </c>
      <c r="DD13" s="43">
        <v>0</v>
      </c>
      <c r="DE13" s="20">
        <v>0</v>
      </c>
      <c r="DF13" s="43">
        <f t="shared" si="39"/>
        <v>0</v>
      </c>
      <c r="DG13" s="43">
        <v>3125.22</v>
      </c>
      <c r="DH13" s="43">
        <v>0</v>
      </c>
      <c r="DI13" s="20">
        <f t="shared" si="6"/>
        <v>3530410</v>
      </c>
      <c r="DJ13" s="43">
        <f t="shared" si="6"/>
        <v>1765205</v>
      </c>
      <c r="DK13" s="43">
        <f t="shared" si="6"/>
        <v>1186915.8049999999</v>
      </c>
      <c r="DL13" s="20">
        <v>0</v>
      </c>
      <c r="DM13" s="43">
        <f t="shared" si="40"/>
        <v>0</v>
      </c>
      <c r="DN13" s="43">
        <v>0</v>
      </c>
      <c r="DO13" s="20">
        <v>548764.77119999996</v>
      </c>
      <c r="DP13" s="43">
        <f t="shared" si="41"/>
        <v>274382.38559999998</v>
      </c>
      <c r="DQ13" s="43">
        <v>147174.95000000001</v>
      </c>
      <c r="DR13" s="20">
        <v>0</v>
      </c>
      <c r="DS13" s="43">
        <f t="shared" si="42"/>
        <v>0</v>
      </c>
      <c r="DT13" s="43">
        <v>0</v>
      </c>
      <c r="DU13" s="20">
        <v>0</v>
      </c>
      <c r="DV13" s="43">
        <f t="shared" si="43"/>
        <v>0</v>
      </c>
      <c r="DW13" s="43">
        <v>1105</v>
      </c>
      <c r="DX13" s="20">
        <v>0</v>
      </c>
      <c r="DY13" s="43">
        <f t="shared" si="44"/>
        <v>0</v>
      </c>
      <c r="DZ13" s="43">
        <v>0</v>
      </c>
      <c r="EA13" s="20">
        <v>0</v>
      </c>
      <c r="EB13" s="43">
        <f t="shared" si="45"/>
        <v>0</v>
      </c>
      <c r="EC13" s="43">
        <v>0</v>
      </c>
      <c r="ED13" s="43">
        <v>0</v>
      </c>
      <c r="EE13" s="20">
        <f t="shared" si="7"/>
        <v>548764.77119999996</v>
      </c>
      <c r="EF13" s="43">
        <f t="shared" si="7"/>
        <v>274382.38559999998</v>
      </c>
      <c r="EG13" s="43">
        <f>DN13+DQ13+DT13+DW13+DZ13+EC13+ED13</f>
        <v>148279.95000000001</v>
      </c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</row>
    <row r="14" spans="1:253" ht="24" customHeight="1" x14ac:dyDescent="0.3">
      <c r="A14" s="18">
        <v>6</v>
      </c>
      <c r="B14" s="41" t="s">
        <v>59</v>
      </c>
      <c r="C14" s="42">
        <v>14213.669599999999</v>
      </c>
      <c r="D14" s="42">
        <v>52003.305200000003</v>
      </c>
      <c r="E14" s="20">
        <f t="shared" si="0"/>
        <v>1884623.9999999998</v>
      </c>
      <c r="F14" s="21">
        <f t="shared" si="0"/>
        <v>942311.99999999988</v>
      </c>
      <c r="G14" s="21">
        <f t="shared" si="0"/>
        <v>486643.57569999993</v>
      </c>
      <c r="H14" s="21">
        <f t="shared" si="8"/>
        <v>51.643571948569047</v>
      </c>
      <c r="I14" s="21">
        <f>G14/E14*100</f>
        <v>25.821785974284523</v>
      </c>
      <c r="J14" s="20">
        <f t="shared" si="1"/>
        <v>465743.4</v>
      </c>
      <c r="K14" s="21">
        <f t="shared" si="1"/>
        <v>232871.7</v>
      </c>
      <c r="L14" s="21">
        <f t="shared" si="1"/>
        <v>180597.71569999994</v>
      </c>
      <c r="M14" s="21">
        <f t="shared" si="9"/>
        <v>77.552453003091372</v>
      </c>
      <c r="N14" s="21">
        <f>L14/J14*100</f>
        <v>38.776226501545686</v>
      </c>
      <c r="O14" s="20">
        <f t="shared" si="2"/>
        <v>99600</v>
      </c>
      <c r="P14" s="21">
        <f t="shared" si="2"/>
        <v>49800</v>
      </c>
      <c r="Q14" s="21">
        <f>V14+AA14+AF14</f>
        <v>20168.910999999993</v>
      </c>
      <c r="R14" s="21">
        <f t="shared" si="10"/>
        <v>40.499821285140548</v>
      </c>
      <c r="S14" s="19">
        <f>Q14/O14*100</f>
        <v>20.249910642570274</v>
      </c>
      <c r="T14" s="20">
        <v>8100</v>
      </c>
      <c r="U14" s="43">
        <f t="shared" si="11"/>
        <v>4050</v>
      </c>
      <c r="V14" s="43">
        <v>5391.1750000000002</v>
      </c>
      <c r="W14" s="43">
        <f t="shared" si="12"/>
        <v>133.11543209876544</v>
      </c>
      <c r="X14" s="43">
        <f t="shared" si="3"/>
        <v>66.557716049382719</v>
      </c>
      <c r="Y14" s="20">
        <v>14800</v>
      </c>
      <c r="Z14" s="43">
        <f t="shared" si="13"/>
        <v>7400</v>
      </c>
      <c r="AA14" s="43">
        <v>3214.1170000000002</v>
      </c>
      <c r="AB14" s="43">
        <f t="shared" si="4"/>
        <v>43.434013513513513</v>
      </c>
      <c r="AC14" s="43">
        <f t="shared" si="14"/>
        <v>21.717006756756756</v>
      </c>
      <c r="AD14" s="20">
        <v>76700</v>
      </c>
      <c r="AE14" s="43">
        <f t="shared" si="15"/>
        <v>38350</v>
      </c>
      <c r="AF14" s="43">
        <v>11563.618999999992</v>
      </c>
      <c r="AG14" s="43">
        <f>+AF14/AE14*100</f>
        <v>30.152852672750956</v>
      </c>
      <c r="AH14" s="43">
        <f>AF14/AD14*100</f>
        <v>15.076426336375478</v>
      </c>
      <c r="AI14" s="20">
        <v>278743.40000000002</v>
      </c>
      <c r="AJ14" s="43">
        <f t="shared" si="16"/>
        <v>139371.70000000001</v>
      </c>
      <c r="AK14" s="43">
        <v>129506.334</v>
      </c>
      <c r="AL14" s="43">
        <f>+AK14/AJ14*100</f>
        <v>92.921542895724158</v>
      </c>
      <c r="AM14" s="43">
        <f>AK14/AI14*100</f>
        <v>46.460771447862079</v>
      </c>
      <c r="AN14" s="20">
        <v>9700</v>
      </c>
      <c r="AO14" s="43">
        <f t="shared" si="17"/>
        <v>4850</v>
      </c>
      <c r="AP14" s="43">
        <v>3265.2950000000001</v>
      </c>
      <c r="AQ14" s="43">
        <f t="shared" si="18"/>
        <v>67.32567010309279</v>
      </c>
      <c r="AR14" s="43">
        <f>AP14/AN14*100</f>
        <v>33.662835051546395</v>
      </c>
      <c r="AS14" s="20">
        <v>13000</v>
      </c>
      <c r="AT14" s="43">
        <f t="shared" si="19"/>
        <v>6500</v>
      </c>
      <c r="AU14" s="43">
        <v>4334.3999999999996</v>
      </c>
      <c r="AV14" s="43">
        <f>+AU14/AT14*100</f>
        <v>66.683076923076925</v>
      </c>
      <c r="AW14" s="43">
        <f>AU14/AS14*100</f>
        <v>33.341538461538462</v>
      </c>
      <c r="AX14" s="20">
        <v>0</v>
      </c>
      <c r="AY14" s="43">
        <f t="shared" si="20"/>
        <v>0</v>
      </c>
      <c r="AZ14" s="43">
        <v>0</v>
      </c>
      <c r="BA14" s="20">
        <v>0</v>
      </c>
      <c r="BB14" s="43">
        <f t="shared" si="21"/>
        <v>0</v>
      </c>
      <c r="BC14" s="43">
        <v>0</v>
      </c>
      <c r="BD14" s="20">
        <v>914256.6</v>
      </c>
      <c r="BE14" s="43">
        <f t="shared" si="22"/>
        <v>457128.30000000005</v>
      </c>
      <c r="BF14" s="43">
        <v>304752.3</v>
      </c>
      <c r="BG14" s="20">
        <v>2396.8000000000002</v>
      </c>
      <c r="BH14" s="43">
        <f t="shared" si="23"/>
        <v>1198.4000000000001</v>
      </c>
      <c r="BI14" s="43">
        <v>699.7</v>
      </c>
      <c r="BJ14" s="20">
        <v>0</v>
      </c>
      <c r="BK14" s="43">
        <f t="shared" si="24"/>
        <v>0</v>
      </c>
      <c r="BL14" s="43">
        <v>0</v>
      </c>
      <c r="BM14" s="20">
        <v>0</v>
      </c>
      <c r="BN14" s="43">
        <f t="shared" si="25"/>
        <v>0</v>
      </c>
      <c r="BO14" s="43">
        <v>0</v>
      </c>
      <c r="BP14" s="20">
        <f t="shared" si="5"/>
        <v>23400</v>
      </c>
      <c r="BQ14" s="43">
        <f t="shared" si="5"/>
        <v>11700</v>
      </c>
      <c r="BR14" s="43">
        <f>BW14+BZ14+CC14+CF14</f>
        <v>4910.1625999999997</v>
      </c>
      <c r="BS14" s="43">
        <f t="shared" si="26"/>
        <v>41.967201709401706</v>
      </c>
      <c r="BT14" s="43">
        <f>BR14/BP14*100</f>
        <v>20.983600854700853</v>
      </c>
      <c r="BU14" s="20">
        <v>11200</v>
      </c>
      <c r="BV14" s="43">
        <f t="shared" si="27"/>
        <v>5600</v>
      </c>
      <c r="BW14" s="43">
        <v>1394.3484000000001</v>
      </c>
      <c r="BX14" s="20">
        <v>5540</v>
      </c>
      <c r="BY14" s="43">
        <f t="shared" si="28"/>
        <v>2770</v>
      </c>
      <c r="BZ14" s="43">
        <v>2000</v>
      </c>
      <c r="CA14" s="20">
        <v>3100</v>
      </c>
      <c r="CB14" s="43">
        <f t="shared" si="29"/>
        <v>1550</v>
      </c>
      <c r="CC14" s="43">
        <v>301.99</v>
      </c>
      <c r="CD14" s="20">
        <v>3560</v>
      </c>
      <c r="CE14" s="43">
        <f t="shared" si="30"/>
        <v>1780</v>
      </c>
      <c r="CF14" s="43">
        <v>1213.8242</v>
      </c>
      <c r="CG14" s="20">
        <v>0</v>
      </c>
      <c r="CH14" s="43">
        <f t="shared" si="31"/>
        <v>0</v>
      </c>
      <c r="CI14" s="43">
        <v>0</v>
      </c>
      <c r="CJ14" s="20">
        <v>2227.1999999999998</v>
      </c>
      <c r="CK14" s="43">
        <f t="shared" si="32"/>
        <v>1113.5999999999999</v>
      </c>
      <c r="CL14" s="43">
        <v>593.86</v>
      </c>
      <c r="CM14" s="20">
        <v>0</v>
      </c>
      <c r="CN14" s="43">
        <f t="shared" si="33"/>
        <v>0</v>
      </c>
      <c r="CO14" s="43">
        <v>0</v>
      </c>
      <c r="CP14" s="20">
        <v>37800</v>
      </c>
      <c r="CQ14" s="43">
        <f t="shared" si="34"/>
        <v>18900</v>
      </c>
      <c r="CR14" s="43">
        <v>9279.1250999999993</v>
      </c>
      <c r="CS14" s="20">
        <v>30000</v>
      </c>
      <c r="CT14" s="43">
        <f t="shared" si="35"/>
        <v>15000</v>
      </c>
      <c r="CU14" s="43">
        <v>7153.6251000000002</v>
      </c>
      <c r="CV14" s="20">
        <v>2000</v>
      </c>
      <c r="CW14" s="43">
        <f t="shared" si="36"/>
        <v>1000</v>
      </c>
      <c r="CX14" s="43">
        <v>6669.4790000000003</v>
      </c>
      <c r="CY14" s="20">
        <v>0</v>
      </c>
      <c r="CZ14" s="21">
        <f t="shared" si="37"/>
        <v>0</v>
      </c>
      <c r="DA14" s="43">
        <v>0</v>
      </c>
      <c r="DB14" s="20">
        <v>0</v>
      </c>
      <c r="DC14" s="21">
        <f t="shared" si="38"/>
        <v>0</v>
      </c>
      <c r="DD14" s="43">
        <v>0</v>
      </c>
      <c r="DE14" s="20">
        <v>1500</v>
      </c>
      <c r="DF14" s="43">
        <f t="shared" si="39"/>
        <v>750</v>
      </c>
      <c r="DG14" s="43">
        <v>2464.009</v>
      </c>
      <c r="DH14" s="43">
        <v>0</v>
      </c>
      <c r="DI14" s="20">
        <f t="shared" si="6"/>
        <v>1384624</v>
      </c>
      <c r="DJ14" s="43">
        <f t="shared" si="6"/>
        <v>692312</v>
      </c>
      <c r="DK14" s="43">
        <f t="shared" si="6"/>
        <v>486643.57569999999</v>
      </c>
      <c r="DL14" s="20">
        <v>0</v>
      </c>
      <c r="DM14" s="43">
        <f t="shared" si="40"/>
        <v>0</v>
      </c>
      <c r="DN14" s="43">
        <v>0</v>
      </c>
      <c r="DO14" s="20">
        <v>500000</v>
      </c>
      <c r="DP14" s="43">
        <f t="shared" si="41"/>
        <v>250000</v>
      </c>
      <c r="DQ14" s="43">
        <v>0</v>
      </c>
      <c r="DR14" s="20">
        <v>0</v>
      </c>
      <c r="DS14" s="43">
        <f t="shared" si="42"/>
        <v>0</v>
      </c>
      <c r="DT14" s="43">
        <v>0</v>
      </c>
      <c r="DU14" s="20">
        <v>0</v>
      </c>
      <c r="DV14" s="43">
        <f t="shared" si="43"/>
        <v>0</v>
      </c>
      <c r="DW14" s="43">
        <v>0</v>
      </c>
      <c r="DX14" s="20">
        <v>0</v>
      </c>
      <c r="DY14" s="43">
        <f t="shared" si="44"/>
        <v>0</v>
      </c>
      <c r="DZ14" s="43">
        <v>0</v>
      </c>
      <c r="EA14" s="20">
        <v>254196.8</v>
      </c>
      <c r="EB14" s="43">
        <f t="shared" si="45"/>
        <v>127098.4</v>
      </c>
      <c r="EC14" s="43">
        <v>133416.60209999999</v>
      </c>
      <c r="ED14" s="43">
        <v>0</v>
      </c>
      <c r="EE14" s="20">
        <f t="shared" si="7"/>
        <v>754196.8</v>
      </c>
      <c r="EF14" s="43">
        <f t="shared" si="7"/>
        <v>377098.4</v>
      </c>
      <c r="EG14" s="43">
        <f>DN14+DQ14+DT14+DW14+DZ14+EC14+ED14</f>
        <v>133416.60209999999</v>
      </c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</row>
    <row r="15" spans="1:253" x14ac:dyDescent="0.3">
      <c r="A15" s="18"/>
      <c r="B15" s="57"/>
      <c r="C15" s="36"/>
      <c r="D15" s="27"/>
      <c r="E15" s="43"/>
      <c r="F15" s="43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9"/>
      <c r="T15" s="22"/>
      <c r="U15" s="22"/>
      <c r="V15" s="38"/>
      <c r="W15" s="43"/>
      <c r="X15" s="43"/>
      <c r="Y15" s="28"/>
      <c r="Z15" s="21"/>
      <c r="AA15" s="38"/>
      <c r="AB15" s="43"/>
      <c r="AC15" s="43"/>
      <c r="AD15" s="19"/>
      <c r="AE15" s="21"/>
      <c r="AF15" s="38"/>
      <c r="AG15" s="43"/>
      <c r="AH15" s="19"/>
      <c r="AI15" s="22"/>
      <c r="AJ15" s="21"/>
      <c r="AK15" s="38"/>
      <c r="AL15" s="43"/>
      <c r="AM15" s="19"/>
      <c r="AN15" s="22"/>
      <c r="AO15" s="21"/>
      <c r="AP15" s="38"/>
      <c r="AQ15" s="43"/>
      <c r="AR15" s="19"/>
      <c r="AS15" s="24"/>
      <c r="AT15" s="21"/>
      <c r="AU15" s="21"/>
      <c r="AV15" s="43"/>
      <c r="AW15" s="19"/>
      <c r="AX15" s="23"/>
      <c r="AY15" s="21"/>
      <c r="AZ15" s="19"/>
      <c r="BA15" s="19"/>
      <c r="BB15" s="21"/>
      <c r="BC15" s="19"/>
      <c r="BD15" s="19"/>
      <c r="BE15" s="21"/>
      <c r="BF15" s="38"/>
      <c r="BG15" s="22"/>
      <c r="BH15" s="21"/>
      <c r="BI15" s="19"/>
      <c r="BJ15" s="19"/>
      <c r="BK15" s="21"/>
      <c r="BL15" s="19"/>
      <c r="BM15" s="19"/>
      <c r="BN15" s="21"/>
      <c r="BO15" s="19"/>
      <c r="BP15" s="21"/>
      <c r="BQ15" s="21"/>
      <c r="BR15" s="21"/>
      <c r="BS15" s="43"/>
      <c r="BT15" s="19"/>
      <c r="BU15" s="22"/>
      <c r="BV15" s="21"/>
      <c r="BW15" s="38"/>
      <c r="BX15" s="19"/>
      <c r="BY15" s="21"/>
      <c r="BZ15" s="21"/>
      <c r="CA15" s="19"/>
      <c r="CB15" s="21"/>
      <c r="CC15" s="19"/>
      <c r="CD15" s="22"/>
      <c r="CE15" s="21"/>
      <c r="CF15" s="38"/>
      <c r="CG15" s="19"/>
      <c r="CH15" s="21"/>
      <c r="CI15" s="19"/>
      <c r="CJ15" s="19"/>
      <c r="CK15" s="21"/>
      <c r="CL15" s="19"/>
      <c r="CM15" s="22"/>
      <c r="CN15" s="21"/>
      <c r="CO15" s="38"/>
      <c r="CP15" s="22"/>
      <c r="CQ15" s="21"/>
      <c r="CR15" s="38"/>
      <c r="CS15" s="39"/>
      <c r="CT15" s="21"/>
      <c r="CU15" s="38"/>
      <c r="CV15" s="22"/>
      <c r="CW15" s="21"/>
      <c r="CX15" s="38"/>
      <c r="CY15" s="19"/>
      <c r="CZ15" s="21"/>
      <c r="DA15" s="19"/>
      <c r="DB15" s="19"/>
      <c r="DC15" s="21"/>
      <c r="DD15" s="19"/>
      <c r="DE15" s="19"/>
      <c r="DF15" s="21"/>
      <c r="DG15" s="39"/>
      <c r="DH15" s="21"/>
      <c r="DI15" s="21"/>
      <c r="DJ15" s="21"/>
      <c r="DK15" s="21"/>
      <c r="DL15" s="19"/>
      <c r="DM15" s="21"/>
      <c r="DN15" s="19"/>
      <c r="DO15" s="19"/>
      <c r="DP15" s="21"/>
      <c r="DQ15" s="19"/>
      <c r="DR15" s="19"/>
      <c r="DS15" s="21"/>
      <c r="DT15" s="19"/>
      <c r="DU15" s="19"/>
      <c r="DV15" s="21"/>
      <c r="DW15" s="19"/>
      <c r="DX15" s="19"/>
      <c r="DY15" s="21"/>
      <c r="DZ15" s="19"/>
      <c r="EA15" s="40"/>
      <c r="EB15" s="21"/>
      <c r="EC15" s="21"/>
      <c r="ED15" s="21"/>
      <c r="EE15" s="21"/>
      <c r="EF15" s="21"/>
      <c r="EG15" s="21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</row>
    <row r="16" spans="1:253" x14ac:dyDescent="0.3">
      <c r="A16" s="18"/>
      <c r="B16" s="57"/>
      <c r="C16" s="36"/>
      <c r="D16" s="27"/>
      <c r="E16" s="43"/>
      <c r="F16" s="43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9"/>
      <c r="T16" s="22"/>
      <c r="U16" s="22"/>
      <c r="V16" s="21"/>
      <c r="W16" s="43"/>
      <c r="X16" s="43"/>
      <c r="Y16" s="28"/>
      <c r="Z16" s="21"/>
      <c r="AA16" s="21"/>
      <c r="AB16" s="43"/>
      <c r="AC16" s="43"/>
      <c r="AD16" s="19"/>
      <c r="AE16" s="21"/>
      <c r="AF16" s="19"/>
      <c r="AG16" s="43"/>
      <c r="AH16" s="19"/>
      <c r="AI16" s="22"/>
      <c r="AJ16" s="21"/>
      <c r="AK16" s="21"/>
      <c r="AL16" s="43"/>
      <c r="AM16" s="19"/>
      <c r="AN16" s="22"/>
      <c r="AO16" s="21"/>
      <c r="AP16" s="21"/>
      <c r="AQ16" s="43"/>
      <c r="AR16" s="19"/>
      <c r="AS16" s="24"/>
      <c r="AT16" s="21"/>
      <c r="AU16" s="21"/>
      <c r="AV16" s="43"/>
      <c r="AW16" s="19"/>
      <c r="AX16" s="23"/>
      <c r="AY16" s="21"/>
      <c r="AZ16" s="19"/>
      <c r="BA16" s="19"/>
      <c r="BB16" s="21"/>
      <c r="BC16" s="19"/>
      <c r="BD16" s="19"/>
      <c r="BE16" s="21"/>
      <c r="BF16" s="19"/>
      <c r="BG16" s="22"/>
      <c r="BH16" s="21"/>
      <c r="BI16" s="19"/>
      <c r="BJ16" s="19"/>
      <c r="BK16" s="21"/>
      <c r="BL16" s="19"/>
      <c r="BM16" s="19"/>
      <c r="BN16" s="21"/>
      <c r="BO16" s="19"/>
      <c r="BP16" s="21"/>
      <c r="BQ16" s="21"/>
      <c r="BR16" s="21"/>
      <c r="BS16" s="43"/>
      <c r="BT16" s="19"/>
      <c r="BU16" s="22"/>
      <c r="BV16" s="21"/>
      <c r="BW16" s="21"/>
      <c r="BX16" s="19"/>
      <c r="BY16" s="21"/>
      <c r="BZ16" s="21"/>
      <c r="CA16" s="19"/>
      <c r="CB16" s="21"/>
      <c r="CC16" s="19"/>
      <c r="CD16" s="22"/>
      <c r="CE16" s="21"/>
      <c r="CF16" s="19"/>
      <c r="CG16" s="19"/>
      <c r="CH16" s="21"/>
      <c r="CI16" s="19"/>
      <c r="CJ16" s="19"/>
      <c r="CK16" s="21"/>
      <c r="CL16" s="19"/>
      <c r="CM16" s="22"/>
      <c r="CN16" s="21"/>
      <c r="CO16" s="19"/>
      <c r="CP16" s="22"/>
      <c r="CQ16" s="21"/>
      <c r="CR16" s="19"/>
      <c r="CS16" s="36"/>
      <c r="CT16" s="21"/>
      <c r="CU16" s="19"/>
      <c r="CV16" s="22"/>
      <c r="CW16" s="21"/>
      <c r="CX16" s="19"/>
      <c r="CY16" s="19"/>
      <c r="CZ16" s="21"/>
      <c r="DA16" s="19"/>
      <c r="DB16" s="19"/>
      <c r="DC16" s="21"/>
      <c r="DD16" s="19"/>
      <c r="DE16" s="19"/>
      <c r="DF16" s="21"/>
      <c r="DG16" s="21"/>
      <c r="DH16" s="21"/>
      <c r="DI16" s="21"/>
      <c r="DJ16" s="21"/>
      <c r="DK16" s="21"/>
      <c r="DL16" s="19"/>
      <c r="DM16" s="21"/>
      <c r="DN16" s="19"/>
      <c r="DO16" s="19"/>
      <c r="DP16" s="21"/>
      <c r="DQ16" s="19"/>
      <c r="DR16" s="19"/>
      <c r="DS16" s="21"/>
      <c r="DT16" s="19"/>
      <c r="DU16" s="19"/>
      <c r="DV16" s="21"/>
      <c r="DW16" s="19"/>
      <c r="DX16" s="19"/>
      <c r="DY16" s="21"/>
      <c r="DZ16" s="19"/>
      <c r="EA16" s="40"/>
      <c r="EB16" s="21"/>
      <c r="EC16" s="21"/>
      <c r="ED16" s="21"/>
      <c r="EE16" s="21"/>
      <c r="EF16" s="21"/>
      <c r="EG16" s="21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</row>
    <row r="17" spans="1:253" x14ac:dyDescent="0.3">
      <c r="A17" s="18"/>
      <c r="B17" s="37" t="s">
        <v>50</v>
      </c>
      <c r="C17" s="29">
        <f>SUM(C10:C16)</f>
        <v>328271.64809999999</v>
      </c>
      <c r="D17" s="29">
        <f>SUM(D10:D16)</f>
        <v>1505913.2455</v>
      </c>
      <c r="E17" s="29">
        <f>SUM(E10:E16)</f>
        <v>13329407.3016</v>
      </c>
      <c r="F17" s="29">
        <f>SUM(F10:F16)</f>
        <v>6664703.6507999999</v>
      </c>
      <c r="G17" s="29">
        <f>SUM(G10:G16)</f>
        <v>3820743.6249000002</v>
      </c>
      <c r="H17" s="29">
        <f t="shared" si="8"/>
        <v>57.328034749772797</v>
      </c>
      <c r="I17" s="29">
        <f>G17/E17*100</f>
        <v>28.664017374886399</v>
      </c>
      <c r="J17" s="29">
        <f>SUM(J10:J16)</f>
        <v>2829290.9040000006</v>
      </c>
      <c r="K17" s="29">
        <f>SUM(K10:K16)</f>
        <v>1414645.4520000003</v>
      </c>
      <c r="L17" s="29">
        <f>SUM(L10:L16)</f>
        <v>1006454.9658999998</v>
      </c>
      <c r="M17" s="29">
        <f t="shared" si="9"/>
        <v>71.145385897016951</v>
      </c>
      <c r="N17" s="29">
        <f>L17/J17*100</f>
        <v>35.572692948508475</v>
      </c>
      <c r="O17" s="29">
        <f>SUM(O10:O16)</f>
        <v>514766.63000000041</v>
      </c>
      <c r="P17" s="29">
        <f>SUM(P10:P16)</f>
        <v>257383.31500000021</v>
      </c>
      <c r="Q17" s="29">
        <f>SUM(Q10:Q16)</f>
        <v>105035.76380000002</v>
      </c>
      <c r="R17" s="29">
        <f t="shared" si="10"/>
        <v>40.809080339959074</v>
      </c>
      <c r="S17" s="29">
        <f>Q17/O17*100</f>
        <v>20.404540169979537</v>
      </c>
      <c r="T17" s="29">
        <f>SUM(T10:T16)</f>
        <v>23164.400000000001</v>
      </c>
      <c r="U17" s="29">
        <f>SUM(U10:U16)</f>
        <v>11582.2</v>
      </c>
      <c r="V17" s="29">
        <f>SUM(V10:V16)</f>
        <v>9301.9470000000001</v>
      </c>
      <c r="W17" s="29">
        <f t="shared" si="12"/>
        <v>80.312436324705146</v>
      </c>
      <c r="X17" s="29">
        <f t="shared" si="3"/>
        <v>40.156218162352573</v>
      </c>
      <c r="Y17" s="29">
        <f>SUM(Y10:Y16)</f>
        <v>141872.29999999999</v>
      </c>
      <c r="Z17" s="29">
        <f>SUM(Z10:Z16)</f>
        <v>70936.149999999994</v>
      </c>
      <c r="AA17" s="29">
        <f>SUM(AA10:AA16)</f>
        <v>27961.335800000001</v>
      </c>
      <c r="AB17" s="29">
        <f t="shared" si="4"/>
        <v>39.41761118978124</v>
      </c>
      <c r="AC17" s="43">
        <f t="shared" si="14"/>
        <v>19.70880559489062</v>
      </c>
      <c r="AD17" s="29">
        <f>SUM(AD10:AD16)</f>
        <v>349729.9300000004</v>
      </c>
      <c r="AE17" s="29">
        <f>SUM(AE10:AE16)</f>
        <v>174864.9650000002</v>
      </c>
      <c r="AF17" s="29">
        <f>SUM(AF10:AF16)</f>
        <v>67772.481000000014</v>
      </c>
      <c r="AG17" s="29">
        <f>+AF17/AE17*100</f>
        <v>38.757038037893949</v>
      </c>
      <c r="AH17" s="29">
        <f>AF17/AD17*100</f>
        <v>19.378519018946974</v>
      </c>
      <c r="AI17" s="29">
        <f>SUM(AI10:AI16)</f>
        <v>1272421.6000000001</v>
      </c>
      <c r="AJ17" s="29">
        <f>SUM(AJ10:AJ16)</f>
        <v>636210.80000000005</v>
      </c>
      <c r="AK17" s="29">
        <f>SUM(AK10:AK16)</f>
        <v>587346.24250000005</v>
      </c>
      <c r="AL17" s="29">
        <f>+AK17/AJ17*100</f>
        <v>92.319439170161843</v>
      </c>
      <c r="AM17" s="29">
        <f>AK17/AI17*100</f>
        <v>46.159719585080921</v>
      </c>
      <c r="AN17" s="29">
        <f>SUM(AN10:AN16)</f>
        <v>45792.5</v>
      </c>
      <c r="AO17" s="29">
        <f>SUM(AO10:AO16)</f>
        <v>22896.25</v>
      </c>
      <c r="AP17" s="29">
        <f>SUM(AP10:AP16)</f>
        <v>18497.2202</v>
      </c>
      <c r="AQ17" s="29">
        <f t="shared" si="18"/>
        <v>80.787116667576569</v>
      </c>
      <c r="AR17" s="29">
        <f>AP17/AN17*100</f>
        <v>40.393558333788285</v>
      </c>
      <c r="AS17" s="29">
        <f>SUM(AS10:AS16)</f>
        <v>45600</v>
      </c>
      <c r="AT17" s="29">
        <f>SUM(AT10:AT16)</f>
        <v>22800</v>
      </c>
      <c r="AU17" s="29">
        <f>SUM(AU10:AU16)</f>
        <v>19318.400000000001</v>
      </c>
      <c r="AV17" s="29">
        <f>+AU17/AT17*100</f>
        <v>84.729824561403504</v>
      </c>
      <c r="AW17" s="29">
        <f>AU17/AS17*100</f>
        <v>42.364912280701752</v>
      </c>
      <c r="AX17" s="29">
        <f t="shared" ref="AX17:BR17" si="46">SUM(AX10:AX16)</f>
        <v>0</v>
      </c>
      <c r="AY17" s="29">
        <f t="shared" si="46"/>
        <v>0</v>
      </c>
      <c r="AZ17" s="29">
        <f t="shared" si="46"/>
        <v>0</v>
      </c>
      <c r="BA17" s="29">
        <f t="shared" si="46"/>
        <v>0</v>
      </c>
      <c r="BB17" s="29">
        <f t="shared" si="46"/>
        <v>0</v>
      </c>
      <c r="BC17" s="29">
        <f t="shared" si="46"/>
        <v>0</v>
      </c>
      <c r="BD17" s="29">
        <f t="shared" si="46"/>
        <v>7050325.9000000004</v>
      </c>
      <c r="BE17" s="29">
        <f t="shared" si="46"/>
        <v>3525162.95</v>
      </c>
      <c r="BF17" s="29">
        <f t="shared" si="46"/>
        <v>2350416.5919999997</v>
      </c>
      <c r="BG17" s="29">
        <f t="shared" si="46"/>
        <v>20481.099999999999</v>
      </c>
      <c r="BH17" s="29">
        <f t="shared" si="46"/>
        <v>10240.549999999999</v>
      </c>
      <c r="BI17" s="29">
        <f t="shared" si="46"/>
        <v>5980.2</v>
      </c>
      <c r="BJ17" s="29">
        <f t="shared" si="46"/>
        <v>0</v>
      </c>
      <c r="BK17" s="29">
        <f t="shared" si="46"/>
        <v>0</v>
      </c>
      <c r="BL17" s="29">
        <f t="shared" si="46"/>
        <v>0</v>
      </c>
      <c r="BM17" s="29">
        <f t="shared" si="46"/>
        <v>0</v>
      </c>
      <c r="BN17" s="29">
        <f t="shared" si="46"/>
        <v>0</v>
      </c>
      <c r="BO17" s="29">
        <f t="shared" si="46"/>
        <v>0</v>
      </c>
      <c r="BP17" s="29">
        <f t="shared" si="46"/>
        <v>344888.30000000005</v>
      </c>
      <c r="BQ17" s="29">
        <f t="shared" si="46"/>
        <v>172444.15000000002</v>
      </c>
      <c r="BR17" s="29">
        <f t="shared" si="46"/>
        <v>58903.507599999997</v>
      </c>
      <c r="BS17" s="29">
        <f t="shared" si="26"/>
        <v>34.158020205382435</v>
      </c>
      <c r="BT17" s="29">
        <f>BR17/BP17*100</f>
        <v>17.079010102691218</v>
      </c>
      <c r="BU17" s="29">
        <f t="shared" ref="BU17:CZ17" si="47">SUM(BU10:BU16)</f>
        <v>254687</v>
      </c>
      <c r="BV17" s="29">
        <f t="shared" si="47"/>
        <v>127343.5</v>
      </c>
      <c r="BW17" s="29">
        <f t="shared" si="47"/>
        <v>44194.2814</v>
      </c>
      <c r="BX17" s="29">
        <f t="shared" si="47"/>
        <v>52046.400000000001</v>
      </c>
      <c r="BY17" s="29">
        <f t="shared" si="47"/>
        <v>26023.200000000001</v>
      </c>
      <c r="BZ17" s="29">
        <f t="shared" si="47"/>
        <v>3272.4120000000003</v>
      </c>
      <c r="CA17" s="29">
        <f t="shared" si="47"/>
        <v>5200</v>
      </c>
      <c r="CB17" s="29">
        <f t="shared" si="47"/>
        <v>2600</v>
      </c>
      <c r="CC17" s="29">
        <f t="shared" si="47"/>
        <v>466.17899999999997</v>
      </c>
      <c r="CD17" s="29">
        <f t="shared" si="47"/>
        <v>32954.9</v>
      </c>
      <c r="CE17" s="29">
        <f t="shared" si="47"/>
        <v>16477.45</v>
      </c>
      <c r="CF17" s="29">
        <f t="shared" si="47"/>
        <v>10970.635200000001</v>
      </c>
      <c r="CG17" s="29">
        <f t="shared" si="47"/>
        <v>0</v>
      </c>
      <c r="CH17" s="29">
        <f t="shared" si="47"/>
        <v>0</v>
      </c>
      <c r="CI17" s="29">
        <f t="shared" si="47"/>
        <v>0</v>
      </c>
      <c r="CJ17" s="29">
        <f t="shared" si="47"/>
        <v>15361.8</v>
      </c>
      <c r="CK17" s="29">
        <f t="shared" si="47"/>
        <v>7680.9</v>
      </c>
      <c r="CL17" s="29">
        <f t="shared" si="47"/>
        <v>3819.78</v>
      </c>
      <c r="CM17" s="29">
        <f t="shared" si="47"/>
        <v>0</v>
      </c>
      <c r="CN17" s="29">
        <f t="shared" si="47"/>
        <v>0</v>
      </c>
      <c r="CO17" s="29">
        <f t="shared" si="47"/>
        <v>1035.0909999999999</v>
      </c>
      <c r="CP17" s="29">
        <f t="shared" si="47"/>
        <v>479319.47</v>
      </c>
      <c r="CQ17" s="29">
        <f t="shared" si="47"/>
        <v>239659.73499999999</v>
      </c>
      <c r="CR17" s="29">
        <f t="shared" si="47"/>
        <v>106375.78510000001</v>
      </c>
      <c r="CS17" s="29">
        <f t="shared" si="47"/>
        <v>232420.17</v>
      </c>
      <c r="CT17" s="29">
        <f t="shared" si="47"/>
        <v>116210.08500000001</v>
      </c>
      <c r="CU17" s="29">
        <f t="shared" si="47"/>
        <v>45859.0311</v>
      </c>
      <c r="CV17" s="29">
        <f t="shared" si="47"/>
        <v>13900</v>
      </c>
      <c r="CW17" s="29">
        <f t="shared" si="47"/>
        <v>6950</v>
      </c>
      <c r="CX17" s="29">
        <f t="shared" si="47"/>
        <v>16487.895</v>
      </c>
      <c r="CY17" s="29">
        <f t="shared" si="47"/>
        <v>3666.1</v>
      </c>
      <c r="CZ17" s="29">
        <f t="shared" si="47"/>
        <v>1833.05</v>
      </c>
      <c r="DA17" s="29">
        <f t="shared" ref="DA17:EE17" si="48">SUM(DA10:DA16)</f>
        <v>4599.9997999999996</v>
      </c>
      <c r="DB17" s="29">
        <f t="shared" si="48"/>
        <v>20000</v>
      </c>
      <c r="DC17" s="29">
        <f>SUM(DC10:DC16)</f>
        <v>10000</v>
      </c>
      <c r="DD17" s="29">
        <f t="shared" si="48"/>
        <v>0</v>
      </c>
      <c r="DE17" s="29">
        <f t="shared" si="48"/>
        <v>108936.304</v>
      </c>
      <c r="DF17" s="29">
        <f>SUM(DF10:DF16)</f>
        <v>54468.152000000002</v>
      </c>
      <c r="DG17" s="29">
        <f t="shared" si="48"/>
        <v>88855.060900000011</v>
      </c>
      <c r="DH17" s="29">
        <f t="shared" si="48"/>
        <v>0</v>
      </c>
      <c r="DI17" s="29">
        <f t="shared" si="48"/>
        <v>9935459.7039999999</v>
      </c>
      <c r="DJ17" s="29">
        <f>SUM(DJ10:DJ16)</f>
        <v>4967729.852</v>
      </c>
      <c r="DK17" s="29">
        <f t="shared" si="48"/>
        <v>3366671.5378999999</v>
      </c>
      <c r="DL17" s="29">
        <f t="shared" si="48"/>
        <v>100000</v>
      </c>
      <c r="DM17" s="29">
        <f>SUM(DM10:DM16)</f>
        <v>50000</v>
      </c>
      <c r="DN17" s="29">
        <f t="shared" si="48"/>
        <v>0</v>
      </c>
      <c r="DO17" s="29">
        <f t="shared" si="48"/>
        <v>3288947.5976</v>
      </c>
      <c r="DP17" s="29">
        <f>SUM(DP10:DP16)</f>
        <v>1644473.7988</v>
      </c>
      <c r="DQ17" s="29">
        <f t="shared" si="48"/>
        <v>452967.087</v>
      </c>
      <c r="DR17" s="29">
        <f t="shared" si="48"/>
        <v>0</v>
      </c>
      <c r="DS17" s="29">
        <f>SUM(DS10:DS16)</f>
        <v>0</v>
      </c>
      <c r="DT17" s="29">
        <f t="shared" si="48"/>
        <v>0</v>
      </c>
      <c r="DU17" s="29">
        <f t="shared" si="48"/>
        <v>5000</v>
      </c>
      <c r="DV17" s="29">
        <f>SUM(DV10:DV16)</f>
        <v>2500</v>
      </c>
      <c r="DW17" s="29">
        <f t="shared" si="48"/>
        <v>1105</v>
      </c>
      <c r="DX17" s="29">
        <f t="shared" si="48"/>
        <v>0</v>
      </c>
      <c r="DY17" s="29">
        <f>SUM(DY10:DY16)</f>
        <v>0</v>
      </c>
      <c r="DZ17" s="29">
        <f t="shared" si="48"/>
        <v>0</v>
      </c>
      <c r="EA17" s="29">
        <f t="shared" si="48"/>
        <v>1148336.0490000001</v>
      </c>
      <c r="EB17" s="29">
        <f>SUM(EB10:EB16)</f>
        <v>574168.02450000006</v>
      </c>
      <c r="EC17" s="29">
        <f t="shared" si="48"/>
        <v>301941.39809999999</v>
      </c>
      <c r="ED17" s="29">
        <f t="shared" si="48"/>
        <v>0</v>
      </c>
      <c r="EE17" s="29">
        <f t="shared" si="48"/>
        <v>4542283.6465999996</v>
      </c>
      <c r="EF17" s="29">
        <f>SUM(EF10:EF16)</f>
        <v>2271141.8232999998</v>
      </c>
      <c r="EG17" s="29">
        <f>SUM(EG10:EG16)</f>
        <v>756013.48509999993</v>
      </c>
      <c r="EH17" s="30"/>
      <c r="EI17" s="25"/>
      <c r="EJ17" s="25"/>
      <c r="EK17" s="25"/>
      <c r="EL17" s="25"/>
      <c r="EM17" s="25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</row>
    <row r="18" spans="1:253" s="52" customFormat="1" x14ac:dyDescent="0.3">
      <c r="A18" s="53"/>
      <c r="B18" s="54"/>
      <c r="C18" s="30"/>
      <c r="D18" s="30"/>
      <c r="E18" s="30"/>
      <c r="F18" s="30"/>
      <c r="G18" s="30"/>
      <c r="H18" s="30"/>
      <c r="I18" s="55"/>
      <c r="J18" s="30"/>
      <c r="K18" s="30"/>
      <c r="L18" s="30"/>
      <c r="M18" s="30"/>
      <c r="N18" s="55"/>
      <c r="O18" s="30"/>
      <c r="P18" s="30"/>
      <c r="Q18" s="30"/>
      <c r="R18" s="30"/>
      <c r="S18" s="56"/>
      <c r="T18" s="30"/>
      <c r="U18" s="30"/>
      <c r="V18" s="30"/>
      <c r="W18" s="30"/>
      <c r="X18" s="56"/>
      <c r="Y18" s="30"/>
      <c r="Z18" s="30"/>
      <c r="AA18" s="30"/>
      <c r="AB18" s="30"/>
      <c r="AC18" s="56"/>
      <c r="AD18" s="30"/>
      <c r="AE18" s="30"/>
      <c r="AF18" s="30"/>
      <c r="AG18" s="55"/>
      <c r="AH18" s="56"/>
      <c r="AI18" s="30"/>
      <c r="AJ18" s="30"/>
      <c r="AK18" s="30"/>
      <c r="AL18" s="30"/>
      <c r="AM18" s="56"/>
      <c r="AN18" s="30"/>
      <c r="AO18" s="30"/>
      <c r="AP18" s="30"/>
      <c r="AQ18" s="30"/>
      <c r="AR18" s="56"/>
      <c r="AS18" s="30"/>
      <c r="AT18" s="30"/>
      <c r="AU18" s="30"/>
      <c r="AV18" s="30"/>
      <c r="AW18" s="56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56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50"/>
      <c r="EJ18" s="50"/>
      <c r="EK18" s="50"/>
      <c r="EL18" s="50"/>
      <c r="EM18" s="50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</row>
    <row r="19" spans="1:253" s="52" customFormat="1" x14ac:dyDescent="0.3"/>
    <row r="20" spans="1:253" s="52" customFormat="1" x14ac:dyDescent="0.3"/>
    <row r="21" spans="1:253" s="52" customFormat="1" x14ac:dyDescent="0.3">
      <c r="E21" s="80"/>
      <c r="F21" s="80"/>
      <c r="G21" s="80"/>
      <c r="H21" s="80"/>
      <c r="I21" s="80"/>
      <c r="J21" s="80"/>
      <c r="K21" s="80"/>
      <c r="L21" s="80"/>
      <c r="DI21" s="80"/>
      <c r="DJ21" s="80"/>
      <c r="DK21" s="80"/>
    </row>
    <row r="22" spans="1:253" s="52" customFormat="1" x14ac:dyDescent="0.3"/>
    <row r="23" spans="1:253" s="52" customFormat="1" x14ac:dyDescent="0.3"/>
    <row r="24" spans="1:253" s="52" customFormat="1" x14ac:dyDescent="0.3"/>
    <row r="25" spans="1:253" s="52" customFormat="1" x14ac:dyDescent="0.3"/>
    <row r="26" spans="1:253" s="52" customFormat="1" x14ac:dyDescent="0.3"/>
    <row r="27" spans="1:253" s="52" customFormat="1" x14ac:dyDescent="0.3"/>
    <row r="28" spans="1:253" s="52" customFormat="1" x14ac:dyDescent="0.3"/>
    <row r="29" spans="1:253" s="52" customFormat="1" x14ac:dyDescent="0.3"/>
    <row r="30" spans="1:253" s="52" customFormat="1" x14ac:dyDescent="0.3"/>
    <row r="31" spans="1:253" s="52" customFormat="1" x14ac:dyDescent="0.3"/>
    <row r="32" spans="1:253" s="52" customFormat="1" x14ac:dyDescent="0.3"/>
    <row r="33" s="52" customFormat="1" x14ac:dyDescent="0.3"/>
    <row r="34" s="52" customFormat="1" x14ac:dyDescent="0.3"/>
    <row r="35" s="52" customFormat="1" x14ac:dyDescent="0.3"/>
    <row r="36" s="52" customFormat="1" x14ac:dyDescent="0.3"/>
    <row r="37" s="52" customFormat="1" x14ac:dyDescent="0.3"/>
    <row r="38" s="52" customFormat="1" x14ac:dyDescent="0.3"/>
    <row r="39" s="52" customFormat="1" x14ac:dyDescent="0.3"/>
    <row r="40" s="52" customFormat="1" x14ac:dyDescent="0.3"/>
    <row r="41" s="52" customFormat="1" x14ac:dyDescent="0.3"/>
    <row r="42" s="52" customFormat="1" x14ac:dyDescent="0.3"/>
    <row r="43" s="52" customFormat="1" x14ac:dyDescent="0.3"/>
    <row r="44" s="52" customFormat="1" x14ac:dyDescent="0.3"/>
    <row r="45" s="52" customFormat="1" x14ac:dyDescent="0.3"/>
    <row r="46" s="52" customFormat="1" x14ac:dyDescent="0.3"/>
    <row r="47" s="52" customFormat="1" x14ac:dyDescent="0.3"/>
    <row r="48" s="52" customFormat="1" x14ac:dyDescent="0.3"/>
    <row r="49" s="52" customFormat="1" x14ac:dyDescent="0.3"/>
    <row r="50" s="52" customFormat="1" x14ac:dyDescent="0.3"/>
    <row r="51" s="52" customFormat="1" x14ac:dyDescent="0.3"/>
    <row r="52" s="52" customFormat="1" x14ac:dyDescent="0.3"/>
    <row r="53" s="52" customFormat="1" x14ac:dyDescent="0.3"/>
    <row r="54" s="52" customFormat="1" x14ac:dyDescent="0.3"/>
    <row r="55" s="52" customFormat="1" x14ac:dyDescent="0.3"/>
    <row r="56" s="52" customFormat="1" x14ac:dyDescent="0.3"/>
    <row r="57" s="52" customFormat="1" x14ac:dyDescent="0.3"/>
    <row r="58" s="52" customFormat="1" x14ac:dyDescent="0.3"/>
    <row r="59" s="52" customFormat="1" x14ac:dyDescent="0.3"/>
    <row r="60" s="52" customFormat="1" x14ac:dyDescent="0.3"/>
    <row r="61" s="52" customFormat="1" x14ac:dyDescent="0.3"/>
    <row r="62" s="52" customFormat="1" x14ac:dyDescent="0.3"/>
    <row r="63" s="52" customFormat="1" x14ac:dyDescent="0.3"/>
    <row r="64" s="52" customFormat="1" x14ac:dyDescent="0.3"/>
    <row r="65" s="52" customFormat="1" x14ac:dyDescent="0.3"/>
    <row r="66" s="52" customFormat="1" x14ac:dyDescent="0.3"/>
    <row r="67" s="52" customFormat="1" x14ac:dyDescent="0.3"/>
    <row r="68" s="52" customFormat="1" x14ac:dyDescent="0.3"/>
    <row r="69" s="52" customFormat="1" x14ac:dyDescent="0.3"/>
    <row r="70" s="52" customFormat="1" x14ac:dyDescent="0.3"/>
    <row r="71" s="52" customFormat="1" x14ac:dyDescent="0.3"/>
    <row r="72" s="52" customFormat="1" x14ac:dyDescent="0.3"/>
    <row r="73" s="52" customFormat="1" x14ac:dyDescent="0.3"/>
    <row r="74" s="52" customFormat="1" x14ac:dyDescent="0.3"/>
    <row r="75" s="52" customFormat="1" x14ac:dyDescent="0.3"/>
    <row r="76" s="52" customFormat="1" x14ac:dyDescent="0.3"/>
    <row r="77" s="52" customFormat="1" x14ac:dyDescent="0.3"/>
    <row r="78" s="52" customFormat="1" x14ac:dyDescent="0.3"/>
    <row r="79" s="52" customFormat="1" x14ac:dyDescent="0.3"/>
    <row r="80" s="52" customFormat="1" x14ac:dyDescent="0.3"/>
    <row r="81" s="52" customFormat="1" x14ac:dyDescent="0.3"/>
    <row r="82" s="52" customFormat="1" x14ac:dyDescent="0.3"/>
    <row r="83" s="52" customFormat="1" x14ac:dyDescent="0.3"/>
    <row r="84" s="52" customFormat="1" x14ac:dyDescent="0.3"/>
    <row r="85" s="52" customFormat="1" x14ac:dyDescent="0.3"/>
    <row r="86" s="52" customFormat="1" x14ac:dyDescent="0.3"/>
    <row r="87" s="52" customFormat="1" x14ac:dyDescent="0.3"/>
    <row r="88" s="52" customFormat="1" x14ac:dyDescent="0.3"/>
    <row r="89" s="52" customFormat="1" x14ac:dyDescent="0.3"/>
    <row r="90" s="52" customFormat="1" x14ac:dyDescent="0.3"/>
    <row r="91" s="52" customFormat="1" x14ac:dyDescent="0.3"/>
    <row r="92" s="52" customFormat="1" x14ac:dyDescent="0.3"/>
    <row r="93" s="52" customFormat="1" x14ac:dyDescent="0.3"/>
    <row r="94" s="52" customFormat="1" x14ac:dyDescent="0.3"/>
    <row r="95" s="52" customFormat="1" x14ac:dyDescent="0.3"/>
    <row r="96" s="52" customFormat="1" x14ac:dyDescent="0.3"/>
    <row r="97" s="52" customFormat="1" x14ac:dyDescent="0.3"/>
    <row r="98" s="52" customFormat="1" x14ac:dyDescent="0.3"/>
    <row r="99" s="52" customFormat="1" x14ac:dyDescent="0.3"/>
    <row r="100" s="52" customFormat="1" x14ac:dyDescent="0.3"/>
    <row r="101" s="52" customFormat="1" x14ac:dyDescent="0.3"/>
    <row r="102" s="52" customFormat="1" x14ac:dyDescent="0.3"/>
    <row r="103" s="52" customFormat="1" x14ac:dyDescent="0.3"/>
    <row r="104" s="52" customFormat="1" x14ac:dyDescent="0.3"/>
    <row r="105" s="52" customFormat="1" x14ac:dyDescent="0.3"/>
    <row r="106" s="52" customFormat="1" x14ac:dyDescent="0.3"/>
    <row r="107" s="52" customFormat="1" x14ac:dyDescent="0.3"/>
    <row r="108" s="52" customFormat="1" x14ac:dyDescent="0.3"/>
    <row r="109" s="52" customFormat="1" x14ac:dyDescent="0.3"/>
    <row r="110" s="52" customFormat="1" x14ac:dyDescent="0.3"/>
    <row r="111" s="52" customFormat="1" x14ac:dyDescent="0.3"/>
    <row r="112" s="52" customFormat="1" x14ac:dyDescent="0.3"/>
    <row r="113" s="52" customFormat="1" x14ac:dyDescent="0.3"/>
    <row r="114" s="52" customFormat="1" x14ac:dyDescent="0.3"/>
    <row r="115" s="52" customFormat="1" x14ac:dyDescent="0.3"/>
    <row r="116" s="52" customFormat="1" x14ac:dyDescent="0.3"/>
    <row r="117" s="52" customFormat="1" x14ac:dyDescent="0.3"/>
    <row r="118" s="52" customFormat="1" x14ac:dyDescent="0.3"/>
    <row r="119" s="52" customFormat="1" x14ac:dyDescent="0.3"/>
    <row r="120" s="52" customFormat="1" x14ac:dyDescent="0.3"/>
    <row r="121" s="52" customFormat="1" x14ac:dyDescent="0.3"/>
    <row r="122" s="52" customFormat="1" x14ac:dyDescent="0.3"/>
    <row r="123" s="52" customFormat="1" x14ac:dyDescent="0.3"/>
    <row r="124" s="52" customFormat="1" x14ac:dyDescent="0.3"/>
    <row r="125" s="52" customFormat="1" x14ac:dyDescent="0.3"/>
    <row r="126" s="52" customFormat="1" x14ac:dyDescent="0.3"/>
    <row r="127" s="52" customFormat="1" x14ac:dyDescent="0.3"/>
    <row r="128" s="52" customFormat="1" x14ac:dyDescent="0.3"/>
    <row r="129" s="52" customFormat="1" x14ac:dyDescent="0.3"/>
    <row r="130" s="52" customFormat="1" x14ac:dyDescent="0.3"/>
    <row r="131" s="52" customFormat="1" x14ac:dyDescent="0.3"/>
    <row r="132" s="52" customFormat="1" x14ac:dyDescent="0.3"/>
    <row r="133" s="52" customFormat="1" x14ac:dyDescent="0.3"/>
    <row r="134" s="52" customFormat="1" x14ac:dyDescent="0.3"/>
    <row r="135" s="52" customFormat="1" x14ac:dyDescent="0.3"/>
    <row r="136" s="52" customFormat="1" x14ac:dyDescent="0.3"/>
    <row r="137" s="52" customFormat="1" x14ac:dyDescent="0.3"/>
    <row r="138" s="52" customFormat="1" x14ac:dyDescent="0.3"/>
    <row r="139" s="52" customFormat="1" x14ac:dyDescent="0.3"/>
    <row r="140" s="52" customFormat="1" x14ac:dyDescent="0.3"/>
    <row r="141" s="52" customFormat="1" x14ac:dyDescent="0.3"/>
    <row r="142" s="52" customFormat="1" x14ac:dyDescent="0.3"/>
    <row r="143" s="52" customFormat="1" x14ac:dyDescent="0.3"/>
    <row r="144" s="52" customFormat="1" x14ac:dyDescent="0.3"/>
    <row r="145" s="52" customFormat="1" x14ac:dyDescent="0.3"/>
    <row r="146" s="52" customFormat="1" x14ac:dyDescent="0.3"/>
    <row r="147" s="52" customFormat="1" x14ac:dyDescent="0.3"/>
    <row r="148" s="52" customFormat="1" x14ac:dyDescent="0.3"/>
    <row r="149" s="52" customFormat="1" x14ac:dyDescent="0.3"/>
    <row r="150" s="52" customFormat="1" x14ac:dyDescent="0.3"/>
    <row r="151" s="52" customFormat="1" x14ac:dyDescent="0.3"/>
    <row r="152" s="52" customFormat="1" x14ac:dyDescent="0.3"/>
    <row r="153" s="52" customFormat="1" x14ac:dyDescent="0.3"/>
    <row r="154" s="52" customFormat="1" x14ac:dyDescent="0.3"/>
    <row r="155" s="52" customFormat="1" x14ac:dyDescent="0.3"/>
    <row r="156" s="52" customFormat="1" x14ac:dyDescent="0.3"/>
    <row r="157" s="52" customFormat="1" x14ac:dyDescent="0.3"/>
    <row r="158" s="52" customFormat="1" x14ac:dyDescent="0.3"/>
    <row r="159" s="52" customFormat="1" x14ac:dyDescent="0.3"/>
    <row r="160" s="52" customFormat="1" x14ac:dyDescent="0.3"/>
    <row r="161" s="52" customFormat="1" x14ac:dyDescent="0.3"/>
    <row r="162" s="52" customFormat="1" x14ac:dyDescent="0.3"/>
    <row r="163" s="52" customFormat="1" x14ac:dyDescent="0.3"/>
    <row r="164" s="52" customFormat="1" x14ac:dyDescent="0.3"/>
    <row r="165" s="52" customFormat="1" x14ac:dyDescent="0.3"/>
    <row r="166" s="52" customFormat="1" x14ac:dyDescent="0.3"/>
    <row r="167" s="52" customFormat="1" x14ac:dyDescent="0.3"/>
  </sheetData>
  <protectedRanges>
    <protectedRange sqref="AA12:AA14" name="Range4_1_1_1_2_1_1_2_1_1_1_1_1_1_1_1_1_1_1_1_1_1_1_1_1_1_1_1"/>
    <protectedRange sqref="AK12:AK14" name="Range4_2_1_1_2_1_1_2_1_1_1_1_1_1_1_1_1_1_1_1_1_1_1_1_1_1_1_1"/>
    <protectedRange sqref="AU12:AU15" name="Range4_4_1_1_2_1_1_2_1_1_1_1_1_1_1_1_1_1_1_1_1_1_1_1_1_1_1_1"/>
    <protectedRange sqref="BW13" name="Range5_1_1_1_2_1_1_2_1_1_1_1_1_1_1_1_1_1_1_1_1_1_1_1_1_1_1_1_1"/>
    <protectedRange sqref="BW14 BZ13:BZ15" name="Range5_2_1_1_2_1_1_2_1_1_1_1_1_1_1_1_1_1_1_1_1_1_1_1_1_1_1_1"/>
    <protectedRange sqref="BW10" name="Range5_1_1_1_2_1_1_1_1_1_1_1_1_1_1_1_1_1_1_1_1_1_1_1_1_1_1"/>
    <protectedRange sqref="BZ10" name="Range5_2_1_1_2_1_1_1_1_1_1_1_1_1_1_1_1_1_1_1_1_1_1_1_1_1_1"/>
    <protectedRange sqref="DH10" name="Range5_3_1_1_1_1_1_1_1_1_1_1"/>
    <protectedRange sqref="DH12" name="Range5_8_1_1_1_1_1_1_1_1_1_1_1"/>
    <protectedRange sqref="DH13" name="Range5_11_1_1_1_1_1_1_1_1_1_1"/>
    <protectedRange sqref="DH14" name="Range5_12_1_1_1_1_1_1_1_1_1_1_1"/>
    <protectedRange sqref="DH15" name="Range5_14_1_1_1_1_1_1_1_1_1_1"/>
    <protectedRange sqref="AK10" name="Range4_2_1_1_2_1_1_1_1_1_1_1_1_1_1"/>
    <protectedRange sqref="C10:D14" name="Range1_1"/>
    <protectedRange sqref="B10:B14" name="Range1_1_1_1"/>
    <protectedRange sqref="AI10:AI14" name="Range4_1_1"/>
    <protectedRange sqref="AN10:AN14" name="Range4_1_2"/>
    <protectedRange sqref="AP10:AP14" name="Range4_1_3"/>
    <protectedRange sqref="AZ10:AZ14" name="Range4_1_4"/>
    <protectedRange sqref="BD10:BD14" name="Range4_1_5"/>
    <protectedRange sqref="BL10:BL14 BJ10:BJ14" name="Range4_1_6"/>
    <protectedRange sqref="BM10:BM14" name="Range4_1_7"/>
    <protectedRange sqref="BO10:BO14" name="Range4_1_8"/>
    <protectedRange sqref="CC10:CC14" name="Range5_1"/>
    <protectedRange sqref="CD10:CD14" name="Range5_1_1"/>
    <protectedRange sqref="CF10:CF14" name="Range5_1_2"/>
    <protectedRange sqref="CG10:CG14" name="Range5_1_3"/>
    <protectedRange sqref="CI10:CI14" name="Range5_1_4"/>
    <protectedRange sqref="CJ10:CJ14" name="Range5_1_5"/>
    <protectedRange sqref="CL10:CL14" name="Range5_1_6"/>
    <protectedRange sqref="CM10:CM14" name="Range5_1_7"/>
    <protectedRange sqref="CO10:CO14" name="Range5_1_8"/>
    <protectedRange sqref="CP10:CP14" name="Range5_1_9"/>
    <protectedRange sqref="CR10:CR14" name="Range5_1_10"/>
    <protectedRange sqref="CS10:CS14" name="Range5_1_11"/>
    <protectedRange sqref="CU10:CU14" name="Range5_1_12"/>
    <protectedRange sqref="CX10:CX14" name="Range5_1_13"/>
    <protectedRange sqref="CY10:CY14" name="Range5_1_14"/>
    <protectedRange sqref="DA10:DA14" name="Range5_1_15"/>
    <protectedRange sqref="DB10:DB14" name="Range5_1_16"/>
    <protectedRange sqref="DD10:DD14" name="Range5_1_17"/>
    <protectedRange sqref="DE10:DE14" name="Range5_1_18"/>
    <protectedRange sqref="DG10:DG14" name="Range5_1_19"/>
    <protectedRange sqref="DL11:DL14" name="Range5_1_20"/>
    <protectedRange sqref="DN10:DN14 DQ10:DQ14" name="Range6_1"/>
    <protectedRange sqref="DO10:DO14" name="Range6_1_1"/>
    <protectedRange sqref="DU10:DU14" name="Range5_1_23"/>
    <protectedRange sqref="DW10:DW14" name="Range5_1_24"/>
    <protectedRange sqref="EA10:EA14" name="Range6_1_3"/>
    <protectedRange sqref="EC10:EC14" name="Range6_1_4"/>
  </protectedRanges>
  <mergeCells count="141">
    <mergeCell ref="EF7:EF8"/>
    <mergeCell ref="DX7:DX8"/>
    <mergeCell ref="DY7:DY8"/>
    <mergeCell ref="EA7:EA8"/>
    <mergeCell ref="EB7:EB8"/>
    <mergeCell ref="ED7:ED8"/>
    <mergeCell ref="EE7:EE8"/>
    <mergeCell ref="DO7:DO8"/>
    <mergeCell ref="DP7:DP8"/>
    <mergeCell ref="DR7:DR8"/>
    <mergeCell ref="DS7:DS8"/>
    <mergeCell ref="DU7:DU8"/>
    <mergeCell ref="DV7:DV8"/>
    <mergeCell ref="DF7:DF8"/>
    <mergeCell ref="DH7:DH8"/>
    <mergeCell ref="DI7:DI8"/>
    <mergeCell ref="DJ7:DJ8"/>
    <mergeCell ref="DL7:DL8"/>
    <mergeCell ref="DM7:DM8"/>
    <mergeCell ref="CW7:CW8"/>
    <mergeCell ref="CY7:CY8"/>
    <mergeCell ref="CZ7:CZ8"/>
    <mergeCell ref="DB7:DB8"/>
    <mergeCell ref="DC7:DC8"/>
    <mergeCell ref="DE7:DE8"/>
    <mergeCell ref="CN7:CN8"/>
    <mergeCell ref="CP7:CP8"/>
    <mergeCell ref="CQ7:CQ8"/>
    <mergeCell ref="CS7:CS8"/>
    <mergeCell ref="CT7:CT8"/>
    <mergeCell ref="CV7:CV8"/>
    <mergeCell ref="CE7:CE8"/>
    <mergeCell ref="CG7:CG8"/>
    <mergeCell ref="CH7:CH8"/>
    <mergeCell ref="CJ7:CJ8"/>
    <mergeCell ref="CK7:CK8"/>
    <mergeCell ref="CM7:CM8"/>
    <mergeCell ref="BV7:BV8"/>
    <mergeCell ref="BX7:BX8"/>
    <mergeCell ref="BY7:BY8"/>
    <mergeCell ref="CA7:CA8"/>
    <mergeCell ref="CB7:CB8"/>
    <mergeCell ref="CD7:CD8"/>
    <mergeCell ref="BM7:BM8"/>
    <mergeCell ref="BN7:BN8"/>
    <mergeCell ref="BP7:BP8"/>
    <mergeCell ref="BQ7:BQ8"/>
    <mergeCell ref="BR7:BT7"/>
    <mergeCell ref="BU7:BU8"/>
    <mergeCell ref="BD7:BD8"/>
    <mergeCell ref="BE7:BE8"/>
    <mergeCell ref="BG7:BG8"/>
    <mergeCell ref="BH7:BH8"/>
    <mergeCell ref="BJ7:BJ8"/>
    <mergeCell ref="BK7:BK8"/>
    <mergeCell ref="AT7:AT8"/>
    <mergeCell ref="AU7:AW7"/>
    <mergeCell ref="AX7:AX8"/>
    <mergeCell ref="AY7:AY8"/>
    <mergeCell ref="BA7:BA8"/>
    <mergeCell ref="BB7:BB8"/>
    <mergeCell ref="AO7:AO8"/>
    <mergeCell ref="AP7:AR7"/>
    <mergeCell ref="AS7:AS8"/>
    <mergeCell ref="Z7:Z8"/>
    <mergeCell ref="AA7:AC7"/>
    <mergeCell ref="AD7:AD8"/>
    <mergeCell ref="AE7:AE8"/>
    <mergeCell ref="AF7:AH7"/>
    <mergeCell ref="AI7:AI8"/>
    <mergeCell ref="E7:E8"/>
    <mergeCell ref="F7:F8"/>
    <mergeCell ref="G7:I7"/>
    <mergeCell ref="J7:J8"/>
    <mergeCell ref="K7:K8"/>
    <mergeCell ref="L7:N7"/>
    <mergeCell ref="O7:O8"/>
    <mergeCell ref="CA6:CC6"/>
    <mergeCell ref="CD6:CF6"/>
    <mergeCell ref="BD6:BF6"/>
    <mergeCell ref="BG6:BI6"/>
    <mergeCell ref="BJ6:BL6"/>
    <mergeCell ref="BP6:BT6"/>
    <mergeCell ref="BU6:BW6"/>
    <mergeCell ref="BX6:BZ6"/>
    <mergeCell ref="P7:P8"/>
    <mergeCell ref="Q7:S7"/>
    <mergeCell ref="T7:T8"/>
    <mergeCell ref="U7:U8"/>
    <mergeCell ref="V7:X7"/>
    <mergeCell ref="Y7:Y8"/>
    <mergeCell ref="AJ7:AJ8"/>
    <mergeCell ref="AK7:AM7"/>
    <mergeCell ref="AN7:AN8"/>
    <mergeCell ref="AS6:AW6"/>
    <mergeCell ref="AX6:AZ6"/>
    <mergeCell ref="BA6:BC6"/>
    <mergeCell ref="CP5:CX5"/>
    <mergeCell ref="CY5:DA6"/>
    <mergeCell ref="DB5:DD6"/>
    <mergeCell ref="DE5:DG6"/>
    <mergeCell ref="DL5:DQ5"/>
    <mergeCell ref="DR5:DT6"/>
    <mergeCell ref="CS6:CU6"/>
    <mergeCell ref="CV6:CX6"/>
    <mergeCell ref="DL6:DN6"/>
    <mergeCell ref="DO6:DQ6"/>
    <mergeCell ref="DH4:DH6"/>
    <mergeCell ref="DI4:DK6"/>
    <mergeCell ref="DL4:EC4"/>
    <mergeCell ref="DU6:DW6"/>
    <mergeCell ref="DX6:DZ6"/>
    <mergeCell ref="EA6:EC6"/>
    <mergeCell ref="CG6:CI6"/>
    <mergeCell ref="CJ6:CL6"/>
    <mergeCell ref="CM6:CO6"/>
    <mergeCell ref="CP6:CR6"/>
    <mergeCell ref="ED4:ED6"/>
    <mergeCell ref="EE4:EG6"/>
    <mergeCell ref="O5:AZ5"/>
    <mergeCell ref="BA5:BL5"/>
    <mergeCell ref="BM5:BO6"/>
    <mergeCell ref="BP5:CF5"/>
    <mergeCell ref="CG5:CO5"/>
    <mergeCell ref="A1:EG1"/>
    <mergeCell ref="A2:EG2"/>
    <mergeCell ref="L3:O3"/>
    <mergeCell ref="A4:A8"/>
    <mergeCell ref="B4:B8"/>
    <mergeCell ref="C4:C8"/>
    <mergeCell ref="D4:D8"/>
    <mergeCell ref="E4:I6"/>
    <mergeCell ref="J4:N6"/>
    <mergeCell ref="O4:DG4"/>
    <mergeCell ref="DU5:EC5"/>
    <mergeCell ref="O6:S6"/>
    <mergeCell ref="T6:X6"/>
    <mergeCell ref="Y6:AC6"/>
    <mergeCell ref="AD6:AH6"/>
    <mergeCell ref="AI6:AM6"/>
    <mergeCell ref="AN6:AR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7"/>
  <sheetViews>
    <sheetView view="pageBreakPreview" zoomScale="40" zoomScaleNormal="55" zoomScaleSheetLayoutView="4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K10" sqref="AK10"/>
    </sheetView>
  </sheetViews>
  <sheetFormatPr defaultColWidth="17.28515625" defaultRowHeight="17.25" x14ac:dyDescent="0.3"/>
  <cols>
    <col min="1" max="1" width="5.28515625" style="1" customWidth="1"/>
    <col min="2" max="2" width="15.42578125" style="34" customWidth="1"/>
    <col min="3" max="3" width="13.140625" style="1" hidden="1" customWidth="1"/>
    <col min="4" max="4" width="14.7109375" style="1" hidden="1" customWidth="1"/>
    <col min="5" max="5" width="15.7109375" style="1" hidden="1" customWidth="1"/>
    <col min="6" max="7" width="14.85546875" style="1" hidden="1" customWidth="1"/>
    <col min="8" max="8" width="11.5703125" style="1" hidden="1" customWidth="1"/>
    <col min="9" max="9" width="9.5703125" style="1" hidden="1" customWidth="1"/>
    <col min="10" max="10" width="17.7109375" style="1" customWidth="1"/>
    <col min="11" max="11" width="15.140625" style="1" customWidth="1"/>
    <col min="12" max="12" width="17.42578125" style="1" customWidth="1"/>
    <col min="13" max="13" width="14.85546875" style="1" customWidth="1"/>
    <col min="14" max="14" width="10.7109375" style="1" customWidth="1"/>
    <col min="15" max="15" width="11" style="1" hidden="1" customWidth="1"/>
    <col min="16" max="18" width="14.85546875" style="1" customWidth="1"/>
    <col min="19" max="19" width="11.140625" style="1" customWidth="1"/>
    <col min="20" max="20" width="11.85546875" style="1" hidden="1" customWidth="1"/>
    <col min="21" max="33" width="14.85546875" style="1" hidden="1" customWidth="1"/>
    <col min="34" max="34" width="13.5703125" style="1" hidden="1" customWidth="1"/>
    <col min="35" max="35" width="14.85546875" style="1" hidden="1" customWidth="1"/>
    <col min="36" max="36" width="15.7109375" style="1" customWidth="1"/>
    <col min="37" max="38" width="14.85546875" style="1" customWidth="1"/>
    <col min="39" max="39" width="11.42578125" style="1" customWidth="1"/>
    <col min="40" max="40" width="14.85546875" style="1" hidden="1" customWidth="1"/>
    <col min="41" max="43" width="14.85546875" style="1" customWidth="1"/>
    <col min="44" max="44" width="10.42578125" style="1" customWidth="1"/>
    <col min="45" max="68" width="14.85546875" style="1" hidden="1" customWidth="1"/>
    <col min="69" max="69" width="17.28515625" style="1" customWidth="1"/>
    <col min="70" max="71" width="14.85546875" style="1" customWidth="1"/>
    <col min="72" max="72" width="10.140625" style="1" customWidth="1"/>
    <col min="73" max="94" width="14.85546875" style="1" hidden="1" customWidth="1"/>
    <col min="95" max="97" width="14.85546875" style="1" customWidth="1"/>
    <col min="98" max="98" width="10.140625" style="1" customWidth="1"/>
    <col min="99" max="135" width="14.85546875" style="1" hidden="1" customWidth="1"/>
    <col min="136" max="136" width="10.5703125" style="1" hidden="1" customWidth="1"/>
    <col min="137" max="139" width="14.85546875" style="1" hidden="1" customWidth="1"/>
    <col min="140" max="229" width="17.28515625" style="2"/>
    <col min="230" max="16384" width="17.28515625" style="1"/>
  </cols>
  <sheetData>
    <row r="1" spans="1:255" s="65" customFormat="1" ht="20.25" x14ac:dyDescent="0.35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6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</row>
    <row r="2" spans="1:255" s="65" customFormat="1" ht="17.45" customHeight="1" x14ac:dyDescent="0.35">
      <c r="A2" s="187" t="s">
        <v>67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</row>
    <row r="3" spans="1:255" s="65" customFormat="1" ht="26.25" customHeight="1" x14ac:dyDescent="0.35">
      <c r="B3" s="66"/>
      <c r="C3" s="72"/>
      <c r="D3" s="72"/>
      <c r="E3" s="72"/>
      <c r="F3" s="72"/>
      <c r="G3" s="72"/>
      <c r="H3" s="72"/>
      <c r="I3" s="72"/>
      <c r="J3" s="72"/>
      <c r="K3" s="72"/>
      <c r="L3" s="188"/>
      <c r="M3" s="188"/>
      <c r="N3" s="188"/>
      <c r="O3" s="188"/>
      <c r="P3" s="188"/>
      <c r="Q3" s="72"/>
      <c r="R3" s="67"/>
      <c r="S3" s="67"/>
      <c r="U3" s="68"/>
      <c r="V3" s="68"/>
      <c r="W3" s="68"/>
      <c r="X3" s="68"/>
      <c r="Y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CS3" s="191" t="s">
        <v>66</v>
      </c>
      <c r="CT3" s="191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</row>
    <row r="4" spans="1:255" ht="17.45" customHeight="1" x14ac:dyDescent="0.3">
      <c r="A4" s="82" t="s">
        <v>1</v>
      </c>
      <c r="B4" s="85" t="s">
        <v>2</v>
      </c>
      <c r="C4" s="88" t="s">
        <v>3</v>
      </c>
      <c r="D4" s="88" t="s">
        <v>4</v>
      </c>
      <c r="E4" s="91" t="s">
        <v>5</v>
      </c>
      <c r="F4" s="92"/>
      <c r="G4" s="92"/>
      <c r="H4" s="92"/>
      <c r="I4" s="93"/>
      <c r="J4" s="100" t="s">
        <v>6</v>
      </c>
      <c r="K4" s="101"/>
      <c r="L4" s="101"/>
      <c r="M4" s="101"/>
      <c r="N4" s="101"/>
      <c r="O4" s="102"/>
      <c r="P4" s="109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1"/>
      <c r="DJ4" s="131" t="s">
        <v>7</v>
      </c>
      <c r="DK4" s="132" t="s">
        <v>8</v>
      </c>
      <c r="DL4" s="133"/>
      <c r="DM4" s="134"/>
      <c r="DN4" s="141" t="s">
        <v>9</v>
      </c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31" t="s">
        <v>10</v>
      </c>
      <c r="EG4" s="142" t="s">
        <v>11</v>
      </c>
      <c r="EH4" s="143"/>
      <c r="EI4" s="144"/>
      <c r="EJ4" s="74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18" customHeight="1" x14ac:dyDescent="0.3">
      <c r="A5" s="83"/>
      <c r="B5" s="86"/>
      <c r="C5" s="89"/>
      <c r="D5" s="89"/>
      <c r="E5" s="94"/>
      <c r="F5" s="95"/>
      <c r="G5" s="95"/>
      <c r="H5" s="95"/>
      <c r="I5" s="96"/>
      <c r="J5" s="103"/>
      <c r="K5" s="104"/>
      <c r="L5" s="104"/>
      <c r="M5" s="104"/>
      <c r="N5" s="104"/>
      <c r="O5" s="105"/>
      <c r="P5" s="151" t="s">
        <v>12</v>
      </c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3"/>
      <c r="BB5" s="154" t="s">
        <v>13</v>
      </c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5" t="s">
        <v>14</v>
      </c>
      <c r="BO5" s="156"/>
      <c r="BP5" s="156"/>
      <c r="BQ5" s="159" t="s">
        <v>15</v>
      </c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1"/>
      <c r="CH5" s="118" t="s">
        <v>16</v>
      </c>
      <c r="CI5" s="119"/>
      <c r="CJ5" s="119"/>
      <c r="CK5" s="119"/>
      <c r="CL5" s="119"/>
      <c r="CM5" s="119"/>
      <c r="CN5" s="119"/>
      <c r="CO5" s="119"/>
      <c r="CP5" s="162"/>
      <c r="CQ5" s="159" t="s">
        <v>17</v>
      </c>
      <c r="CR5" s="160"/>
      <c r="CS5" s="160"/>
      <c r="CT5" s="160"/>
      <c r="CU5" s="160"/>
      <c r="CV5" s="160"/>
      <c r="CW5" s="160"/>
      <c r="CX5" s="160"/>
      <c r="CY5" s="160"/>
      <c r="CZ5" s="160"/>
      <c r="DA5" s="154" t="s">
        <v>18</v>
      </c>
      <c r="DB5" s="154"/>
      <c r="DC5" s="154"/>
      <c r="DD5" s="155" t="s">
        <v>19</v>
      </c>
      <c r="DE5" s="156"/>
      <c r="DF5" s="163"/>
      <c r="DG5" s="155" t="s">
        <v>20</v>
      </c>
      <c r="DH5" s="156"/>
      <c r="DI5" s="163"/>
      <c r="DJ5" s="131"/>
      <c r="DK5" s="135"/>
      <c r="DL5" s="136"/>
      <c r="DM5" s="137"/>
      <c r="DN5" s="165"/>
      <c r="DO5" s="165"/>
      <c r="DP5" s="166"/>
      <c r="DQ5" s="166"/>
      <c r="DR5" s="166"/>
      <c r="DS5" s="166"/>
      <c r="DT5" s="155" t="s">
        <v>21</v>
      </c>
      <c r="DU5" s="156"/>
      <c r="DV5" s="163"/>
      <c r="DW5" s="171"/>
      <c r="DX5" s="172"/>
      <c r="DY5" s="172"/>
      <c r="DZ5" s="172"/>
      <c r="EA5" s="172"/>
      <c r="EB5" s="172"/>
      <c r="EC5" s="172"/>
      <c r="ED5" s="172"/>
      <c r="EE5" s="172"/>
      <c r="EF5" s="131"/>
      <c r="EG5" s="145"/>
      <c r="EH5" s="146"/>
      <c r="EI5" s="147"/>
      <c r="EJ5" s="74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ht="84" customHeight="1" x14ac:dyDescent="0.3">
      <c r="A6" s="83"/>
      <c r="B6" s="86"/>
      <c r="C6" s="89"/>
      <c r="D6" s="89"/>
      <c r="E6" s="97"/>
      <c r="F6" s="98"/>
      <c r="G6" s="98"/>
      <c r="H6" s="98"/>
      <c r="I6" s="99"/>
      <c r="J6" s="106"/>
      <c r="K6" s="107"/>
      <c r="L6" s="107"/>
      <c r="M6" s="107"/>
      <c r="N6" s="107"/>
      <c r="O6" s="108"/>
      <c r="P6" s="173" t="s">
        <v>54</v>
      </c>
      <c r="Q6" s="174"/>
      <c r="R6" s="174"/>
      <c r="S6" s="174"/>
      <c r="T6" s="175"/>
      <c r="U6" s="176" t="s">
        <v>22</v>
      </c>
      <c r="V6" s="177"/>
      <c r="W6" s="177"/>
      <c r="X6" s="177"/>
      <c r="Y6" s="178"/>
      <c r="Z6" s="176" t="s">
        <v>23</v>
      </c>
      <c r="AA6" s="177"/>
      <c r="AB6" s="177"/>
      <c r="AC6" s="177"/>
      <c r="AD6" s="178"/>
      <c r="AE6" s="176" t="s">
        <v>51</v>
      </c>
      <c r="AF6" s="177"/>
      <c r="AG6" s="177"/>
      <c r="AH6" s="177"/>
      <c r="AI6" s="178"/>
      <c r="AJ6" s="176" t="s">
        <v>52</v>
      </c>
      <c r="AK6" s="177"/>
      <c r="AL6" s="177"/>
      <c r="AM6" s="177"/>
      <c r="AN6" s="178"/>
      <c r="AO6" s="176" t="s">
        <v>24</v>
      </c>
      <c r="AP6" s="177"/>
      <c r="AQ6" s="177"/>
      <c r="AR6" s="177"/>
      <c r="AS6" s="178"/>
      <c r="AT6" s="176" t="s">
        <v>25</v>
      </c>
      <c r="AU6" s="177"/>
      <c r="AV6" s="177"/>
      <c r="AW6" s="177"/>
      <c r="AX6" s="178"/>
      <c r="AY6" s="179" t="s">
        <v>26</v>
      </c>
      <c r="AZ6" s="179"/>
      <c r="BA6" s="179"/>
      <c r="BB6" s="121" t="s">
        <v>27</v>
      </c>
      <c r="BC6" s="122"/>
      <c r="BD6" s="122"/>
      <c r="BE6" s="121" t="s">
        <v>28</v>
      </c>
      <c r="BF6" s="122"/>
      <c r="BG6" s="123"/>
      <c r="BH6" s="124" t="s">
        <v>29</v>
      </c>
      <c r="BI6" s="125"/>
      <c r="BJ6" s="125"/>
      <c r="BK6" s="126" t="s">
        <v>30</v>
      </c>
      <c r="BL6" s="127"/>
      <c r="BM6" s="127"/>
      <c r="BN6" s="157"/>
      <c r="BO6" s="158"/>
      <c r="BP6" s="158"/>
      <c r="BQ6" s="128" t="s">
        <v>31</v>
      </c>
      <c r="BR6" s="129"/>
      <c r="BS6" s="129"/>
      <c r="BT6" s="129"/>
      <c r="BU6" s="130"/>
      <c r="BV6" s="120" t="s">
        <v>32</v>
      </c>
      <c r="BW6" s="120"/>
      <c r="BX6" s="120"/>
      <c r="BY6" s="120" t="s">
        <v>33</v>
      </c>
      <c r="BZ6" s="120"/>
      <c r="CA6" s="120"/>
      <c r="CB6" s="120" t="s">
        <v>34</v>
      </c>
      <c r="CC6" s="120"/>
      <c r="CD6" s="120"/>
      <c r="CE6" s="120" t="s">
        <v>35</v>
      </c>
      <c r="CF6" s="120"/>
      <c r="CG6" s="120"/>
      <c r="CH6" s="120" t="s">
        <v>36</v>
      </c>
      <c r="CI6" s="120"/>
      <c r="CJ6" s="120"/>
      <c r="CK6" s="118" t="s">
        <v>37</v>
      </c>
      <c r="CL6" s="119"/>
      <c r="CM6" s="119"/>
      <c r="CN6" s="120" t="s">
        <v>38</v>
      </c>
      <c r="CO6" s="120"/>
      <c r="CP6" s="120"/>
      <c r="CQ6" s="167" t="s">
        <v>39</v>
      </c>
      <c r="CR6" s="168"/>
      <c r="CS6" s="168"/>
      <c r="CT6" s="192"/>
      <c r="CU6" s="120" t="s">
        <v>40</v>
      </c>
      <c r="CV6" s="120"/>
      <c r="CW6" s="120"/>
      <c r="CX6" s="118" t="s">
        <v>41</v>
      </c>
      <c r="CY6" s="119"/>
      <c r="CZ6" s="119"/>
      <c r="DA6" s="154"/>
      <c r="DB6" s="154"/>
      <c r="DC6" s="154"/>
      <c r="DD6" s="157"/>
      <c r="DE6" s="158"/>
      <c r="DF6" s="164"/>
      <c r="DG6" s="157"/>
      <c r="DH6" s="158"/>
      <c r="DI6" s="164"/>
      <c r="DJ6" s="131"/>
      <c r="DK6" s="138"/>
      <c r="DL6" s="139"/>
      <c r="DM6" s="140"/>
      <c r="DN6" s="155" t="s">
        <v>42</v>
      </c>
      <c r="DO6" s="156"/>
      <c r="DP6" s="163"/>
      <c r="DQ6" s="155" t="s">
        <v>43</v>
      </c>
      <c r="DR6" s="156"/>
      <c r="DS6" s="163"/>
      <c r="DT6" s="157"/>
      <c r="DU6" s="158"/>
      <c r="DV6" s="164"/>
      <c r="DW6" s="155" t="s">
        <v>44</v>
      </c>
      <c r="DX6" s="156"/>
      <c r="DY6" s="163"/>
      <c r="DZ6" s="155" t="s">
        <v>45</v>
      </c>
      <c r="EA6" s="156"/>
      <c r="EB6" s="163"/>
      <c r="EC6" s="169" t="s">
        <v>46</v>
      </c>
      <c r="ED6" s="170"/>
      <c r="EE6" s="170"/>
      <c r="EF6" s="131"/>
      <c r="EG6" s="148"/>
      <c r="EH6" s="149"/>
      <c r="EI6" s="150"/>
      <c r="EJ6" s="74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7.45" customHeight="1" x14ac:dyDescent="0.3">
      <c r="A7" s="83"/>
      <c r="B7" s="86"/>
      <c r="C7" s="89"/>
      <c r="D7" s="89"/>
      <c r="E7" s="112" t="s">
        <v>47</v>
      </c>
      <c r="F7" s="114" t="s">
        <v>60</v>
      </c>
      <c r="G7" s="116"/>
      <c r="H7" s="116"/>
      <c r="I7" s="117"/>
      <c r="J7" s="112" t="s">
        <v>47</v>
      </c>
      <c r="K7" s="189" t="s">
        <v>60</v>
      </c>
      <c r="L7" s="190" t="s">
        <v>69</v>
      </c>
      <c r="M7" s="190" t="s">
        <v>62</v>
      </c>
      <c r="N7" s="189" t="s">
        <v>53</v>
      </c>
      <c r="O7" s="76"/>
      <c r="P7" s="112" t="s">
        <v>47</v>
      </c>
      <c r="Q7" s="189" t="s">
        <v>60</v>
      </c>
      <c r="R7" s="190" t="s">
        <v>64</v>
      </c>
      <c r="S7" s="189" t="s">
        <v>53</v>
      </c>
      <c r="T7" s="76"/>
      <c r="U7" s="112" t="s">
        <v>47</v>
      </c>
      <c r="V7" s="114" t="s">
        <v>60</v>
      </c>
      <c r="W7" s="116"/>
      <c r="X7" s="116"/>
      <c r="Y7" s="117"/>
      <c r="Z7" s="112" t="s">
        <v>47</v>
      </c>
      <c r="AA7" s="114" t="s">
        <v>60</v>
      </c>
      <c r="AB7" s="116"/>
      <c r="AC7" s="116"/>
      <c r="AD7" s="117"/>
      <c r="AE7" s="112" t="s">
        <v>47</v>
      </c>
      <c r="AF7" s="114" t="s">
        <v>60</v>
      </c>
      <c r="AG7" s="180"/>
      <c r="AH7" s="180"/>
      <c r="AI7" s="180"/>
      <c r="AJ7" s="112" t="s">
        <v>47</v>
      </c>
      <c r="AK7" s="189" t="s">
        <v>60</v>
      </c>
      <c r="AL7" s="190" t="s">
        <v>64</v>
      </c>
      <c r="AM7" s="189" t="s">
        <v>53</v>
      </c>
      <c r="AN7" s="76"/>
      <c r="AO7" s="112" t="s">
        <v>47</v>
      </c>
      <c r="AP7" s="189" t="s">
        <v>60</v>
      </c>
      <c r="AQ7" s="190" t="s">
        <v>64</v>
      </c>
      <c r="AR7" s="189" t="s">
        <v>53</v>
      </c>
      <c r="AS7" s="76"/>
      <c r="AT7" s="112" t="s">
        <v>47</v>
      </c>
      <c r="AU7" s="114" t="s">
        <v>60</v>
      </c>
      <c r="AV7" s="116"/>
      <c r="AW7" s="116"/>
      <c r="AX7" s="117"/>
      <c r="AY7" s="112" t="s">
        <v>47</v>
      </c>
      <c r="AZ7" s="114" t="s">
        <v>60</v>
      </c>
      <c r="BA7" s="71"/>
      <c r="BB7" s="112" t="s">
        <v>47</v>
      </c>
      <c r="BC7" s="114" t="s">
        <v>60</v>
      </c>
      <c r="BD7" s="71"/>
      <c r="BE7" s="112" t="s">
        <v>47</v>
      </c>
      <c r="BF7" s="114" t="s">
        <v>60</v>
      </c>
      <c r="BG7" s="71"/>
      <c r="BH7" s="112" t="s">
        <v>47</v>
      </c>
      <c r="BI7" s="114" t="s">
        <v>60</v>
      </c>
      <c r="BJ7" s="71"/>
      <c r="BK7" s="112" t="s">
        <v>47</v>
      </c>
      <c r="BL7" s="114" t="s">
        <v>60</v>
      </c>
      <c r="BM7" s="71"/>
      <c r="BN7" s="112" t="s">
        <v>47</v>
      </c>
      <c r="BO7" s="114" t="s">
        <v>60</v>
      </c>
      <c r="BP7" s="71"/>
      <c r="BQ7" s="112" t="s">
        <v>47</v>
      </c>
      <c r="BR7" s="189" t="s">
        <v>60</v>
      </c>
      <c r="BS7" s="190" t="s">
        <v>64</v>
      </c>
      <c r="BT7" s="189" t="s">
        <v>53</v>
      </c>
      <c r="BU7" s="75"/>
      <c r="BV7" s="112" t="s">
        <v>47</v>
      </c>
      <c r="BW7" s="114" t="s">
        <v>60</v>
      </c>
      <c r="BX7" s="71"/>
      <c r="BY7" s="112" t="s">
        <v>47</v>
      </c>
      <c r="BZ7" s="114" t="s">
        <v>60</v>
      </c>
      <c r="CA7" s="71"/>
      <c r="CB7" s="112" t="s">
        <v>47</v>
      </c>
      <c r="CC7" s="114" t="s">
        <v>60</v>
      </c>
      <c r="CD7" s="71"/>
      <c r="CE7" s="112" t="s">
        <v>47</v>
      </c>
      <c r="CF7" s="114" t="s">
        <v>60</v>
      </c>
      <c r="CG7" s="71"/>
      <c r="CH7" s="112" t="s">
        <v>47</v>
      </c>
      <c r="CI7" s="114" t="s">
        <v>60</v>
      </c>
      <c r="CJ7" s="71"/>
      <c r="CK7" s="112" t="s">
        <v>47</v>
      </c>
      <c r="CL7" s="114" t="s">
        <v>60</v>
      </c>
      <c r="CM7" s="71"/>
      <c r="CN7" s="112" t="s">
        <v>47</v>
      </c>
      <c r="CO7" s="114" t="s">
        <v>60</v>
      </c>
      <c r="CP7" s="71"/>
      <c r="CQ7" s="112" t="s">
        <v>47</v>
      </c>
      <c r="CR7" s="189" t="s">
        <v>60</v>
      </c>
      <c r="CS7" s="190" t="s">
        <v>64</v>
      </c>
      <c r="CT7" s="189" t="s">
        <v>53</v>
      </c>
      <c r="CU7" s="112" t="s">
        <v>47</v>
      </c>
      <c r="CV7" s="114" t="s">
        <v>60</v>
      </c>
      <c r="CW7" s="71"/>
      <c r="CX7" s="112" t="s">
        <v>47</v>
      </c>
      <c r="CY7" s="114" t="s">
        <v>60</v>
      </c>
      <c r="CZ7" s="71"/>
      <c r="DA7" s="112" t="s">
        <v>47</v>
      </c>
      <c r="DB7" s="114" t="s">
        <v>60</v>
      </c>
      <c r="DC7" s="71"/>
      <c r="DD7" s="112" t="s">
        <v>47</v>
      </c>
      <c r="DE7" s="114" t="s">
        <v>60</v>
      </c>
      <c r="DF7" s="71"/>
      <c r="DG7" s="112" t="s">
        <v>47</v>
      </c>
      <c r="DH7" s="114" t="s">
        <v>60</v>
      </c>
      <c r="DI7" s="71"/>
      <c r="DJ7" s="185" t="s">
        <v>48</v>
      </c>
      <c r="DK7" s="112" t="s">
        <v>47</v>
      </c>
      <c r="DL7" s="114" t="s">
        <v>60</v>
      </c>
      <c r="DM7" s="71"/>
      <c r="DN7" s="112" t="s">
        <v>47</v>
      </c>
      <c r="DO7" s="114" t="s">
        <v>60</v>
      </c>
      <c r="DP7" s="71"/>
      <c r="DQ7" s="112" t="s">
        <v>47</v>
      </c>
      <c r="DR7" s="114" t="s">
        <v>60</v>
      </c>
      <c r="DS7" s="71"/>
      <c r="DT7" s="112" t="s">
        <v>47</v>
      </c>
      <c r="DU7" s="114" t="s">
        <v>60</v>
      </c>
      <c r="DV7" s="71"/>
      <c r="DW7" s="112" t="s">
        <v>47</v>
      </c>
      <c r="DX7" s="114" t="s">
        <v>60</v>
      </c>
      <c r="DY7" s="71"/>
      <c r="DZ7" s="112" t="s">
        <v>47</v>
      </c>
      <c r="EA7" s="114" t="s">
        <v>60</v>
      </c>
      <c r="EB7" s="71"/>
      <c r="EC7" s="112" t="s">
        <v>47</v>
      </c>
      <c r="ED7" s="114" t="s">
        <v>60</v>
      </c>
      <c r="EE7" s="71"/>
      <c r="EF7" s="131" t="s">
        <v>48</v>
      </c>
      <c r="EG7" s="112" t="s">
        <v>47</v>
      </c>
      <c r="EH7" s="114" t="s">
        <v>60</v>
      </c>
      <c r="EI7" s="71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ht="114.75" customHeight="1" x14ac:dyDescent="0.3">
      <c r="A8" s="84"/>
      <c r="B8" s="87"/>
      <c r="C8" s="90"/>
      <c r="D8" s="90"/>
      <c r="E8" s="113"/>
      <c r="F8" s="115"/>
      <c r="G8" s="73" t="s">
        <v>63</v>
      </c>
      <c r="H8" s="45" t="s">
        <v>53</v>
      </c>
      <c r="I8" s="47" t="s">
        <v>49</v>
      </c>
      <c r="J8" s="113"/>
      <c r="K8" s="189"/>
      <c r="L8" s="190"/>
      <c r="M8" s="190"/>
      <c r="N8" s="189"/>
      <c r="O8" s="78" t="s">
        <v>49</v>
      </c>
      <c r="P8" s="113"/>
      <c r="Q8" s="189"/>
      <c r="R8" s="190"/>
      <c r="S8" s="189"/>
      <c r="T8" s="47" t="s">
        <v>49</v>
      </c>
      <c r="U8" s="113"/>
      <c r="V8" s="115"/>
      <c r="W8" s="73" t="s">
        <v>63</v>
      </c>
      <c r="X8" s="33" t="s">
        <v>53</v>
      </c>
      <c r="Y8" s="73" t="s">
        <v>49</v>
      </c>
      <c r="Z8" s="113"/>
      <c r="AA8" s="115"/>
      <c r="AB8" s="73" t="s">
        <v>64</v>
      </c>
      <c r="AC8" s="33" t="s">
        <v>53</v>
      </c>
      <c r="AD8" s="73" t="s">
        <v>49</v>
      </c>
      <c r="AE8" s="113"/>
      <c r="AF8" s="115"/>
      <c r="AG8" s="73" t="s">
        <v>64</v>
      </c>
      <c r="AH8" s="33" t="s">
        <v>53</v>
      </c>
      <c r="AI8" s="73" t="s">
        <v>49</v>
      </c>
      <c r="AJ8" s="113"/>
      <c r="AK8" s="189"/>
      <c r="AL8" s="190"/>
      <c r="AM8" s="189"/>
      <c r="AN8" s="77" t="s">
        <v>49</v>
      </c>
      <c r="AO8" s="113"/>
      <c r="AP8" s="189"/>
      <c r="AQ8" s="190"/>
      <c r="AR8" s="189"/>
      <c r="AS8" s="73" t="s">
        <v>49</v>
      </c>
      <c r="AT8" s="113"/>
      <c r="AU8" s="115"/>
      <c r="AV8" s="73" t="s">
        <v>64</v>
      </c>
      <c r="AW8" s="33" t="s">
        <v>53</v>
      </c>
      <c r="AX8" s="73" t="s">
        <v>49</v>
      </c>
      <c r="AY8" s="113"/>
      <c r="AZ8" s="115"/>
      <c r="BA8" s="73" t="s">
        <v>64</v>
      </c>
      <c r="BB8" s="113"/>
      <c r="BC8" s="115"/>
      <c r="BD8" s="73" t="s">
        <v>64</v>
      </c>
      <c r="BE8" s="113"/>
      <c r="BF8" s="115"/>
      <c r="BG8" s="73" t="s">
        <v>64</v>
      </c>
      <c r="BH8" s="113"/>
      <c r="BI8" s="115"/>
      <c r="BJ8" s="73" t="s">
        <v>63</v>
      </c>
      <c r="BK8" s="113"/>
      <c r="BL8" s="115"/>
      <c r="BM8" s="73" t="s">
        <v>64</v>
      </c>
      <c r="BN8" s="113"/>
      <c r="BO8" s="115"/>
      <c r="BP8" s="73" t="s">
        <v>64</v>
      </c>
      <c r="BQ8" s="113"/>
      <c r="BR8" s="189"/>
      <c r="BS8" s="190"/>
      <c r="BT8" s="189"/>
      <c r="BU8" s="73" t="s">
        <v>49</v>
      </c>
      <c r="BV8" s="113"/>
      <c r="BW8" s="115"/>
      <c r="BX8" s="73" t="s">
        <v>64</v>
      </c>
      <c r="BY8" s="113"/>
      <c r="BZ8" s="115"/>
      <c r="CA8" s="73" t="s">
        <v>64</v>
      </c>
      <c r="CB8" s="113"/>
      <c r="CC8" s="115"/>
      <c r="CD8" s="73" t="s">
        <v>64</v>
      </c>
      <c r="CE8" s="113"/>
      <c r="CF8" s="115"/>
      <c r="CG8" s="73" t="s">
        <v>64</v>
      </c>
      <c r="CH8" s="113"/>
      <c r="CI8" s="115"/>
      <c r="CJ8" s="73" t="s">
        <v>64</v>
      </c>
      <c r="CK8" s="113"/>
      <c r="CL8" s="115"/>
      <c r="CM8" s="73" t="s">
        <v>64</v>
      </c>
      <c r="CN8" s="113"/>
      <c r="CO8" s="115"/>
      <c r="CP8" s="73" t="s">
        <v>64</v>
      </c>
      <c r="CQ8" s="113"/>
      <c r="CR8" s="189"/>
      <c r="CS8" s="190"/>
      <c r="CT8" s="189"/>
      <c r="CU8" s="113"/>
      <c r="CV8" s="115"/>
      <c r="CW8" s="73" t="s">
        <v>64</v>
      </c>
      <c r="CX8" s="113"/>
      <c r="CY8" s="115"/>
      <c r="CZ8" s="73" t="s">
        <v>64</v>
      </c>
      <c r="DA8" s="113"/>
      <c r="DB8" s="115"/>
      <c r="DC8" s="73" t="s">
        <v>63</v>
      </c>
      <c r="DD8" s="113"/>
      <c r="DE8" s="115"/>
      <c r="DF8" s="73" t="s">
        <v>61</v>
      </c>
      <c r="DG8" s="113"/>
      <c r="DH8" s="115"/>
      <c r="DI8" s="73" t="s">
        <v>64</v>
      </c>
      <c r="DJ8" s="185"/>
      <c r="DK8" s="113"/>
      <c r="DL8" s="115"/>
      <c r="DM8" s="73" t="s">
        <v>64</v>
      </c>
      <c r="DN8" s="113"/>
      <c r="DO8" s="115"/>
      <c r="DP8" s="73" t="s">
        <v>64</v>
      </c>
      <c r="DQ8" s="113"/>
      <c r="DR8" s="115"/>
      <c r="DS8" s="73" t="s">
        <v>64</v>
      </c>
      <c r="DT8" s="113"/>
      <c r="DU8" s="115"/>
      <c r="DV8" s="73" t="s">
        <v>64</v>
      </c>
      <c r="DW8" s="113"/>
      <c r="DX8" s="115"/>
      <c r="DY8" s="73" t="s">
        <v>64</v>
      </c>
      <c r="DZ8" s="113"/>
      <c r="EA8" s="115"/>
      <c r="EB8" s="73" t="s">
        <v>64</v>
      </c>
      <c r="EC8" s="113"/>
      <c r="ED8" s="115"/>
      <c r="EE8" s="73" t="s">
        <v>64</v>
      </c>
      <c r="EF8" s="131"/>
      <c r="EG8" s="113"/>
      <c r="EH8" s="115"/>
      <c r="EI8" s="73" t="s">
        <v>64</v>
      </c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x14ac:dyDescent="0.3">
      <c r="A9" s="13">
        <v>1</v>
      </c>
      <c r="B9" s="35">
        <v>2</v>
      </c>
      <c r="C9" s="14">
        <v>2</v>
      </c>
      <c r="D9" s="13">
        <v>3</v>
      </c>
      <c r="E9" s="14">
        <v>4</v>
      </c>
      <c r="F9" s="13">
        <v>5</v>
      </c>
      <c r="G9" s="14">
        <v>6</v>
      </c>
      <c r="H9" s="13">
        <v>7</v>
      </c>
      <c r="I9" s="14">
        <v>8</v>
      </c>
      <c r="J9" s="13">
        <v>3</v>
      </c>
      <c r="K9" s="14">
        <v>4</v>
      </c>
      <c r="L9" s="13">
        <v>5</v>
      </c>
      <c r="M9" s="15" t="s">
        <v>68</v>
      </c>
      <c r="N9" s="14">
        <v>7</v>
      </c>
      <c r="O9" s="13">
        <v>13</v>
      </c>
      <c r="P9" s="14">
        <v>8</v>
      </c>
      <c r="Q9" s="13">
        <v>9</v>
      </c>
      <c r="R9" s="14">
        <v>10</v>
      </c>
      <c r="S9" s="13">
        <v>11</v>
      </c>
      <c r="T9" s="14">
        <v>18</v>
      </c>
      <c r="U9" s="13">
        <v>19</v>
      </c>
      <c r="V9" s="14">
        <v>20</v>
      </c>
      <c r="W9" s="13">
        <v>21</v>
      </c>
      <c r="X9" s="14">
        <v>22</v>
      </c>
      <c r="Y9" s="13">
        <v>23</v>
      </c>
      <c r="Z9" s="14">
        <v>24</v>
      </c>
      <c r="AA9" s="13">
        <v>25</v>
      </c>
      <c r="AB9" s="14">
        <v>26</v>
      </c>
      <c r="AC9" s="13">
        <v>27</v>
      </c>
      <c r="AD9" s="14">
        <v>28</v>
      </c>
      <c r="AE9" s="13">
        <v>29</v>
      </c>
      <c r="AF9" s="14">
        <v>30</v>
      </c>
      <c r="AG9" s="13">
        <v>31</v>
      </c>
      <c r="AH9" s="14">
        <v>32</v>
      </c>
      <c r="AI9" s="13">
        <v>33</v>
      </c>
      <c r="AJ9" s="14">
        <v>12</v>
      </c>
      <c r="AK9" s="13">
        <v>13</v>
      </c>
      <c r="AL9" s="14">
        <v>14</v>
      </c>
      <c r="AM9" s="13">
        <v>15</v>
      </c>
      <c r="AN9" s="14">
        <v>38</v>
      </c>
      <c r="AO9" s="13">
        <v>16</v>
      </c>
      <c r="AP9" s="14">
        <v>17</v>
      </c>
      <c r="AQ9" s="13">
        <v>18</v>
      </c>
      <c r="AR9" s="14">
        <v>19</v>
      </c>
      <c r="AS9" s="13">
        <v>43</v>
      </c>
      <c r="AT9" s="14">
        <v>44</v>
      </c>
      <c r="AU9" s="13">
        <v>45</v>
      </c>
      <c r="AV9" s="14">
        <v>46</v>
      </c>
      <c r="AW9" s="13">
        <v>47</v>
      </c>
      <c r="AX9" s="14">
        <v>48</v>
      </c>
      <c r="AY9" s="13">
        <v>49</v>
      </c>
      <c r="AZ9" s="14">
        <v>50</v>
      </c>
      <c r="BA9" s="13">
        <v>51</v>
      </c>
      <c r="BB9" s="14">
        <v>52</v>
      </c>
      <c r="BC9" s="13">
        <v>53</v>
      </c>
      <c r="BD9" s="14">
        <v>54</v>
      </c>
      <c r="BE9" s="13">
        <v>55</v>
      </c>
      <c r="BF9" s="14">
        <v>56</v>
      </c>
      <c r="BG9" s="13">
        <v>57</v>
      </c>
      <c r="BH9" s="14">
        <v>58</v>
      </c>
      <c r="BI9" s="13">
        <v>59</v>
      </c>
      <c r="BJ9" s="14">
        <v>60</v>
      </c>
      <c r="BK9" s="13">
        <v>61</v>
      </c>
      <c r="BL9" s="14">
        <v>62</v>
      </c>
      <c r="BM9" s="13">
        <v>63</v>
      </c>
      <c r="BN9" s="14">
        <v>64</v>
      </c>
      <c r="BO9" s="13">
        <v>65</v>
      </c>
      <c r="BP9" s="14">
        <v>66</v>
      </c>
      <c r="BQ9" s="13">
        <v>20</v>
      </c>
      <c r="BR9" s="14">
        <v>21</v>
      </c>
      <c r="BS9" s="13">
        <v>22</v>
      </c>
      <c r="BT9" s="14">
        <v>23</v>
      </c>
      <c r="BU9" s="13">
        <v>71</v>
      </c>
      <c r="BV9" s="14">
        <v>72</v>
      </c>
      <c r="BW9" s="13">
        <v>73</v>
      </c>
      <c r="BX9" s="14">
        <v>74</v>
      </c>
      <c r="BY9" s="13">
        <v>75</v>
      </c>
      <c r="BZ9" s="14">
        <v>76</v>
      </c>
      <c r="CA9" s="13">
        <v>77</v>
      </c>
      <c r="CB9" s="14">
        <v>78</v>
      </c>
      <c r="CC9" s="13">
        <v>79</v>
      </c>
      <c r="CD9" s="14">
        <v>80</v>
      </c>
      <c r="CE9" s="13">
        <v>81</v>
      </c>
      <c r="CF9" s="14">
        <v>82</v>
      </c>
      <c r="CG9" s="13">
        <v>83</v>
      </c>
      <c r="CH9" s="14">
        <v>84</v>
      </c>
      <c r="CI9" s="13">
        <v>85</v>
      </c>
      <c r="CJ9" s="14">
        <v>86</v>
      </c>
      <c r="CK9" s="13">
        <v>87</v>
      </c>
      <c r="CL9" s="14">
        <v>88</v>
      </c>
      <c r="CM9" s="13">
        <v>89</v>
      </c>
      <c r="CN9" s="14">
        <v>90</v>
      </c>
      <c r="CO9" s="13">
        <v>91</v>
      </c>
      <c r="CP9" s="14">
        <v>92</v>
      </c>
      <c r="CQ9" s="13">
        <v>24</v>
      </c>
      <c r="CR9" s="14">
        <v>25</v>
      </c>
      <c r="CS9" s="13">
        <v>26</v>
      </c>
      <c r="CT9" s="14">
        <v>27</v>
      </c>
      <c r="CU9" s="14">
        <v>96</v>
      </c>
      <c r="CV9" s="13">
        <v>97</v>
      </c>
      <c r="CW9" s="14">
        <v>98</v>
      </c>
      <c r="CX9" s="13">
        <v>99</v>
      </c>
      <c r="CY9" s="14">
        <v>100</v>
      </c>
      <c r="CZ9" s="13">
        <v>101</v>
      </c>
      <c r="DA9" s="14">
        <v>102</v>
      </c>
      <c r="DB9" s="13">
        <v>103</v>
      </c>
      <c r="DC9" s="14">
        <v>104</v>
      </c>
      <c r="DD9" s="13">
        <v>105</v>
      </c>
      <c r="DE9" s="14">
        <v>106</v>
      </c>
      <c r="DF9" s="13">
        <v>107</v>
      </c>
      <c r="DG9" s="14">
        <v>108</v>
      </c>
      <c r="DH9" s="13">
        <v>109</v>
      </c>
      <c r="DI9" s="14">
        <v>110</v>
      </c>
      <c r="DJ9" s="13">
        <v>111</v>
      </c>
      <c r="DK9" s="14">
        <v>112</v>
      </c>
      <c r="DL9" s="13">
        <v>113</v>
      </c>
      <c r="DM9" s="14">
        <v>114</v>
      </c>
      <c r="DN9" s="13">
        <v>115</v>
      </c>
      <c r="DO9" s="14">
        <v>116</v>
      </c>
      <c r="DP9" s="13">
        <v>117</v>
      </c>
      <c r="DQ9" s="14">
        <v>118</v>
      </c>
      <c r="DR9" s="13">
        <v>119</v>
      </c>
      <c r="DS9" s="14">
        <v>120</v>
      </c>
      <c r="DT9" s="13">
        <v>121</v>
      </c>
      <c r="DU9" s="14">
        <v>122</v>
      </c>
      <c r="DV9" s="13">
        <v>123</v>
      </c>
      <c r="DW9" s="14">
        <v>124</v>
      </c>
      <c r="DX9" s="13">
        <v>125</v>
      </c>
      <c r="DY9" s="14">
        <v>126</v>
      </c>
      <c r="DZ9" s="13">
        <v>127</v>
      </c>
      <c r="EA9" s="14">
        <v>128</v>
      </c>
      <c r="EB9" s="13">
        <v>129</v>
      </c>
      <c r="EC9" s="14">
        <v>130</v>
      </c>
      <c r="ED9" s="13">
        <v>131</v>
      </c>
      <c r="EE9" s="14">
        <v>132</v>
      </c>
      <c r="EF9" s="13">
        <v>133</v>
      </c>
      <c r="EG9" s="14">
        <v>134</v>
      </c>
      <c r="EH9" s="13">
        <v>135</v>
      </c>
      <c r="EI9" s="14">
        <v>136</v>
      </c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55" ht="43.5" customHeight="1" x14ac:dyDescent="0.3">
      <c r="A10" s="18">
        <v>1</v>
      </c>
      <c r="B10" s="41" t="s">
        <v>55</v>
      </c>
      <c r="C10" s="42">
        <v>5575.6617999999999</v>
      </c>
      <c r="D10" s="42">
        <v>249957.95910000001</v>
      </c>
      <c r="E10" s="20">
        <f t="shared" ref="E10:G14" si="0">DK10+EG10-EC10</f>
        <v>3957536.7</v>
      </c>
      <c r="F10" s="21">
        <f t="shared" si="0"/>
        <v>1319178.8999999999</v>
      </c>
      <c r="G10" s="21">
        <f t="shared" si="0"/>
        <v>675294.00390000001</v>
      </c>
      <c r="H10" s="21">
        <f>+G10/F10*100</f>
        <v>51.19047946415759</v>
      </c>
      <c r="I10" s="21">
        <f>G10/E10*100</f>
        <v>17.063493154719197</v>
      </c>
      <c r="J10" s="58">
        <f t="shared" ref="J10:L14" si="1">U10+Z10+AJ10+AO10+AT10+AY10+BN10+BV10+BY10+CB10+CE10+CH10+CN10+CQ10+CX10+DA10+DG10+AE10</f>
        <v>490041.30000000005</v>
      </c>
      <c r="K10" s="49">
        <f t="shared" si="1"/>
        <v>163347.1</v>
      </c>
      <c r="L10" s="49">
        <f t="shared" si="1"/>
        <v>148303.42690000011</v>
      </c>
      <c r="M10" s="49">
        <f>+L10-K10</f>
        <v>-15043.673099999898</v>
      </c>
      <c r="N10" s="49">
        <f>+L10/K10*100</f>
        <v>90.79036413869612</v>
      </c>
      <c r="O10" s="49">
        <f>L10/J10*100</f>
        <v>30.263454712898707</v>
      </c>
      <c r="P10" s="58">
        <f t="shared" ref="P10:Q14" si="2">U10+Z10+AE10</f>
        <v>90266.7</v>
      </c>
      <c r="Q10" s="49">
        <f t="shared" si="2"/>
        <v>30088.9</v>
      </c>
      <c r="R10" s="49">
        <f>W10+AB10+AG10</f>
        <v>11769.880000000143</v>
      </c>
      <c r="S10" s="49">
        <f>+R10/Q10*100</f>
        <v>39.117016574218873</v>
      </c>
      <c r="T10" s="59">
        <f>R10/P10*100</f>
        <v>13.039005524739625</v>
      </c>
      <c r="U10" s="58">
        <v>5064.3999999999996</v>
      </c>
      <c r="V10" s="60">
        <f>+U10/12*4</f>
        <v>1688.1333333333332</v>
      </c>
      <c r="W10" s="60">
        <v>1062.096</v>
      </c>
      <c r="X10" s="60">
        <f>+W10/V10*100</f>
        <v>62.915409525313962</v>
      </c>
      <c r="Y10" s="60">
        <f t="shared" ref="Y10:Y17" si="3">W10/U10*100</f>
        <v>20.971803175104654</v>
      </c>
      <c r="Z10" s="58">
        <v>85202.3</v>
      </c>
      <c r="AA10" s="60">
        <f>+Z10/12*4</f>
        <v>28400.766666666666</v>
      </c>
      <c r="AB10" s="60">
        <v>2846.6750000000002</v>
      </c>
      <c r="AC10" s="60">
        <f t="shared" ref="AC10:AC17" si="4">+AB10/AA10*100</f>
        <v>10.023232940894788</v>
      </c>
      <c r="AD10" s="60">
        <f>+AB10/Z10*100</f>
        <v>3.3410776469649295</v>
      </c>
      <c r="AE10" s="58">
        <v>0</v>
      </c>
      <c r="AF10" s="60">
        <f>+AE10/12*4</f>
        <v>0</v>
      </c>
      <c r="AG10" s="60">
        <v>7861.1090000001423</v>
      </c>
      <c r="AH10" s="60" t="e">
        <f>+AG10/AF10*100</f>
        <v>#DIV/0!</v>
      </c>
      <c r="AI10" s="60" t="e">
        <f>AG10/AE10*100</f>
        <v>#DIV/0!</v>
      </c>
      <c r="AJ10" s="58">
        <v>170918.2</v>
      </c>
      <c r="AK10" s="60">
        <f>+AJ10/12*4</f>
        <v>56972.733333333337</v>
      </c>
      <c r="AL10" s="60">
        <v>84090.64</v>
      </c>
      <c r="AM10" s="60">
        <f>+AL10/AK10*100</f>
        <v>147.59804397659229</v>
      </c>
      <c r="AN10" s="60">
        <f>AL10/AJ10*100</f>
        <v>49.199347992197431</v>
      </c>
      <c r="AO10" s="58">
        <v>6488</v>
      </c>
      <c r="AP10" s="60">
        <f>+AO10/12*4</f>
        <v>2162.6666666666665</v>
      </c>
      <c r="AQ10" s="60">
        <v>2089.9209999999998</v>
      </c>
      <c r="AR10" s="60">
        <f>+AQ10/AP10*100</f>
        <v>96.636297780517879</v>
      </c>
      <c r="AS10" s="60">
        <f>AQ10/AO10*100</f>
        <v>32.212099260172621</v>
      </c>
      <c r="AT10" s="58">
        <v>6900</v>
      </c>
      <c r="AU10" s="60">
        <f>+AT10/12*4</f>
        <v>2300</v>
      </c>
      <c r="AV10" s="60">
        <v>2868</v>
      </c>
      <c r="AW10" s="60">
        <f>+AV10/AU10*100</f>
        <v>124.69565217391305</v>
      </c>
      <c r="AX10" s="60">
        <f>AV10/AT10*100</f>
        <v>41.565217391304351</v>
      </c>
      <c r="AY10" s="58">
        <v>0</v>
      </c>
      <c r="AZ10" s="60">
        <f>+AY10/12*4</f>
        <v>0</v>
      </c>
      <c r="BA10" s="60">
        <v>0</v>
      </c>
      <c r="BB10" s="58">
        <v>0</v>
      </c>
      <c r="BC10" s="60">
        <f>+BB10/12*4</f>
        <v>0</v>
      </c>
      <c r="BD10" s="60">
        <v>0</v>
      </c>
      <c r="BE10" s="58">
        <v>1477564.3</v>
      </c>
      <c r="BF10" s="60">
        <f>+BE10/12*4</f>
        <v>492521.43333333335</v>
      </c>
      <c r="BG10" s="60">
        <v>492521.5</v>
      </c>
      <c r="BH10" s="58">
        <v>3703.9</v>
      </c>
      <c r="BI10" s="60">
        <f>+BH10/12*4</f>
        <v>1234.6333333333334</v>
      </c>
      <c r="BJ10" s="60">
        <v>1081.5</v>
      </c>
      <c r="BK10" s="58">
        <v>0</v>
      </c>
      <c r="BL10" s="60">
        <f>+BK10/12*4</f>
        <v>0</v>
      </c>
      <c r="BM10" s="60">
        <v>0</v>
      </c>
      <c r="BN10" s="58">
        <v>0</v>
      </c>
      <c r="BO10" s="60">
        <f>+BN10/12*4</f>
        <v>0</v>
      </c>
      <c r="BP10" s="60">
        <v>0</v>
      </c>
      <c r="BQ10" s="58">
        <f t="shared" ref="BQ10:BR14" si="5">BV10+BY10+CB10+CE10</f>
        <v>160025</v>
      </c>
      <c r="BR10" s="60">
        <f t="shared" si="5"/>
        <v>53341.666666666664</v>
      </c>
      <c r="BS10" s="60">
        <f>BX10+CA10+CD10+CG10</f>
        <v>31060.345999999998</v>
      </c>
      <c r="BT10" s="60">
        <f>+BS10/BR10*100</f>
        <v>58.22905046086548</v>
      </c>
      <c r="BU10" s="60">
        <f>BS10/BQ10*100</f>
        <v>19.409683486955164</v>
      </c>
      <c r="BV10" s="58">
        <v>109392</v>
      </c>
      <c r="BW10" s="60">
        <f>+BV10/12*4</f>
        <v>36464</v>
      </c>
      <c r="BX10" s="60">
        <v>24060.445</v>
      </c>
      <c r="BY10" s="58">
        <v>35633</v>
      </c>
      <c r="BZ10" s="60">
        <f>+BY10/12*4</f>
        <v>11877.666666666666</v>
      </c>
      <c r="CA10" s="60">
        <v>874.8</v>
      </c>
      <c r="CB10" s="58">
        <v>0</v>
      </c>
      <c r="CC10" s="60">
        <f>+CB10/12*4</f>
        <v>0</v>
      </c>
      <c r="CD10" s="60">
        <v>0</v>
      </c>
      <c r="CE10" s="58">
        <v>15000</v>
      </c>
      <c r="CF10" s="60">
        <f>+CE10/12*4</f>
        <v>5000</v>
      </c>
      <c r="CG10" s="60">
        <v>6125.1009999999997</v>
      </c>
      <c r="CH10" s="58">
        <v>0</v>
      </c>
      <c r="CI10" s="60">
        <f>+CH10/12*4</f>
        <v>0</v>
      </c>
      <c r="CJ10" s="60">
        <v>0</v>
      </c>
      <c r="CK10" s="58">
        <v>2227.1999999999998</v>
      </c>
      <c r="CL10" s="60">
        <f>+CK10/12*4</f>
        <v>742.4</v>
      </c>
      <c r="CM10" s="60">
        <v>445.44</v>
      </c>
      <c r="CN10" s="58">
        <v>0</v>
      </c>
      <c r="CO10" s="60">
        <f>+CN10/12*4</f>
        <v>0</v>
      </c>
      <c r="CP10" s="60">
        <v>0</v>
      </c>
      <c r="CQ10" s="58">
        <v>45443.4</v>
      </c>
      <c r="CR10" s="60">
        <f>+CQ10/12*4</f>
        <v>15147.800000000001</v>
      </c>
      <c r="CS10" s="60">
        <v>10523.111000000001</v>
      </c>
      <c r="CT10" s="60">
        <f>+CS10/CR10*100</f>
        <v>69.469566537715039</v>
      </c>
      <c r="CU10" s="20">
        <v>22165.4</v>
      </c>
      <c r="CV10" s="43">
        <f>+CU10/12*4</f>
        <v>7388.4666666666672</v>
      </c>
      <c r="CW10" s="43">
        <v>6024.3410000000003</v>
      </c>
      <c r="CX10" s="20">
        <v>0</v>
      </c>
      <c r="CY10" s="43">
        <f>+CX10/12*4</f>
        <v>0</v>
      </c>
      <c r="CZ10" s="43">
        <v>308.45499999999998</v>
      </c>
      <c r="DA10" s="20">
        <v>0</v>
      </c>
      <c r="DB10" s="21">
        <f>+DA10/12*4</f>
        <v>0</v>
      </c>
      <c r="DC10" s="43">
        <v>300</v>
      </c>
      <c r="DD10" s="20">
        <v>0</v>
      </c>
      <c r="DE10" s="21">
        <f>+DD10/12*4</f>
        <v>0</v>
      </c>
      <c r="DF10" s="43">
        <v>0</v>
      </c>
      <c r="DG10" s="20">
        <v>10000</v>
      </c>
      <c r="DH10" s="43">
        <f>+DG10/12*4</f>
        <v>3333.3333333333335</v>
      </c>
      <c r="DI10" s="43">
        <v>5293.0739000000003</v>
      </c>
      <c r="DJ10" s="43">
        <v>0</v>
      </c>
      <c r="DK10" s="20">
        <f t="shared" ref="DK10:DM14" si="6">U10+Z10+AJ10+AO10+AT10+AY10+BB10+BE10+BH10+BK10+BN10+BV10+BY10+CB10+CE10+CH10+CK10+CN10+CQ10+CX10+DA10+DD10+DG10+AE10</f>
        <v>1973536.7</v>
      </c>
      <c r="DL10" s="43">
        <f t="shared" si="6"/>
        <v>657845.56666666677</v>
      </c>
      <c r="DM10" s="43">
        <f t="shared" si="6"/>
        <v>642351.86690000002</v>
      </c>
      <c r="DN10" s="20">
        <v>100000</v>
      </c>
      <c r="DO10" s="43">
        <f t="shared" ref="DO10:DO14" si="7">+DN10/12*4</f>
        <v>33333.333333333336</v>
      </c>
      <c r="DP10" s="43">
        <v>0</v>
      </c>
      <c r="DQ10" s="20">
        <v>1884000</v>
      </c>
      <c r="DR10" s="43">
        <f t="shared" ref="DR10:DR14" si="8">+DQ10/12*4</f>
        <v>628000</v>
      </c>
      <c r="DS10" s="43">
        <v>32942.137000000002</v>
      </c>
      <c r="DT10" s="20">
        <v>0</v>
      </c>
      <c r="DU10" s="43">
        <f t="shared" ref="DU10:DU14" si="9">+DT10/12*4</f>
        <v>0</v>
      </c>
      <c r="DV10" s="43">
        <v>0</v>
      </c>
      <c r="DW10" s="20">
        <v>0</v>
      </c>
      <c r="DX10" s="43">
        <f t="shared" ref="DX10:DX14" si="10">+DW10/12*4</f>
        <v>0</v>
      </c>
      <c r="DY10" s="43">
        <v>0</v>
      </c>
      <c r="DZ10" s="20">
        <v>0</v>
      </c>
      <c r="EA10" s="43">
        <f t="shared" ref="EA10:EA14" si="11">+DZ10/12*4</f>
        <v>0</v>
      </c>
      <c r="EB10" s="43">
        <v>0</v>
      </c>
      <c r="EC10" s="20">
        <v>364707.3</v>
      </c>
      <c r="ED10" s="43">
        <f t="shared" ref="ED10:ED14" si="12">+EC10/12*4</f>
        <v>121569.09999999999</v>
      </c>
      <c r="EE10" s="43">
        <v>0</v>
      </c>
      <c r="EF10" s="43">
        <v>0</v>
      </c>
      <c r="EG10" s="20">
        <f t="shared" ref="EG10:EH14" si="13">DN10+DQ10+DT10+DW10+DZ10+EC10</f>
        <v>2348707.2999999998</v>
      </c>
      <c r="EH10" s="43">
        <f t="shared" si="13"/>
        <v>782902.43333333335</v>
      </c>
      <c r="EI10" s="43">
        <f>DP10+DS10+DV10+DY10+EB10+EE10+EF10</f>
        <v>32942.137000000002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</row>
    <row r="11" spans="1:255" ht="43.5" customHeight="1" x14ac:dyDescent="0.3">
      <c r="A11" s="18">
        <v>2</v>
      </c>
      <c r="B11" s="41" t="s">
        <v>56</v>
      </c>
      <c r="C11" s="42">
        <v>37539.474900000001</v>
      </c>
      <c r="D11" s="42">
        <v>113897.14599999999</v>
      </c>
      <c r="E11" s="20">
        <f t="shared" si="0"/>
        <v>2473290.7630000003</v>
      </c>
      <c r="F11" s="21">
        <f t="shared" si="0"/>
        <v>824430.25433333358</v>
      </c>
      <c r="G11" s="21">
        <f t="shared" si="0"/>
        <v>958494.81550000014</v>
      </c>
      <c r="H11" s="21">
        <f t="shared" ref="H11:H17" si="14">+G11/F11*100</f>
        <v>116.26148002963288</v>
      </c>
      <c r="I11" s="21">
        <f>G11/E11*100</f>
        <v>38.7538266765443</v>
      </c>
      <c r="J11" s="58">
        <f t="shared" si="1"/>
        <v>724466.00000000047</v>
      </c>
      <c r="K11" s="49">
        <f t="shared" si="1"/>
        <v>241488.66666666683</v>
      </c>
      <c r="L11" s="49">
        <f t="shared" si="1"/>
        <v>245923.57550000004</v>
      </c>
      <c r="M11" s="49">
        <f t="shared" ref="M11:M17" si="15">+L11-K11</f>
        <v>4434.9088333332038</v>
      </c>
      <c r="N11" s="49">
        <f t="shared" ref="N11:N17" si="16">+L11/K11*100</f>
        <v>101.8364873575847</v>
      </c>
      <c r="O11" s="49">
        <f>L11/J11*100</f>
        <v>33.945495785861567</v>
      </c>
      <c r="P11" s="58">
        <f t="shared" si="2"/>
        <v>130362.23000000045</v>
      </c>
      <c r="Q11" s="49">
        <f t="shared" si="2"/>
        <v>43454.076666666813</v>
      </c>
      <c r="R11" s="49">
        <f>W11+AB11+AG11</f>
        <v>32213.593800000024</v>
      </c>
      <c r="S11" s="49">
        <f t="shared" ref="S11:S17" si="17">+R11/Q11*100</f>
        <v>74.132500955222795</v>
      </c>
      <c r="T11" s="59">
        <f>R11/P11*100</f>
        <v>24.710833651740931</v>
      </c>
      <c r="U11" s="58">
        <v>10000</v>
      </c>
      <c r="V11" s="60">
        <f>+U11/12*4</f>
        <v>3333.3333333333335</v>
      </c>
      <c r="W11" s="60">
        <v>2715.4760000000001</v>
      </c>
      <c r="X11" s="60">
        <f t="shared" ref="X11:X17" si="18">+W11/V11*100</f>
        <v>81.464280000000002</v>
      </c>
      <c r="Y11" s="60">
        <f t="shared" si="3"/>
        <v>27.15476</v>
      </c>
      <c r="Z11" s="58">
        <v>20000</v>
      </c>
      <c r="AA11" s="60">
        <f>+Z11/12*4</f>
        <v>6666.666666666667</v>
      </c>
      <c r="AB11" s="60">
        <v>12908.1338</v>
      </c>
      <c r="AC11" s="60">
        <f t="shared" si="4"/>
        <v>193.622007</v>
      </c>
      <c r="AD11" s="60">
        <f t="shared" ref="AD11:AD17" si="19">+AB11/Z11*100</f>
        <v>64.540668999999994</v>
      </c>
      <c r="AE11" s="58">
        <v>100362.23000000045</v>
      </c>
      <c r="AF11" s="60">
        <f>+AE11/12*4</f>
        <v>33454.076666666813</v>
      </c>
      <c r="AG11" s="60">
        <v>16589.984000000026</v>
      </c>
      <c r="AH11" s="60">
        <f>+AG11/AF11*100</f>
        <v>49.590320980312875</v>
      </c>
      <c r="AI11" s="60">
        <f>AG11/AE11*100</f>
        <v>16.530106993437624</v>
      </c>
      <c r="AJ11" s="58">
        <v>324498.40000000002</v>
      </c>
      <c r="AK11" s="60">
        <f>+AJ11/12*4</f>
        <v>108166.13333333335</v>
      </c>
      <c r="AL11" s="60">
        <v>155300.3345</v>
      </c>
      <c r="AM11" s="60">
        <f>+AL11/AK11*100</f>
        <v>143.57574752294619</v>
      </c>
      <c r="AN11" s="60">
        <f>AL11/AJ11*100</f>
        <v>47.85858250764872</v>
      </c>
      <c r="AO11" s="58">
        <v>7780.8</v>
      </c>
      <c r="AP11" s="60">
        <f>+AO11/12*4</f>
        <v>2593.6</v>
      </c>
      <c r="AQ11" s="60">
        <v>2888.4911999999999</v>
      </c>
      <c r="AR11" s="60">
        <f t="shared" ref="AR11:AR17" si="20">+AQ11/AP11*100</f>
        <v>111.36995681677976</v>
      </c>
      <c r="AS11" s="60">
        <f>AQ11/AO11*100</f>
        <v>37.123318938926587</v>
      </c>
      <c r="AT11" s="58">
        <v>12300</v>
      </c>
      <c r="AU11" s="60">
        <f>+AT11/12*4</f>
        <v>4100</v>
      </c>
      <c r="AV11" s="60">
        <v>4680.8</v>
      </c>
      <c r="AW11" s="60">
        <f>+AV11/AU11*100</f>
        <v>114.16585365853661</v>
      </c>
      <c r="AX11" s="60">
        <f>AV11/AT11*100</f>
        <v>38.055284552845528</v>
      </c>
      <c r="AY11" s="58">
        <v>0</v>
      </c>
      <c r="AZ11" s="60">
        <f>+AY11/12*4</f>
        <v>0</v>
      </c>
      <c r="BA11" s="60">
        <v>0</v>
      </c>
      <c r="BB11" s="58">
        <v>0</v>
      </c>
      <c r="BC11" s="60">
        <f>+BB11/12*4</f>
        <v>0</v>
      </c>
      <c r="BD11" s="60">
        <v>0</v>
      </c>
      <c r="BE11" s="58">
        <v>1487011.3</v>
      </c>
      <c r="BF11" s="60">
        <f>+BE11/12*4</f>
        <v>495670.43333333335</v>
      </c>
      <c r="BG11" s="60">
        <v>495670.4</v>
      </c>
      <c r="BH11" s="58">
        <v>9804.9</v>
      </c>
      <c r="BI11" s="60">
        <f>+BH11/12*4</f>
        <v>3268.2999999999997</v>
      </c>
      <c r="BJ11" s="60">
        <v>2863</v>
      </c>
      <c r="BK11" s="58">
        <v>0</v>
      </c>
      <c r="BL11" s="60">
        <f>+BK11/12*4</f>
        <v>0</v>
      </c>
      <c r="BM11" s="60">
        <v>0</v>
      </c>
      <c r="BN11" s="58">
        <v>0</v>
      </c>
      <c r="BO11" s="60">
        <f>+BN11/12*4</f>
        <v>0</v>
      </c>
      <c r="BP11" s="60">
        <v>0</v>
      </c>
      <c r="BQ11" s="58">
        <f t="shared" si="5"/>
        <v>44460.9</v>
      </c>
      <c r="BR11" s="60">
        <f t="shared" si="5"/>
        <v>14820.3</v>
      </c>
      <c r="BS11" s="60">
        <f>BX11+CA11+CD11+CG11</f>
        <v>3572.5309999999999</v>
      </c>
      <c r="BT11" s="60">
        <f t="shared" ref="BT11:BT17" si="21">+BS11/BR11*100</f>
        <v>24.105659129707227</v>
      </c>
      <c r="BU11" s="60">
        <f>BS11/BQ11*100</f>
        <v>8.0352197099024085</v>
      </c>
      <c r="BV11" s="58">
        <v>31562</v>
      </c>
      <c r="BW11" s="60">
        <f>+BV11/12*4</f>
        <v>10520.666666666666</v>
      </c>
      <c r="BX11" s="60">
        <v>2659.442</v>
      </c>
      <c r="BY11" s="58">
        <v>7543.4</v>
      </c>
      <c r="BZ11" s="60">
        <f>+BY11/12*4</f>
        <v>2514.4666666666667</v>
      </c>
      <c r="CA11" s="60">
        <v>219</v>
      </c>
      <c r="CB11" s="58">
        <v>2100</v>
      </c>
      <c r="CC11" s="60">
        <f>+CB11/12*4</f>
        <v>700</v>
      </c>
      <c r="CD11" s="60">
        <v>164.18899999999999</v>
      </c>
      <c r="CE11" s="58">
        <v>3255.5</v>
      </c>
      <c r="CF11" s="60">
        <f>+CE11/12*4</f>
        <v>1085.1666666666667</v>
      </c>
      <c r="CG11" s="60">
        <v>529.9</v>
      </c>
      <c r="CH11" s="58">
        <v>0</v>
      </c>
      <c r="CI11" s="60">
        <f>+CH11/12*4</f>
        <v>0</v>
      </c>
      <c r="CJ11" s="60">
        <v>0</v>
      </c>
      <c r="CK11" s="58">
        <v>4454.3999999999996</v>
      </c>
      <c r="CL11" s="60">
        <f>+CK11/12*4</f>
        <v>1484.8</v>
      </c>
      <c r="CM11" s="60">
        <v>1187.8399999999999</v>
      </c>
      <c r="CN11" s="58">
        <v>0</v>
      </c>
      <c r="CO11" s="60">
        <f>+CN11/12*4</f>
        <v>0</v>
      </c>
      <c r="CP11" s="60">
        <v>0</v>
      </c>
      <c r="CQ11" s="58">
        <v>196797.57</v>
      </c>
      <c r="CR11" s="60">
        <f>+CQ11/12*4</f>
        <v>65599.19</v>
      </c>
      <c r="CS11" s="60">
        <v>42473.192999999999</v>
      </c>
      <c r="CT11" s="60">
        <f t="shared" ref="CT11:CT17" si="22">+CS11/CR11*100</f>
        <v>64.746520498195167</v>
      </c>
      <c r="CU11" s="20">
        <v>62673.07</v>
      </c>
      <c r="CV11" s="43">
        <f>+CU11/12*4</f>
        <v>20891.023333333334</v>
      </c>
      <c r="CW11" s="43">
        <v>15721.483</v>
      </c>
      <c r="CX11" s="20">
        <v>6000</v>
      </c>
      <c r="CY11" s="43">
        <f>+CX11/12*4</f>
        <v>2000</v>
      </c>
      <c r="CZ11" s="43">
        <v>3837.4119999999998</v>
      </c>
      <c r="DA11" s="20">
        <v>666.1</v>
      </c>
      <c r="DB11" s="21">
        <f>+DA11/12*4</f>
        <v>222.03333333333333</v>
      </c>
      <c r="DC11" s="43">
        <v>200</v>
      </c>
      <c r="DD11" s="20">
        <v>0</v>
      </c>
      <c r="DE11" s="21">
        <f>+DD11/12*4</f>
        <v>0</v>
      </c>
      <c r="DF11" s="43">
        <v>0</v>
      </c>
      <c r="DG11" s="20">
        <v>1600</v>
      </c>
      <c r="DH11" s="43">
        <f>+DG11/12*4</f>
        <v>533.33333333333337</v>
      </c>
      <c r="DI11" s="43">
        <v>757.22</v>
      </c>
      <c r="DJ11" s="43">
        <v>0</v>
      </c>
      <c r="DK11" s="20">
        <f t="shared" si="6"/>
        <v>2225736.6</v>
      </c>
      <c r="DL11" s="43">
        <f t="shared" si="6"/>
        <v>741912.2000000003</v>
      </c>
      <c r="DM11" s="43">
        <f t="shared" si="6"/>
        <v>745644.81550000003</v>
      </c>
      <c r="DN11" s="20">
        <v>0</v>
      </c>
      <c r="DO11" s="43">
        <f t="shared" si="7"/>
        <v>0</v>
      </c>
      <c r="DP11" s="43">
        <v>0</v>
      </c>
      <c r="DQ11" s="20">
        <v>242554.163</v>
      </c>
      <c r="DR11" s="43">
        <f t="shared" si="8"/>
        <v>80851.387666666662</v>
      </c>
      <c r="DS11" s="43">
        <v>212850</v>
      </c>
      <c r="DT11" s="20">
        <v>0</v>
      </c>
      <c r="DU11" s="43">
        <f t="shared" si="9"/>
        <v>0</v>
      </c>
      <c r="DV11" s="43">
        <v>0</v>
      </c>
      <c r="DW11" s="20">
        <v>5000</v>
      </c>
      <c r="DX11" s="43">
        <f t="shared" si="10"/>
        <v>1666.6666666666667</v>
      </c>
      <c r="DY11" s="43">
        <v>0</v>
      </c>
      <c r="DZ11" s="20">
        <v>0</v>
      </c>
      <c r="EA11" s="43">
        <f t="shared" si="11"/>
        <v>0</v>
      </c>
      <c r="EB11" s="43">
        <v>0</v>
      </c>
      <c r="EC11" s="20">
        <v>441000</v>
      </c>
      <c r="ED11" s="43">
        <f t="shared" si="12"/>
        <v>147000</v>
      </c>
      <c r="EE11" s="43">
        <v>131324.796</v>
      </c>
      <c r="EF11" s="43">
        <v>0</v>
      </c>
      <c r="EG11" s="20">
        <f t="shared" si="13"/>
        <v>688554.16299999994</v>
      </c>
      <c r="EH11" s="43">
        <f t="shared" si="13"/>
        <v>229518.05433333333</v>
      </c>
      <c r="EI11" s="43">
        <f>DP11+DS11+DV11+DY11+EB11+EE11+EF11</f>
        <v>344174.79599999997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255" ht="43.5" customHeight="1" x14ac:dyDescent="0.3">
      <c r="A12" s="18">
        <v>3</v>
      </c>
      <c r="B12" s="41" t="s">
        <v>57</v>
      </c>
      <c r="C12" s="42">
        <v>33917.214599999999</v>
      </c>
      <c r="D12" s="42">
        <v>1057.2941000000001</v>
      </c>
      <c r="E12" s="20">
        <f t="shared" si="0"/>
        <v>934781.06739999994</v>
      </c>
      <c r="F12" s="21">
        <f t="shared" si="0"/>
        <v>311593.68913333333</v>
      </c>
      <c r="G12" s="21">
        <f t="shared" si="0"/>
        <v>365115.47480000003</v>
      </c>
      <c r="H12" s="21">
        <f t="shared" si="14"/>
        <v>117.17678744249673</v>
      </c>
      <c r="I12" s="21">
        <f>G12/E12*100</f>
        <v>39.058929147498908</v>
      </c>
      <c r="J12" s="58">
        <f t="shared" si="1"/>
        <v>307439.40399999998</v>
      </c>
      <c r="K12" s="49">
        <f t="shared" si="1"/>
        <v>102479.80133333331</v>
      </c>
      <c r="L12" s="49">
        <f t="shared" si="1"/>
        <v>140850.97480000003</v>
      </c>
      <c r="M12" s="49">
        <f t="shared" si="15"/>
        <v>38371.173466666718</v>
      </c>
      <c r="N12" s="49">
        <f t="shared" si="16"/>
        <v>137.44266964556053</v>
      </c>
      <c r="O12" s="49">
        <f>L12/J12*100</f>
        <v>45.814223215186836</v>
      </c>
      <c r="P12" s="58">
        <f t="shared" si="2"/>
        <v>35437.699999999953</v>
      </c>
      <c r="Q12" s="49">
        <f t="shared" si="2"/>
        <v>11812.566666666651</v>
      </c>
      <c r="R12" s="49">
        <f>W12+AB12+AG12</f>
        <v>14449.73400000002</v>
      </c>
      <c r="S12" s="49">
        <f t="shared" si="17"/>
        <v>122.32510010525547</v>
      </c>
      <c r="T12" s="59">
        <f>R12/P12*100</f>
        <v>40.775033368418491</v>
      </c>
      <c r="U12" s="58">
        <v>0</v>
      </c>
      <c r="V12" s="60">
        <f>+U12/12*4</f>
        <v>0</v>
      </c>
      <c r="W12" s="60">
        <v>92.5</v>
      </c>
      <c r="X12" s="60" t="e">
        <f t="shared" si="18"/>
        <v>#DIV/0!</v>
      </c>
      <c r="Y12" s="60" t="e">
        <f t="shared" si="3"/>
        <v>#DIV/0!</v>
      </c>
      <c r="Z12" s="58">
        <v>5220</v>
      </c>
      <c r="AA12" s="60">
        <f>+Z12/12*4</f>
        <v>1740</v>
      </c>
      <c r="AB12" s="60">
        <v>2847.5239999999999</v>
      </c>
      <c r="AC12" s="60">
        <f t="shared" si="4"/>
        <v>163.65080459770112</v>
      </c>
      <c r="AD12" s="60">
        <f t="shared" si="19"/>
        <v>54.550268199233706</v>
      </c>
      <c r="AE12" s="58">
        <v>30217.699999999953</v>
      </c>
      <c r="AF12" s="60">
        <f>+AE12/12*4</f>
        <v>10072.566666666651</v>
      </c>
      <c r="AG12" s="60">
        <v>11509.710000000021</v>
      </c>
      <c r="AH12" s="60">
        <f>+AG12/AF12*100</f>
        <v>114.26789596825739</v>
      </c>
      <c r="AI12" s="60">
        <f>AG12/AE12*100</f>
        <v>38.089298656085802</v>
      </c>
      <c r="AJ12" s="58">
        <v>55961.599999999999</v>
      </c>
      <c r="AK12" s="60">
        <f>+AJ12/12*4</f>
        <v>18653.866666666665</v>
      </c>
      <c r="AL12" s="60">
        <v>22460.285</v>
      </c>
      <c r="AM12" s="60">
        <f>+AL12/AK12*100</f>
        <v>120.40551914169717</v>
      </c>
      <c r="AN12" s="60">
        <f>AL12/AJ12*100</f>
        <v>40.135173047232385</v>
      </c>
      <c r="AO12" s="58">
        <v>4713.7</v>
      </c>
      <c r="AP12" s="60">
        <f>+AO12/12*4</f>
        <v>1571.2333333333333</v>
      </c>
      <c r="AQ12" s="60">
        <v>1215.8150000000001</v>
      </c>
      <c r="AR12" s="60">
        <f t="shared" si="20"/>
        <v>77.379659291002824</v>
      </c>
      <c r="AS12" s="60">
        <f>AQ12/AO12*100</f>
        <v>25.793219763667608</v>
      </c>
      <c r="AT12" s="58">
        <v>400</v>
      </c>
      <c r="AU12" s="60">
        <f>+AT12/12*4</f>
        <v>133.33333333333334</v>
      </c>
      <c r="AV12" s="60">
        <v>25</v>
      </c>
      <c r="AW12" s="60">
        <f>+AV12/AU12*100</f>
        <v>18.75</v>
      </c>
      <c r="AX12" s="60">
        <f>AV12/AT12*100</f>
        <v>6.25</v>
      </c>
      <c r="AY12" s="58">
        <v>0</v>
      </c>
      <c r="AZ12" s="60">
        <f>+AY12/12*4</f>
        <v>0</v>
      </c>
      <c r="BA12" s="60">
        <v>0</v>
      </c>
      <c r="BB12" s="58">
        <v>0</v>
      </c>
      <c r="BC12" s="60">
        <f>+BB12/12*4</f>
        <v>0</v>
      </c>
      <c r="BD12" s="60">
        <v>0</v>
      </c>
      <c r="BE12" s="58">
        <v>490624.6</v>
      </c>
      <c r="BF12" s="60">
        <f>+BE12/12*4</f>
        <v>163541.53333333333</v>
      </c>
      <c r="BG12" s="60">
        <v>163541.6</v>
      </c>
      <c r="BH12" s="58">
        <v>1089.4000000000001</v>
      </c>
      <c r="BI12" s="60">
        <f>+BH12/12*4</f>
        <v>363.13333333333338</v>
      </c>
      <c r="BJ12" s="60">
        <v>318.10000000000002</v>
      </c>
      <c r="BK12" s="58">
        <v>0</v>
      </c>
      <c r="BL12" s="60">
        <f>+BK12/12*4</f>
        <v>0</v>
      </c>
      <c r="BM12" s="60">
        <v>0</v>
      </c>
      <c r="BN12" s="58">
        <v>0</v>
      </c>
      <c r="BO12" s="60">
        <f>+BN12/12*4</f>
        <v>0</v>
      </c>
      <c r="BP12" s="60">
        <v>0</v>
      </c>
      <c r="BQ12" s="58">
        <f t="shared" si="5"/>
        <v>72828</v>
      </c>
      <c r="BR12" s="60">
        <f t="shared" si="5"/>
        <v>24276</v>
      </c>
      <c r="BS12" s="60">
        <f>BX12+CA12+CD12+CG12</f>
        <v>9718.3709999999992</v>
      </c>
      <c r="BT12" s="60">
        <f t="shared" si="21"/>
        <v>40.032834898665342</v>
      </c>
      <c r="BU12" s="60">
        <f>BS12/BQ12*100</f>
        <v>13.344278299555116</v>
      </c>
      <c r="BV12" s="58">
        <v>69528</v>
      </c>
      <c r="BW12" s="60">
        <f>+BV12/12*4</f>
        <v>23176</v>
      </c>
      <c r="BX12" s="60">
        <v>9004.6309999999994</v>
      </c>
      <c r="BY12" s="58">
        <v>0</v>
      </c>
      <c r="BZ12" s="60">
        <f>+BY12/12*4</f>
        <v>0</v>
      </c>
      <c r="CA12" s="60">
        <v>0</v>
      </c>
      <c r="CB12" s="58">
        <v>0</v>
      </c>
      <c r="CC12" s="60">
        <f>+CB12/12*4</f>
        <v>0</v>
      </c>
      <c r="CD12" s="60">
        <v>0</v>
      </c>
      <c r="CE12" s="58">
        <v>3300</v>
      </c>
      <c r="CF12" s="60">
        <f>+CE12/12*4</f>
        <v>1100</v>
      </c>
      <c r="CG12" s="60">
        <v>713.74</v>
      </c>
      <c r="CH12" s="58">
        <v>0</v>
      </c>
      <c r="CI12" s="60">
        <f>+CH12/12*4</f>
        <v>0</v>
      </c>
      <c r="CJ12" s="60">
        <v>0</v>
      </c>
      <c r="CK12" s="58">
        <v>1999</v>
      </c>
      <c r="CL12" s="60">
        <f>+CK12/12*4</f>
        <v>666.33333333333337</v>
      </c>
      <c r="CM12" s="60">
        <v>404.8</v>
      </c>
      <c r="CN12" s="58">
        <v>0</v>
      </c>
      <c r="CO12" s="60">
        <f>+CN12/12*4</f>
        <v>0</v>
      </c>
      <c r="CP12" s="60">
        <v>44</v>
      </c>
      <c r="CQ12" s="58">
        <v>39362.1</v>
      </c>
      <c r="CR12" s="60">
        <f>+CQ12/12*4</f>
        <v>13120.699999999999</v>
      </c>
      <c r="CS12" s="60">
        <v>11787.132</v>
      </c>
      <c r="CT12" s="60">
        <f t="shared" si="22"/>
        <v>89.836152034571327</v>
      </c>
      <c r="CU12" s="20">
        <v>19112.099999999999</v>
      </c>
      <c r="CV12" s="43">
        <f>+CU12/12*4</f>
        <v>6370.7</v>
      </c>
      <c r="CW12" s="43">
        <v>4309.0320000000002</v>
      </c>
      <c r="CX12" s="20">
        <v>900</v>
      </c>
      <c r="CY12" s="43">
        <f>+CX12/12*4</f>
        <v>300</v>
      </c>
      <c r="CZ12" s="43">
        <v>235.1</v>
      </c>
      <c r="DA12" s="20">
        <v>2000</v>
      </c>
      <c r="DB12" s="21">
        <f>+DA12/12*4</f>
        <v>666.66666666666663</v>
      </c>
      <c r="DC12" s="43">
        <v>3699.9998000000001</v>
      </c>
      <c r="DD12" s="20">
        <v>20000</v>
      </c>
      <c r="DE12" s="21">
        <f>+DD12/12*4</f>
        <v>6666.666666666667</v>
      </c>
      <c r="DF12" s="43">
        <v>0</v>
      </c>
      <c r="DG12" s="20">
        <v>95836.304000000004</v>
      </c>
      <c r="DH12" s="43">
        <f>+DG12/12*4</f>
        <v>31945.434666666668</v>
      </c>
      <c r="DI12" s="43">
        <v>77215.538</v>
      </c>
      <c r="DJ12" s="43">
        <v>0</v>
      </c>
      <c r="DK12" s="20">
        <f t="shared" si="6"/>
        <v>821152.40399999998</v>
      </c>
      <c r="DL12" s="43">
        <f t="shared" si="6"/>
        <v>273717.46799999999</v>
      </c>
      <c r="DM12" s="43">
        <f t="shared" si="6"/>
        <v>305115.47480000003</v>
      </c>
      <c r="DN12" s="20">
        <v>0</v>
      </c>
      <c r="DO12" s="43">
        <f t="shared" si="7"/>
        <v>0</v>
      </c>
      <c r="DP12" s="43">
        <v>0</v>
      </c>
      <c r="DQ12" s="20">
        <v>113628.6634</v>
      </c>
      <c r="DR12" s="43">
        <f t="shared" si="8"/>
        <v>37876.221133333333</v>
      </c>
      <c r="DS12" s="43">
        <v>60000</v>
      </c>
      <c r="DT12" s="20">
        <v>0</v>
      </c>
      <c r="DU12" s="43">
        <f t="shared" si="9"/>
        <v>0</v>
      </c>
      <c r="DV12" s="43">
        <v>0</v>
      </c>
      <c r="DW12" s="20">
        <v>0</v>
      </c>
      <c r="DX12" s="43">
        <f t="shared" si="10"/>
        <v>0</v>
      </c>
      <c r="DY12" s="43">
        <v>0</v>
      </c>
      <c r="DZ12" s="20">
        <v>0</v>
      </c>
      <c r="EA12" s="43">
        <f t="shared" si="11"/>
        <v>0</v>
      </c>
      <c r="EB12" s="43">
        <v>0</v>
      </c>
      <c r="EC12" s="20">
        <v>88431.948999999993</v>
      </c>
      <c r="ED12" s="43">
        <f t="shared" si="12"/>
        <v>29477.316333333332</v>
      </c>
      <c r="EE12" s="43">
        <v>37200</v>
      </c>
      <c r="EF12" s="43">
        <v>0</v>
      </c>
      <c r="EG12" s="20">
        <f t="shared" si="13"/>
        <v>202060.61239999998</v>
      </c>
      <c r="EH12" s="43">
        <f t="shared" si="13"/>
        <v>67353.537466666661</v>
      </c>
      <c r="EI12" s="43">
        <f>DP12+DS12+DV12+DY12+EB12+EE12+EF12</f>
        <v>97200</v>
      </c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ht="43.5" customHeight="1" x14ac:dyDescent="0.3">
      <c r="A13" s="18">
        <v>4</v>
      </c>
      <c r="B13" s="41" t="s">
        <v>58</v>
      </c>
      <c r="C13" s="42">
        <v>237025.62719999999</v>
      </c>
      <c r="D13" s="42">
        <v>1088997.5411</v>
      </c>
      <c r="E13" s="20">
        <f t="shared" si="0"/>
        <v>4079174.7711999998</v>
      </c>
      <c r="F13" s="21">
        <f t="shared" si="0"/>
        <v>1359724.9237333336</v>
      </c>
      <c r="G13" s="21">
        <f t="shared" si="0"/>
        <v>1335195.7549999999</v>
      </c>
      <c r="H13" s="21">
        <f t="shared" si="14"/>
        <v>98.19601977538332</v>
      </c>
      <c r="I13" s="21">
        <f>G13/E13*100</f>
        <v>32.732006591794445</v>
      </c>
      <c r="J13" s="58">
        <f t="shared" si="1"/>
        <v>841600.8</v>
      </c>
      <c r="K13" s="49">
        <f t="shared" si="1"/>
        <v>280533.60000000003</v>
      </c>
      <c r="L13" s="49">
        <f t="shared" si="1"/>
        <v>290779.27299999981</v>
      </c>
      <c r="M13" s="49">
        <f t="shared" si="15"/>
        <v>10245.672999999777</v>
      </c>
      <c r="N13" s="49">
        <f t="shared" si="16"/>
        <v>103.65220886196869</v>
      </c>
      <c r="O13" s="49">
        <f>L13/J13*100</f>
        <v>34.550736287322898</v>
      </c>
      <c r="P13" s="58">
        <f t="shared" si="2"/>
        <v>159100</v>
      </c>
      <c r="Q13" s="49">
        <f t="shared" si="2"/>
        <v>53033.333333333336</v>
      </c>
      <c r="R13" s="49">
        <f>W13+AB13+AG13</f>
        <v>26433.644999999833</v>
      </c>
      <c r="S13" s="49">
        <f t="shared" si="17"/>
        <v>49.84345380263953</v>
      </c>
      <c r="T13" s="59">
        <f>R13/P13*100</f>
        <v>16.614484600879845</v>
      </c>
      <c r="U13" s="58">
        <v>0</v>
      </c>
      <c r="V13" s="60">
        <f>+U13/12*4</f>
        <v>0</v>
      </c>
      <c r="W13" s="60">
        <v>40.700000000000003</v>
      </c>
      <c r="X13" s="60" t="e">
        <f t="shared" si="18"/>
        <v>#DIV/0!</v>
      </c>
      <c r="Y13" s="60" t="e">
        <f t="shared" si="3"/>
        <v>#DIV/0!</v>
      </c>
      <c r="Z13" s="58">
        <v>16650</v>
      </c>
      <c r="AA13" s="60">
        <f>+Z13/12*4</f>
        <v>5550</v>
      </c>
      <c r="AB13" s="60">
        <v>6144.8860000000004</v>
      </c>
      <c r="AC13" s="60">
        <f t="shared" si="4"/>
        <v>110.71866666666668</v>
      </c>
      <c r="AD13" s="60">
        <f t="shared" si="19"/>
        <v>36.906222222222226</v>
      </c>
      <c r="AE13" s="58">
        <v>142450</v>
      </c>
      <c r="AF13" s="60">
        <f>+AE13/12*4</f>
        <v>47483.333333333336</v>
      </c>
      <c r="AG13" s="60">
        <v>20248.058999999834</v>
      </c>
      <c r="AH13" s="60">
        <f>+AG13/AF13*100</f>
        <v>42.642454896454545</v>
      </c>
      <c r="AI13" s="60">
        <f>AG13/AE13*100</f>
        <v>14.214151632151514</v>
      </c>
      <c r="AJ13" s="58">
        <v>442300</v>
      </c>
      <c r="AK13" s="60">
        <f>+AJ13/12*4</f>
        <v>147433.33333333334</v>
      </c>
      <c r="AL13" s="60">
        <v>195988.649</v>
      </c>
      <c r="AM13" s="60">
        <f>+AL13/AK13*100</f>
        <v>132.93374338684148</v>
      </c>
      <c r="AN13" s="60">
        <f>AL13/AJ13*100</f>
        <v>44.311247795613838</v>
      </c>
      <c r="AO13" s="58">
        <v>17110</v>
      </c>
      <c r="AP13" s="60">
        <f>+AO13/12*4</f>
        <v>5703.333333333333</v>
      </c>
      <c r="AQ13" s="60">
        <v>9037.6980000000003</v>
      </c>
      <c r="AR13" s="60">
        <f t="shared" si="20"/>
        <v>158.46343658679137</v>
      </c>
      <c r="AS13" s="60">
        <f>AQ13/AO13*100</f>
        <v>52.821145528930444</v>
      </c>
      <c r="AT13" s="58">
        <v>13000</v>
      </c>
      <c r="AU13" s="60">
        <f>+AT13/12*4</f>
        <v>4333.333333333333</v>
      </c>
      <c r="AV13" s="60">
        <v>7410.2</v>
      </c>
      <c r="AW13" s="60">
        <f>+AV13/AU13*100</f>
        <v>171.00461538461539</v>
      </c>
      <c r="AX13" s="60">
        <f>AV13/AT13*100</f>
        <v>57.001538461538459</v>
      </c>
      <c r="AY13" s="58">
        <v>0</v>
      </c>
      <c r="AZ13" s="60">
        <f>+AY13/12*4</f>
        <v>0</v>
      </c>
      <c r="BA13" s="60">
        <v>0</v>
      </c>
      <c r="BB13" s="58">
        <v>0</v>
      </c>
      <c r="BC13" s="60">
        <f>+BB13/12*4</f>
        <v>0</v>
      </c>
      <c r="BD13" s="60">
        <v>0</v>
      </c>
      <c r="BE13" s="58">
        <v>2680869.1</v>
      </c>
      <c r="BF13" s="60">
        <f>+BE13/12*4</f>
        <v>893623.03333333333</v>
      </c>
      <c r="BG13" s="60">
        <v>893930.79200000002</v>
      </c>
      <c r="BH13" s="58">
        <v>3486.1</v>
      </c>
      <c r="BI13" s="60">
        <f>+BH13/12*4</f>
        <v>1162.0333333333333</v>
      </c>
      <c r="BJ13" s="60">
        <v>1017.9</v>
      </c>
      <c r="BK13" s="58">
        <v>0</v>
      </c>
      <c r="BL13" s="60">
        <f>+BK13/12*4</f>
        <v>0</v>
      </c>
      <c r="BM13" s="60">
        <v>0</v>
      </c>
      <c r="BN13" s="58">
        <v>0</v>
      </c>
      <c r="BO13" s="60">
        <f>+BN13/12*4</f>
        <v>0</v>
      </c>
      <c r="BP13" s="60">
        <v>0</v>
      </c>
      <c r="BQ13" s="58">
        <f t="shared" si="5"/>
        <v>44174.400000000001</v>
      </c>
      <c r="BR13" s="60">
        <f t="shared" si="5"/>
        <v>14724.8</v>
      </c>
      <c r="BS13" s="60">
        <f>BX13+CA13+CD13+CG13</f>
        <v>9642.0969999999998</v>
      </c>
      <c r="BT13" s="60">
        <f t="shared" si="21"/>
        <v>65.482023524937532</v>
      </c>
      <c r="BU13" s="60">
        <f>BS13/BQ13*100</f>
        <v>21.827341174979171</v>
      </c>
      <c r="BV13" s="58">
        <v>33005</v>
      </c>
      <c r="BW13" s="60">
        <f>+BV13/12*4</f>
        <v>11001.666666666666</v>
      </c>
      <c r="BX13" s="60">
        <v>7075.415</v>
      </c>
      <c r="BY13" s="58">
        <v>3330</v>
      </c>
      <c r="BZ13" s="60">
        <f>+BY13/12*4</f>
        <v>1110</v>
      </c>
      <c r="CA13" s="60">
        <v>178.61199999999999</v>
      </c>
      <c r="CB13" s="58">
        <v>0</v>
      </c>
      <c r="CC13" s="60">
        <f>+CB13/12*4</f>
        <v>0</v>
      </c>
      <c r="CD13" s="60">
        <v>0</v>
      </c>
      <c r="CE13" s="58">
        <v>7839.4</v>
      </c>
      <c r="CF13" s="60">
        <f>+CE13/12*4</f>
        <v>2613.1333333333332</v>
      </c>
      <c r="CG13" s="60">
        <v>2388.0700000000002</v>
      </c>
      <c r="CH13" s="58">
        <v>0</v>
      </c>
      <c r="CI13" s="60">
        <f>+CH13/12*4</f>
        <v>0</v>
      </c>
      <c r="CJ13" s="60">
        <v>0</v>
      </c>
      <c r="CK13" s="58">
        <v>4454</v>
      </c>
      <c r="CL13" s="60">
        <f>+CK13/12*4</f>
        <v>1484.6666666666667</v>
      </c>
      <c r="CM13" s="60">
        <v>1187.8399999999999</v>
      </c>
      <c r="CN13" s="58">
        <v>0</v>
      </c>
      <c r="CO13" s="60">
        <f>+CN13/12*4</f>
        <v>0</v>
      </c>
      <c r="CP13" s="60">
        <v>991.09100000000001</v>
      </c>
      <c r="CQ13" s="58">
        <v>159916.4</v>
      </c>
      <c r="CR13" s="60">
        <f>+CQ13/12*4</f>
        <v>53305.466666666667</v>
      </c>
      <c r="CS13" s="60">
        <v>32313.223999999998</v>
      </c>
      <c r="CT13" s="60">
        <f t="shared" si="22"/>
        <v>60.618968410994746</v>
      </c>
      <c r="CU13" s="20">
        <v>98469.6</v>
      </c>
      <c r="CV13" s="43">
        <f>+CU13/12*4</f>
        <v>32823.200000000004</v>
      </c>
      <c r="CW13" s="43">
        <v>12650.55</v>
      </c>
      <c r="CX13" s="20">
        <v>5000</v>
      </c>
      <c r="CY13" s="43">
        <f>+CX13/12*4</f>
        <v>1666.6666666666667</v>
      </c>
      <c r="CZ13" s="43">
        <v>5437.4489999999996</v>
      </c>
      <c r="DA13" s="20">
        <v>1000</v>
      </c>
      <c r="DB13" s="21">
        <f>+DA13/12*4</f>
        <v>333.33333333333331</v>
      </c>
      <c r="DC13" s="43">
        <v>400</v>
      </c>
      <c r="DD13" s="20">
        <v>0</v>
      </c>
      <c r="DE13" s="21">
        <f>+DD13/12*4</f>
        <v>0</v>
      </c>
      <c r="DF13" s="43">
        <v>0</v>
      </c>
      <c r="DG13" s="20">
        <v>0</v>
      </c>
      <c r="DH13" s="43">
        <f>+DG13/12*4</f>
        <v>0</v>
      </c>
      <c r="DI13" s="43">
        <v>3125.22</v>
      </c>
      <c r="DJ13" s="43">
        <v>0</v>
      </c>
      <c r="DK13" s="20">
        <f t="shared" si="6"/>
        <v>3530410</v>
      </c>
      <c r="DL13" s="43">
        <f t="shared" si="6"/>
        <v>1176803.3333333335</v>
      </c>
      <c r="DM13" s="43">
        <f t="shared" si="6"/>
        <v>1186915.8049999999</v>
      </c>
      <c r="DN13" s="20">
        <v>0</v>
      </c>
      <c r="DO13" s="43">
        <f t="shared" si="7"/>
        <v>0</v>
      </c>
      <c r="DP13" s="43">
        <v>0</v>
      </c>
      <c r="DQ13" s="20">
        <v>548764.77119999996</v>
      </c>
      <c r="DR13" s="43">
        <f t="shared" si="8"/>
        <v>182921.59039999999</v>
      </c>
      <c r="DS13" s="43">
        <v>147174.95000000001</v>
      </c>
      <c r="DT13" s="20">
        <v>0</v>
      </c>
      <c r="DU13" s="43">
        <f t="shared" si="9"/>
        <v>0</v>
      </c>
      <c r="DV13" s="43">
        <v>0</v>
      </c>
      <c r="DW13" s="20">
        <v>0</v>
      </c>
      <c r="DX13" s="43">
        <f t="shared" si="10"/>
        <v>0</v>
      </c>
      <c r="DY13" s="43">
        <v>1105</v>
      </c>
      <c r="DZ13" s="20">
        <v>0</v>
      </c>
      <c r="EA13" s="43">
        <f t="shared" si="11"/>
        <v>0</v>
      </c>
      <c r="EB13" s="43">
        <v>0</v>
      </c>
      <c r="EC13" s="20">
        <v>0</v>
      </c>
      <c r="ED13" s="43">
        <f t="shared" si="12"/>
        <v>0</v>
      </c>
      <c r="EE13" s="43">
        <v>0</v>
      </c>
      <c r="EF13" s="43">
        <v>0</v>
      </c>
      <c r="EG13" s="20">
        <f t="shared" si="13"/>
        <v>548764.77119999996</v>
      </c>
      <c r="EH13" s="43">
        <f t="shared" si="13"/>
        <v>182921.59039999999</v>
      </c>
      <c r="EI13" s="43">
        <f>DP13+DS13+DV13+DY13+EB13+EE13+EF13</f>
        <v>148279.95000000001</v>
      </c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ht="43.5" customHeight="1" x14ac:dyDescent="0.3">
      <c r="A14" s="18">
        <v>5</v>
      </c>
      <c r="B14" s="41" t="s">
        <v>59</v>
      </c>
      <c r="C14" s="42">
        <v>14213.669599999999</v>
      </c>
      <c r="D14" s="42">
        <v>52003.305200000003</v>
      </c>
      <c r="E14" s="20">
        <f t="shared" si="0"/>
        <v>1884623.9999999998</v>
      </c>
      <c r="F14" s="21">
        <f t="shared" si="0"/>
        <v>628208</v>
      </c>
      <c r="G14" s="21">
        <f t="shared" si="0"/>
        <v>486643.57569999993</v>
      </c>
      <c r="H14" s="21">
        <f t="shared" si="14"/>
        <v>77.465357922853556</v>
      </c>
      <c r="I14" s="21">
        <f>G14/E14*100</f>
        <v>25.821785974284523</v>
      </c>
      <c r="J14" s="58">
        <f t="shared" si="1"/>
        <v>465743.4</v>
      </c>
      <c r="K14" s="49">
        <f t="shared" si="1"/>
        <v>155247.79999999999</v>
      </c>
      <c r="L14" s="49">
        <f t="shared" si="1"/>
        <v>180597.71569999994</v>
      </c>
      <c r="M14" s="49">
        <f t="shared" si="15"/>
        <v>25349.915699999954</v>
      </c>
      <c r="N14" s="49">
        <f t="shared" si="16"/>
        <v>116.32867950463708</v>
      </c>
      <c r="O14" s="49">
        <f>L14/J14*100</f>
        <v>38.776226501545686</v>
      </c>
      <c r="P14" s="58">
        <f t="shared" si="2"/>
        <v>99600</v>
      </c>
      <c r="Q14" s="49">
        <f t="shared" si="2"/>
        <v>33200</v>
      </c>
      <c r="R14" s="49">
        <f>W14+AB14+AG14</f>
        <v>20168.910999999993</v>
      </c>
      <c r="S14" s="49">
        <f t="shared" si="17"/>
        <v>60.749731927710826</v>
      </c>
      <c r="T14" s="59">
        <f>R14/P14*100</f>
        <v>20.249910642570274</v>
      </c>
      <c r="U14" s="58">
        <v>8100</v>
      </c>
      <c r="V14" s="60">
        <f>+U14/12*4</f>
        <v>2700</v>
      </c>
      <c r="W14" s="60">
        <v>5391.1750000000002</v>
      </c>
      <c r="X14" s="60">
        <f t="shared" si="18"/>
        <v>199.67314814814816</v>
      </c>
      <c r="Y14" s="60">
        <f t="shared" si="3"/>
        <v>66.557716049382719</v>
      </c>
      <c r="Z14" s="58">
        <v>14800</v>
      </c>
      <c r="AA14" s="60">
        <f>+Z14/12*4</f>
        <v>4933.333333333333</v>
      </c>
      <c r="AB14" s="60">
        <v>3214.1170000000002</v>
      </c>
      <c r="AC14" s="60">
        <f t="shared" si="4"/>
        <v>65.15102027027028</v>
      </c>
      <c r="AD14" s="60">
        <f t="shared" si="19"/>
        <v>21.717006756756756</v>
      </c>
      <c r="AE14" s="58">
        <v>76700</v>
      </c>
      <c r="AF14" s="60">
        <f>+AE14/12*4</f>
        <v>25566.666666666668</v>
      </c>
      <c r="AG14" s="60">
        <v>11563.618999999992</v>
      </c>
      <c r="AH14" s="60">
        <f>+AG14/AF14*100</f>
        <v>45.229279009126429</v>
      </c>
      <c r="AI14" s="60">
        <f>AG14/AE14*100</f>
        <v>15.076426336375478</v>
      </c>
      <c r="AJ14" s="58">
        <v>278743.40000000002</v>
      </c>
      <c r="AK14" s="60">
        <f>+AJ14/12*4</f>
        <v>92914.466666666674</v>
      </c>
      <c r="AL14" s="60">
        <v>129506.334</v>
      </c>
      <c r="AM14" s="60">
        <f>+AL14/AK14*100</f>
        <v>139.38231434358624</v>
      </c>
      <c r="AN14" s="60">
        <f>AL14/AJ14*100</f>
        <v>46.460771447862079</v>
      </c>
      <c r="AO14" s="58">
        <v>9700</v>
      </c>
      <c r="AP14" s="60">
        <f>+AO14/12*4</f>
        <v>3233.3333333333335</v>
      </c>
      <c r="AQ14" s="60">
        <v>3265.2950000000001</v>
      </c>
      <c r="AR14" s="60">
        <f t="shared" si="20"/>
        <v>100.98850515463917</v>
      </c>
      <c r="AS14" s="60">
        <f>AQ14/AO14*100</f>
        <v>33.662835051546395</v>
      </c>
      <c r="AT14" s="58">
        <v>13000</v>
      </c>
      <c r="AU14" s="60">
        <f>+AT14/12*4</f>
        <v>4333.333333333333</v>
      </c>
      <c r="AV14" s="60">
        <v>4334.3999999999996</v>
      </c>
      <c r="AW14" s="60">
        <f>+AV14/AU14*100</f>
        <v>100.02461538461537</v>
      </c>
      <c r="AX14" s="60">
        <f>AV14/AT14*100</f>
        <v>33.341538461538462</v>
      </c>
      <c r="AY14" s="58">
        <v>0</v>
      </c>
      <c r="AZ14" s="60">
        <f>+AY14/12*4</f>
        <v>0</v>
      </c>
      <c r="BA14" s="60">
        <v>0</v>
      </c>
      <c r="BB14" s="58">
        <v>0</v>
      </c>
      <c r="BC14" s="60">
        <f>+BB14/12*4</f>
        <v>0</v>
      </c>
      <c r="BD14" s="60">
        <v>0</v>
      </c>
      <c r="BE14" s="58">
        <v>914256.6</v>
      </c>
      <c r="BF14" s="60">
        <f>+BE14/12*4</f>
        <v>304752.2</v>
      </c>
      <c r="BG14" s="60">
        <v>304752.3</v>
      </c>
      <c r="BH14" s="58">
        <v>2396.8000000000002</v>
      </c>
      <c r="BI14" s="60">
        <f>+BH14/12*4</f>
        <v>798.93333333333339</v>
      </c>
      <c r="BJ14" s="60">
        <v>699.7</v>
      </c>
      <c r="BK14" s="58">
        <v>0</v>
      </c>
      <c r="BL14" s="60">
        <f>+BK14/12*4</f>
        <v>0</v>
      </c>
      <c r="BM14" s="60">
        <v>0</v>
      </c>
      <c r="BN14" s="58">
        <v>0</v>
      </c>
      <c r="BO14" s="60">
        <f>+BN14/12*4</f>
        <v>0</v>
      </c>
      <c r="BP14" s="60">
        <v>0</v>
      </c>
      <c r="BQ14" s="58">
        <f t="shared" si="5"/>
        <v>23400</v>
      </c>
      <c r="BR14" s="60">
        <f t="shared" si="5"/>
        <v>7800</v>
      </c>
      <c r="BS14" s="60">
        <f>BX14+CA14+CD14+CG14</f>
        <v>4910.1625999999997</v>
      </c>
      <c r="BT14" s="60">
        <f t="shared" si="21"/>
        <v>62.95080256410256</v>
      </c>
      <c r="BU14" s="60">
        <f>BS14/BQ14*100</f>
        <v>20.983600854700853</v>
      </c>
      <c r="BV14" s="58">
        <v>11200</v>
      </c>
      <c r="BW14" s="60">
        <f>+BV14/12*4</f>
        <v>3733.3333333333335</v>
      </c>
      <c r="BX14" s="60">
        <v>1394.3484000000001</v>
      </c>
      <c r="BY14" s="58">
        <v>5540</v>
      </c>
      <c r="BZ14" s="60">
        <f>+BY14/12*4</f>
        <v>1846.6666666666667</v>
      </c>
      <c r="CA14" s="60">
        <v>2000</v>
      </c>
      <c r="CB14" s="58">
        <v>3100</v>
      </c>
      <c r="CC14" s="60">
        <f>+CB14/12*4</f>
        <v>1033.3333333333333</v>
      </c>
      <c r="CD14" s="60">
        <v>301.99</v>
      </c>
      <c r="CE14" s="58">
        <v>3560</v>
      </c>
      <c r="CF14" s="60">
        <f>+CE14/12*4</f>
        <v>1186.6666666666667</v>
      </c>
      <c r="CG14" s="60">
        <v>1213.8242</v>
      </c>
      <c r="CH14" s="58">
        <v>0</v>
      </c>
      <c r="CI14" s="60">
        <f>+CH14/12*4</f>
        <v>0</v>
      </c>
      <c r="CJ14" s="60">
        <v>0</v>
      </c>
      <c r="CK14" s="58">
        <v>2227.1999999999998</v>
      </c>
      <c r="CL14" s="60">
        <f>+CK14/12*4</f>
        <v>742.4</v>
      </c>
      <c r="CM14" s="60">
        <v>593.86</v>
      </c>
      <c r="CN14" s="58">
        <v>0</v>
      </c>
      <c r="CO14" s="60">
        <f>+CN14/12*4</f>
        <v>0</v>
      </c>
      <c r="CP14" s="60">
        <v>0</v>
      </c>
      <c r="CQ14" s="58">
        <v>37800</v>
      </c>
      <c r="CR14" s="60">
        <f>+CQ14/12*4</f>
        <v>12600</v>
      </c>
      <c r="CS14" s="60">
        <v>9279.1250999999993</v>
      </c>
      <c r="CT14" s="60">
        <f t="shared" si="22"/>
        <v>73.64385</v>
      </c>
      <c r="CU14" s="20">
        <v>30000</v>
      </c>
      <c r="CV14" s="43">
        <f>+CU14/12*4</f>
        <v>10000</v>
      </c>
      <c r="CW14" s="43">
        <v>7153.6251000000002</v>
      </c>
      <c r="CX14" s="20">
        <v>2000</v>
      </c>
      <c r="CY14" s="43">
        <f>+CX14/12*4</f>
        <v>666.66666666666663</v>
      </c>
      <c r="CZ14" s="43">
        <v>6669.4790000000003</v>
      </c>
      <c r="DA14" s="20">
        <v>0</v>
      </c>
      <c r="DB14" s="21">
        <f>+DA14/12*4</f>
        <v>0</v>
      </c>
      <c r="DC14" s="43">
        <v>0</v>
      </c>
      <c r="DD14" s="20">
        <v>0</v>
      </c>
      <c r="DE14" s="21">
        <f>+DD14/12*4</f>
        <v>0</v>
      </c>
      <c r="DF14" s="43">
        <v>0</v>
      </c>
      <c r="DG14" s="20">
        <v>1500</v>
      </c>
      <c r="DH14" s="43">
        <f>+DG14/12*4</f>
        <v>500</v>
      </c>
      <c r="DI14" s="43">
        <v>2464.009</v>
      </c>
      <c r="DJ14" s="43">
        <v>0</v>
      </c>
      <c r="DK14" s="20">
        <f t="shared" si="6"/>
        <v>1384624</v>
      </c>
      <c r="DL14" s="43">
        <f t="shared" si="6"/>
        <v>461541.33333333343</v>
      </c>
      <c r="DM14" s="43">
        <f t="shared" si="6"/>
        <v>486643.57569999999</v>
      </c>
      <c r="DN14" s="20">
        <v>0</v>
      </c>
      <c r="DO14" s="43">
        <f t="shared" si="7"/>
        <v>0</v>
      </c>
      <c r="DP14" s="43">
        <v>0</v>
      </c>
      <c r="DQ14" s="20">
        <v>500000</v>
      </c>
      <c r="DR14" s="43">
        <f t="shared" si="8"/>
        <v>166666.66666666666</v>
      </c>
      <c r="DS14" s="43">
        <v>0</v>
      </c>
      <c r="DT14" s="20">
        <v>0</v>
      </c>
      <c r="DU14" s="43">
        <f t="shared" si="9"/>
        <v>0</v>
      </c>
      <c r="DV14" s="43">
        <v>0</v>
      </c>
      <c r="DW14" s="20">
        <v>0</v>
      </c>
      <c r="DX14" s="43">
        <f t="shared" si="10"/>
        <v>0</v>
      </c>
      <c r="DY14" s="43">
        <v>0</v>
      </c>
      <c r="DZ14" s="20">
        <v>0</v>
      </c>
      <c r="EA14" s="43">
        <f t="shared" si="11"/>
        <v>0</v>
      </c>
      <c r="EB14" s="43">
        <v>0</v>
      </c>
      <c r="EC14" s="20">
        <v>254196.8</v>
      </c>
      <c r="ED14" s="43">
        <f t="shared" si="12"/>
        <v>84732.266666666663</v>
      </c>
      <c r="EE14" s="43">
        <v>133416.60209999999</v>
      </c>
      <c r="EF14" s="43">
        <v>0</v>
      </c>
      <c r="EG14" s="20">
        <f t="shared" si="13"/>
        <v>754196.8</v>
      </c>
      <c r="EH14" s="43">
        <f t="shared" si="13"/>
        <v>251398.93333333332</v>
      </c>
      <c r="EI14" s="43">
        <f>DP14+DS14+DV14+DY14+EB14+EE14+EF14</f>
        <v>133416.60209999999</v>
      </c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ht="20.25" x14ac:dyDescent="0.35">
      <c r="A15" s="18"/>
      <c r="B15" s="57"/>
      <c r="C15" s="36"/>
      <c r="D15" s="27"/>
      <c r="E15" s="43"/>
      <c r="F15" s="43"/>
      <c r="G15" s="21"/>
      <c r="H15" s="21"/>
      <c r="I15" s="21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9"/>
      <c r="U15" s="61"/>
      <c r="V15" s="61"/>
      <c r="W15" s="69"/>
      <c r="X15" s="60"/>
      <c r="Y15" s="60"/>
      <c r="Z15" s="62"/>
      <c r="AA15" s="49"/>
      <c r="AB15" s="69"/>
      <c r="AC15" s="60"/>
      <c r="AD15" s="60"/>
      <c r="AE15" s="59"/>
      <c r="AF15" s="49"/>
      <c r="AG15" s="69"/>
      <c r="AH15" s="60"/>
      <c r="AI15" s="59"/>
      <c r="AJ15" s="61"/>
      <c r="AK15" s="49"/>
      <c r="AL15" s="69"/>
      <c r="AM15" s="60"/>
      <c r="AN15" s="59"/>
      <c r="AO15" s="61"/>
      <c r="AP15" s="49"/>
      <c r="AQ15" s="69"/>
      <c r="AR15" s="60"/>
      <c r="AS15" s="59"/>
      <c r="AT15" s="63"/>
      <c r="AU15" s="49"/>
      <c r="AV15" s="49"/>
      <c r="AW15" s="60"/>
      <c r="AX15" s="59"/>
      <c r="AY15" s="64"/>
      <c r="AZ15" s="49"/>
      <c r="BA15" s="59"/>
      <c r="BB15" s="59"/>
      <c r="BC15" s="49"/>
      <c r="BD15" s="59"/>
      <c r="BE15" s="59"/>
      <c r="BF15" s="49"/>
      <c r="BG15" s="69"/>
      <c r="BH15" s="61"/>
      <c r="BI15" s="49"/>
      <c r="BJ15" s="59"/>
      <c r="BK15" s="59"/>
      <c r="BL15" s="49"/>
      <c r="BM15" s="59"/>
      <c r="BN15" s="59"/>
      <c r="BO15" s="49"/>
      <c r="BP15" s="59"/>
      <c r="BQ15" s="49"/>
      <c r="BR15" s="49"/>
      <c r="BS15" s="49"/>
      <c r="BT15" s="60"/>
      <c r="BU15" s="59"/>
      <c r="BV15" s="61"/>
      <c r="BW15" s="49"/>
      <c r="BX15" s="69"/>
      <c r="BY15" s="59"/>
      <c r="BZ15" s="49"/>
      <c r="CA15" s="49"/>
      <c r="CB15" s="59"/>
      <c r="CC15" s="49"/>
      <c r="CD15" s="59"/>
      <c r="CE15" s="61"/>
      <c r="CF15" s="49"/>
      <c r="CG15" s="69"/>
      <c r="CH15" s="59"/>
      <c r="CI15" s="49"/>
      <c r="CJ15" s="59"/>
      <c r="CK15" s="59"/>
      <c r="CL15" s="49"/>
      <c r="CM15" s="59"/>
      <c r="CN15" s="61"/>
      <c r="CO15" s="49"/>
      <c r="CP15" s="69"/>
      <c r="CQ15" s="61"/>
      <c r="CR15" s="49"/>
      <c r="CS15" s="69"/>
      <c r="CT15" s="60"/>
      <c r="CU15" s="39"/>
      <c r="CV15" s="21"/>
      <c r="CW15" s="38"/>
      <c r="CX15" s="22"/>
      <c r="CY15" s="21"/>
      <c r="CZ15" s="38"/>
      <c r="DA15" s="19"/>
      <c r="DB15" s="21"/>
      <c r="DC15" s="19"/>
      <c r="DD15" s="19"/>
      <c r="DE15" s="21"/>
      <c r="DF15" s="19"/>
      <c r="DG15" s="19"/>
      <c r="DH15" s="21"/>
      <c r="DI15" s="39"/>
      <c r="DJ15" s="21"/>
      <c r="DK15" s="21"/>
      <c r="DL15" s="21"/>
      <c r="DM15" s="21"/>
      <c r="DN15" s="19"/>
      <c r="DO15" s="21"/>
      <c r="DP15" s="19"/>
      <c r="DQ15" s="19"/>
      <c r="DR15" s="21"/>
      <c r="DS15" s="19"/>
      <c r="DT15" s="19"/>
      <c r="DU15" s="21"/>
      <c r="DV15" s="19"/>
      <c r="DW15" s="19"/>
      <c r="DX15" s="21"/>
      <c r="DY15" s="19"/>
      <c r="DZ15" s="19"/>
      <c r="EA15" s="21"/>
      <c r="EB15" s="19"/>
      <c r="EC15" s="40"/>
      <c r="ED15" s="21"/>
      <c r="EE15" s="21"/>
      <c r="EF15" s="21"/>
      <c r="EG15" s="21"/>
      <c r="EH15" s="21"/>
      <c r="EI15" s="21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</row>
    <row r="16" spans="1:255" ht="20.25" x14ac:dyDescent="0.35">
      <c r="A16" s="18"/>
      <c r="B16" s="57"/>
      <c r="C16" s="36"/>
      <c r="D16" s="27"/>
      <c r="E16" s="43"/>
      <c r="F16" s="43"/>
      <c r="G16" s="21"/>
      <c r="H16" s="21"/>
      <c r="I16" s="21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59"/>
      <c r="U16" s="61"/>
      <c r="V16" s="61"/>
      <c r="W16" s="49"/>
      <c r="X16" s="60"/>
      <c r="Y16" s="60"/>
      <c r="Z16" s="62"/>
      <c r="AA16" s="49"/>
      <c r="AB16" s="49"/>
      <c r="AC16" s="60"/>
      <c r="AD16" s="60"/>
      <c r="AE16" s="59"/>
      <c r="AF16" s="49"/>
      <c r="AG16" s="59"/>
      <c r="AH16" s="60"/>
      <c r="AI16" s="59"/>
      <c r="AJ16" s="61"/>
      <c r="AK16" s="49"/>
      <c r="AL16" s="49"/>
      <c r="AM16" s="60"/>
      <c r="AN16" s="59"/>
      <c r="AO16" s="61"/>
      <c r="AP16" s="49"/>
      <c r="AQ16" s="49"/>
      <c r="AR16" s="60"/>
      <c r="AS16" s="59"/>
      <c r="AT16" s="63"/>
      <c r="AU16" s="49"/>
      <c r="AV16" s="49"/>
      <c r="AW16" s="60"/>
      <c r="AX16" s="59"/>
      <c r="AY16" s="64"/>
      <c r="AZ16" s="49"/>
      <c r="BA16" s="59"/>
      <c r="BB16" s="59"/>
      <c r="BC16" s="49"/>
      <c r="BD16" s="59"/>
      <c r="BE16" s="59"/>
      <c r="BF16" s="49"/>
      <c r="BG16" s="59"/>
      <c r="BH16" s="61"/>
      <c r="BI16" s="49"/>
      <c r="BJ16" s="59"/>
      <c r="BK16" s="59"/>
      <c r="BL16" s="49"/>
      <c r="BM16" s="59"/>
      <c r="BN16" s="59"/>
      <c r="BO16" s="49"/>
      <c r="BP16" s="59"/>
      <c r="BQ16" s="49"/>
      <c r="BR16" s="49"/>
      <c r="BS16" s="49"/>
      <c r="BT16" s="60"/>
      <c r="BU16" s="59"/>
      <c r="BV16" s="61"/>
      <c r="BW16" s="49"/>
      <c r="BX16" s="49"/>
      <c r="BY16" s="59"/>
      <c r="BZ16" s="49"/>
      <c r="CA16" s="49"/>
      <c r="CB16" s="59"/>
      <c r="CC16" s="49"/>
      <c r="CD16" s="59"/>
      <c r="CE16" s="61"/>
      <c r="CF16" s="49"/>
      <c r="CG16" s="59"/>
      <c r="CH16" s="59"/>
      <c r="CI16" s="49"/>
      <c r="CJ16" s="59"/>
      <c r="CK16" s="59"/>
      <c r="CL16" s="49"/>
      <c r="CM16" s="59"/>
      <c r="CN16" s="61"/>
      <c r="CO16" s="49"/>
      <c r="CP16" s="59"/>
      <c r="CQ16" s="61"/>
      <c r="CR16" s="49"/>
      <c r="CS16" s="59"/>
      <c r="CT16" s="60"/>
      <c r="CU16" s="36"/>
      <c r="CV16" s="21"/>
      <c r="CW16" s="19"/>
      <c r="CX16" s="22"/>
      <c r="CY16" s="21"/>
      <c r="CZ16" s="19"/>
      <c r="DA16" s="19"/>
      <c r="DB16" s="21"/>
      <c r="DC16" s="19"/>
      <c r="DD16" s="19"/>
      <c r="DE16" s="21"/>
      <c r="DF16" s="19"/>
      <c r="DG16" s="19"/>
      <c r="DH16" s="21"/>
      <c r="DI16" s="21"/>
      <c r="DJ16" s="21"/>
      <c r="DK16" s="21"/>
      <c r="DL16" s="21"/>
      <c r="DM16" s="21"/>
      <c r="DN16" s="19"/>
      <c r="DO16" s="21"/>
      <c r="DP16" s="19"/>
      <c r="DQ16" s="19"/>
      <c r="DR16" s="21"/>
      <c r="DS16" s="19"/>
      <c r="DT16" s="19"/>
      <c r="DU16" s="21"/>
      <c r="DV16" s="19"/>
      <c r="DW16" s="19"/>
      <c r="DX16" s="21"/>
      <c r="DY16" s="19"/>
      <c r="DZ16" s="19"/>
      <c r="EA16" s="21"/>
      <c r="EB16" s="19"/>
      <c r="EC16" s="40"/>
      <c r="ED16" s="21"/>
      <c r="EE16" s="21"/>
      <c r="EF16" s="21"/>
      <c r="EG16" s="21"/>
      <c r="EH16" s="21"/>
      <c r="EI16" s="21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</row>
    <row r="17" spans="1:255" ht="31.5" customHeight="1" x14ac:dyDescent="0.3">
      <c r="A17" s="18"/>
      <c r="B17" s="37" t="s">
        <v>50</v>
      </c>
      <c r="C17" s="29">
        <f>SUM(C10:C16)</f>
        <v>328271.64809999999</v>
      </c>
      <c r="D17" s="29">
        <f>SUM(D10:D16)</f>
        <v>1505913.2455</v>
      </c>
      <c r="E17" s="29">
        <f>SUM(E10:E16)</f>
        <v>13329407.3016</v>
      </c>
      <c r="F17" s="29">
        <f>SUM(F10:F16)</f>
        <v>4443135.7672000006</v>
      </c>
      <c r="G17" s="29">
        <f>SUM(G10:G16)</f>
        <v>3820743.6249000002</v>
      </c>
      <c r="H17" s="29">
        <f t="shared" si="14"/>
        <v>85.992052124659182</v>
      </c>
      <c r="I17" s="29">
        <f>G17/E17*100</f>
        <v>28.664017374886399</v>
      </c>
      <c r="J17" s="49">
        <f>SUM(J10:J16)</f>
        <v>2829290.9040000006</v>
      </c>
      <c r="K17" s="49">
        <f>SUM(K10:K16)</f>
        <v>943096.96800000011</v>
      </c>
      <c r="L17" s="49">
        <f>SUM(L10:L16)</f>
        <v>1006454.9658999998</v>
      </c>
      <c r="M17" s="49">
        <f t="shared" si="15"/>
        <v>63357.997899999726</v>
      </c>
      <c r="N17" s="49">
        <f t="shared" si="16"/>
        <v>106.71807884552543</v>
      </c>
      <c r="O17" s="49">
        <f>L17/J17*100</f>
        <v>35.572692948508475</v>
      </c>
      <c r="P17" s="49">
        <f>SUM(P10:P16)</f>
        <v>514766.63000000041</v>
      </c>
      <c r="Q17" s="49">
        <f>SUM(Q10:Q16)</f>
        <v>171588.87666666679</v>
      </c>
      <c r="R17" s="49">
        <f>SUM(R10:R16)</f>
        <v>105035.76380000002</v>
      </c>
      <c r="S17" s="49">
        <f t="shared" si="17"/>
        <v>61.213620509938615</v>
      </c>
      <c r="T17" s="49">
        <f>R17/P17*100</f>
        <v>20.404540169979537</v>
      </c>
      <c r="U17" s="49">
        <f>SUM(U10:U16)</f>
        <v>23164.400000000001</v>
      </c>
      <c r="V17" s="49">
        <f>SUM(V10:V16)</f>
        <v>7721.4666666666672</v>
      </c>
      <c r="W17" s="49">
        <f>SUM(W10:W16)</f>
        <v>9301.9470000000001</v>
      </c>
      <c r="X17" s="49">
        <f t="shared" si="18"/>
        <v>120.46865448705772</v>
      </c>
      <c r="Y17" s="49">
        <f t="shared" si="3"/>
        <v>40.156218162352573</v>
      </c>
      <c r="Z17" s="49">
        <f>SUM(Z10:Z16)</f>
        <v>141872.29999999999</v>
      </c>
      <c r="AA17" s="49">
        <f>SUM(AA10:AA16)</f>
        <v>47290.76666666667</v>
      </c>
      <c r="AB17" s="49">
        <f>SUM(AB10:AB16)</f>
        <v>27961.335800000001</v>
      </c>
      <c r="AC17" s="49">
        <f t="shared" si="4"/>
        <v>59.126416784671839</v>
      </c>
      <c r="AD17" s="60">
        <f t="shared" si="19"/>
        <v>19.70880559489062</v>
      </c>
      <c r="AE17" s="49">
        <f>SUM(AE10:AE16)</f>
        <v>349729.9300000004</v>
      </c>
      <c r="AF17" s="49">
        <f>SUM(AF10:AF16)</f>
        <v>116576.64333333347</v>
      </c>
      <c r="AG17" s="49">
        <f>SUM(AG10:AG16)</f>
        <v>67772.481000000014</v>
      </c>
      <c r="AH17" s="49">
        <f>+AG17/AF17*100</f>
        <v>58.135557056840916</v>
      </c>
      <c r="AI17" s="49">
        <f>AG17/AE17*100</f>
        <v>19.378519018946974</v>
      </c>
      <c r="AJ17" s="49">
        <f>SUM(AJ10:AJ16)</f>
        <v>1272421.6000000001</v>
      </c>
      <c r="AK17" s="49">
        <f>SUM(AK10:AK16)</f>
        <v>424140.53333333338</v>
      </c>
      <c r="AL17" s="49">
        <f>SUM(AL10:AL16)</f>
        <v>587346.24250000005</v>
      </c>
      <c r="AM17" s="49">
        <f>+AL17/AK17*100</f>
        <v>138.47915875524274</v>
      </c>
      <c r="AN17" s="49">
        <f>AL17/AJ17*100</f>
        <v>46.159719585080921</v>
      </c>
      <c r="AO17" s="49">
        <f>SUM(AO10:AO16)</f>
        <v>45792.5</v>
      </c>
      <c r="AP17" s="49">
        <f>SUM(AP10:AP16)</f>
        <v>15264.166666666666</v>
      </c>
      <c r="AQ17" s="49">
        <f>SUM(AQ10:AQ16)</f>
        <v>18497.2202</v>
      </c>
      <c r="AR17" s="49">
        <f t="shared" si="20"/>
        <v>121.18067500136485</v>
      </c>
      <c r="AS17" s="49">
        <f>AQ17/AO17*100</f>
        <v>40.393558333788285</v>
      </c>
      <c r="AT17" s="49">
        <f>SUM(AT10:AT16)</f>
        <v>45600</v>
      </c>
      <c r="AU17" s="49">
        <f>SUM(AU10:AU16)</f>
        <v>15200</v>
      </c>
      <c r="AV17" s="49">
        <f>SUM(AV10:AV16)</f>
        <v>19318.400000000001</v>
      </c>
      <c r="AW17" s="49">
        <f>+AV17/AU17*100</f>
        <v>127.09473684210528</v>
      </c>
      <c r="AX17" s="49">
        <f>AV17/AT17*100</f>
        <v>42.364912280701752</v>
      </c>
      <c r="AY17" s="49">
        <f t="shared" ref="AY17:BS17" si="23">SUM(AY10:AY16)</f>
        <v>0</v>
      </c>
      <c r="AZ17" s="49">
        <f t="shared" si="23"/>
        <v>0</v>
      </c>
      <c r="BA17" s="49">
        <f t="shared" si="23"/>
        <v>0</v>
      </c>
      <c r="BB17" s="49">
        <f t="shared" si="23"/>
        <v>0</v>
      </c>
      <c r="BC17" s="49">
        <f t="shared" si="23"/>
        <v>0</v>
      </c>
      <c r="BD17" s="49">
        <f t="shared" si="23"/>
        <v>0</v>
      </c>
      <c r="BE17" s="49">
        <f t="shared" si="23"/>
        <v>7050325.9000000004</v>
      </c>
      <c r="BF17" s="49">
        <f t="shared" si="23"/>
        <v>2350108.6333333333</v>
      </c>
      <c r="BG17" s="49">
        <f t="shared" si="23"/>
        <v>2350416.5919999997</v>
      </c>
      <c r="BH17" s="49">
        <f t="shared" si="23"/>
        <v>20481.099999999999</v>
      </c>
      <c r="BI17" s="49">
        <f t="shared" si="23"/>
        <v>6827.0333333333338</v>
      </c>
      <c r="BJ17" s="49">
        <f t="shared" si="23"/>
        <v>5980.2</v>
      </c>
      <c r="BK17" s="49">
        <f t="shared" si="23"/>
        <v>0</v>
      </c>
      <c r="BL17" s="49">
        <f t="shared" si="23"/>
        <v>0</v>
      </c>
      <c r="BM17" s="49">
        <f t="shared" si="23"/>
        <v>0</v>
      </c>
      <c r="BN17" s="49">
        <f t="shared" si="23"/>
        <v>0</v>
      </c>
      <c r="BO17" s="49">
        <f t="shared" si="23"/>
        <v>0</v>
      </c>
      <c r="BP17" s="49">
        <f t="shared" si="23"/>
        <v>0</v>
      </c>
      <c r="BQ17" s="49">
        <f t="shared" si="23"/>
        <v>344888.30000000005</v>
      </c>
      <c r="BR17" s="49">
        <f t="shared" si="23"/>
        <v>114962.76666666666</v>
      </c>
      <c r="BS17" s="49">
        <f t="shared" si="23"/>
        <v>58903.507599999997</v>
      </c>
      <c r="BT17" s="49">
        <f t="shared" si="21"/>
        <v>51.237030308073663</v>
      </c>
      <c r="BU17" s="49">
        <f>BS17/BQ17*100</f>
        <v>17.079010102691218</v>
      </c>
      <c r="BV17" s="49">
        <f t="shared" ref="BV17:CS17" si="24">SUM(BV10:BV16)</f>
        <v>254687</v>
      </c>
      <c r="BW17" s="49">
        <f t="shared" si="24"/>
        <v>84895.666666666657</v>
      </c>
      <c r="BX17" s="49">
        <f t="shared" si="24"/>
        <v>44194.2814</v>
      </c>
      <c r="BY17" s="49">
        <f t="shared" si="24"/>
        <v>52046.400000000001</v>
      </c>
      <c r="BZ17" s="49">
        <f t="shared" si="24"/>
        <v>17348.8</v>
      </c>
      <c r="CA17" s="49">
        <f t="shared" si="24"/>
        <v>3272.4120000000003</v>
      </c>
      <c r="CB17" s="49">
        <f t="shared" si="24"/>
        <v>5200</v>
      </c>
      <c r="CC17" s="49">
        <f t="shared" si="24"/>
        <v>1733.3333333333333</v>
      </c>
      <c r="CD17" s="49">
        <f t="shared" si="24"/>
        <v>466.17899999999997</v>
      </c>
      <c r="CE17" s="49">
        <f t="shared" si="24"/>
        <v>32954.9</v>
      </c>
      <c r="CF17" s="49">
        <f t="shared" si="24"/>
        <v>10984.966666666665</v>
      </c>
      <c r="CG17" s="49">
        <f t="shared" si="24"/>
        <v>10970.635200000001</v>
      </c>
      <c r="CH17" s="49">
        <f t="shared" si="24"/>
        <v>0</v>
      </c>
      <c r="CI17" s="49">
        <f t="shared" si="24"/>
        <v>0</v>
      </c>
      <c r="CJ17" s="49">
        <f t="shared" si="24"/>
        <v>0</v>
      </c>
      <c r="CK17" s="49">
        <f t="shared" si="24"/>
        <v>15361.8</v>
      </c>
      <c r="CL17" s="49">
        <f t="shared" si="24"/>
        <v>5120.5999999999995</v>
      </c>
      <c r="CM17" s="49">
        <f t="shared" si="24"/>
        <v>3819.78</v>
      </c>
      <c r="CN17" s="49">
        <f t="shared" si="24"/>
        <v>0</v>
      </c>
      <c r="CO17" s="49">
        <f t="shared" si="24"/>
        <v>0</v>
      </c>
      <c r="CP17" s="49">
        <f t="shared" si="24"/>
        <v>1035.0909999999999</v>
      </c>
      <c r="CQ17" s="49">
        <f t="shared" si="24"/>
        <v>479319.47</v>
      </c>
      <c r="CR17" s="49">
        <f t="shared" si="24"/>
        <v>159773.15666666668</v>
      </c>
      <c r="CS17" s="49">
        <f t="shared" si="24"/>
        <v>106375.78510000001</v>
      </c>
      <c r="CT17" s="60">
        <f t="shared" si="22"/>
        <v>66.579259820177967</v>
      </c>
      <c r="CU17" s="29">
        <f t="shared" ref="CU17:EI17" si="25">SUM(CU10:CU16)</f>
        <v>232420.17</v>
      </c>
      <c r="CV17" s="29">
        <f t="shared" si="25"/>
        <v>77473.390000000014</v>
      </c>
      <c r="CW17" s="29">
        <f t="shared" si="25"/>
        <v>45859.0311</v>
      </c>
      <c r="CX17" s="29">
        <f t="shared" si="25"/>
        <v>13900</v>
      </c>
      <c r="CY17" s="29">
        <f t="shared" si="25"/>
        <v>4633.3333333333339</v>
      </c>
      <c r="CZ17" s="29">
        <f t="shared" si="25"/>
        <v>16487.895</v>
      </c>
      <c r="DA17" s="29">
        <f t="shared" si="25"/>
        <v>3666.1</v>
      </c>
      <c r="DB17" s="29">
        <f t="shared" si="25"/>
        <v>1222.0333333333333</v>
      </c>
      <c r="DC17" s="29">
        <f t="shared" si="25"/>
        <v>4599.9997999999996</v>
      </c>
      <c r="DD17" s="29">
        <f t="shared" si="25"/>
        <v>20000</v>
      </c>
      <c r="DE17" s="29">
        <f t="shared" si="25"/>
        <v>6666.666666666667</v>
      </c>
      <c r="DF17" s="29">
        <f t="shared" si="25"/>
        <v>0</v>
      </c>
      <c r="DG17" s="29">
        <f t="shared" si="25"/>
        <v>108936.304</v>
      </c>
      <c r="DH17" s="29">
        <f t="shared" si="25"/>
        <v>36312.101333333332</v>
      </c>
      <c r="DI17" s="29">
        <f t="shared" si="25"/>
        <v>88855.060900000011</v>
      </c>
      <c r="DJ17" s="29">
        <f t="shared" si="25"/>
        <v>0</v>
      </c>
      <c r="DK17" s="29">
        <f t="shared" si="25"/>
        <v>9935459.7039999999</v>
      </c>
      <c r="DL17" s="29">
        <f t="shared" si="25"/>
        <v>3311819.9013333339</v>
      </c>
      <c r="DM17" s="29">
        <f t="shared" si="25"/>
        <v>3366671.5378999999</v>
      </c>
      <c r="DN17" s="29">
        <f t="shared" si="25"/>
        <v>100000</v>
      </c>
      <c r="DO17" s="29">
        <f t="shared" si="25"/>
        <v>33333.333333333336</v>
      </c>
      <c r="DP17" s="29">
        <f t="shared" si="25"/>
        <v>0</v>
      </c>
      <c r="DQ17" s="29">
        <f t="shared" si="25"/>
        <v>3288947.5976</v>
      </c>
      <c r="DR17" s="29">
        <f t="shared" si="25"/>
        <v>1096315.8658666667</v>
      </c>
      <c r="DS17" s="29">
        <f t="shared" si="25"/>
        <v>452967.087</v>
      </c>
      <c r="DT17" s="29">
        <f t="shared" si="25"/>
        <v>0</v>
      </c>
      <c r="DU17" s="29">
        <f t="shared" si="25"/>
        <v>0</v>
      </c>
      <c r="DV17" s="29">
        <f t="shared" si="25"/>
        <v>0</v>
      </c>
      <c r="DW17" s="29">
        <f t="shared" si="25"/>
        <v>5000</v>
      </c>
      <c r="DX17" s="29">
        <f t="shared" si="25"/>
        <v>1666.6666666666667</v>
      </c>
      <c r="DY17" s="29">
        <f t="shared" si="25"/>
        <v>1105</v>
      </c>
      <c r="DZ17" s="29">
        <f t="shared" si="25"/>
        <v>0</v>
      </c>
      <c r="EA17" s="29">
        <f t="shared" si="25"/>
        <v>0</v>
      </c>
      <c r="EB17" s="29">
        <f t="shared" si="25"/>
        <v>0</v>
      </c>
      <c r="EC17" s="29">
        <f t="shared" si="25"/>
        <v>1148336.0490000001</v>
      </c>
      <c r="ED17" s="29">
        <f t="shared" si="25"/>
        <v>382778.68299999996</v>
      </c>
      <c r="EE17" s="29">
        <f t="shared" si="25"/>
        <v>301941.39809999999</v>
      </c>
      <c r="EF17" s="29">
        <f t="shared" si="25"/>
        <v>0</v>
      </c>
      <c r="EG17" s="29">
        <f t="shared" si="25"/>
        <v>4542283.6465999996</v>
      </c>
      <c r="EH17" s="29">
        <f t="shared" si="25"/>
        <v>1514094.5488666666</v>
      </c>
      <c r="EI17" s="29">
        <f t="shared" si="25"/>
        <v>756013.48509999993</v>
      </c>
      <c r="EJ17" s="30"/>
      <c r="EK17" s="25"/>
      <c r="EL17" s="25"/>
      <c r="EM17" s="25"/>
      <c r="EN17" s="25"/>
      <c r="EO17" s="25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</row>
    <row r="18" spans="1:255" s="52" customFormat="1" x14ac:dyDescent="0.3">
      <c r="A18" s="53"/>
      <c r="B18" s="54"/>
      <c r="C18" s="30"/>
      <c r="D18" s="30"/>
      <c r="E18" s="30"/>
      <c r="F18" s="30"/>
      <c r="G18" s="30"/>
      <c r="H18" s="30"/>
      <c r="I18" s="55"/>
      <c r="J18" s="30"/>
      <c r="K18" s="30"/>
      <c r="L18" s="30"/>
      <c r="M18" s="30"/>
      <c r="N18" s="30"/>
      <c r="O18" s="55"/>
      <c r="P18" s="30"/>
      <c r="Q18" s="30"/>
      <c r="R18" s="30"/>
      <c r="S18" s="30"/>
      <c r="T18" s="56"/>
      <c r="U18" s="30"/>
      <c r="V18" s="30"/>
      <c r="W18" s="30"/>
      <c r="X18" s="30"/>
      <c r="Y18" s="56"/>
      <c r="Z18" s="30"/>
      <c r="AA18" s="30"/>
      <c r="AB18" s="30"/>
      <c r="AC18" s="30"/>
      <c r="AD18" s="56"/>
      <c r="AE18" s="30"/>
      <c r="AF18" s="30"/>
      <c r="AG18" s="30"/>
      <c r="AH18" s="55"/>
      <c r="AI18" s="56"/>
      <c r="AJ18" s="30"/>
      <c r="AK18" s="30"/>
      <c r="AL18" s="30"/>
      <c r="AM18" s="30"/>
      <c r="AN18" s="56"/>
      <c r="AO18" s="30"/>
      <c r="AP18" s="30"/>
      <c r="AQ18" s="30"/>
      <c r="AR18" s="30"/>
      <c r="AS18" s="56"/>
      <c r="AT18" s="30"/>
      <c r="AU18" s="30"/>
      <c r="AV18" s="30"/>
      <c r="AW18" s="30"/>
      <c r="AX18" s="56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56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50"/>
      <c r="EL18" s="50"/>
      <c r="EM18" s="50"/>
      <c r="EN18" s="50"/>
      <c r="EO18" s="50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s="52" customFormat="1" x14ac:dyDescent="0.3"/>
    <row r="20" spans="1:255" s="52" customFormat="1" x14ac:dyDescent="0.3"/>
    <row r="21" spans="1:255" s="52" customFormat="1" x14ac:dyDescent="0.3"/>
    <row r="22" spans="1:255" s="52" customFormat="1" x14ac:dyDescent="0.3"/>
    <row r="23" spans="1:255" s="52" customFormat="1" x14ac:dyDescent="0.3"/>
    <row r="24" spans="1:255" s="52" customFormat="1" x14ac:dyDescent="0.3"/>
    <row r="25" spans="1:255" s="52" customFormat="1" x14ac:dyDescent="0.3"/>
    <row r="26" spans="1:255" s="52" customFormat="1" x14ac:dyDescent="0.3"/>
    <row r="27" spans="1:255" s="52" customFormat="1" x14ac:dyDescent="0.3"/>
    <row r="28" spans="1:255" s="52" customFormat="1" x14ac:dyDescent="0.3"/>
    <row r="29" spans="1:255" s="52" customFormat="1" x14ac:dyDescent="0.3"/>
    <row r="30" spans="1:255" s="52" customFormat="1" x14ac:dyDescent="0.3"/>
    <row r="31" spans="1:255" s="52" customFormat="1" x14ac:dyDescent="0.3"/>
    <row r="32" spans="1:255" s="52" customFormat="1" x14ac:dyDescent="0.3"/>
    <row r="33" s="52" customFormat="1" x14ac:dyDescent="0.3"/>
    <row r="34" s="52" customFormat="1" x14ac:dyDescent="0.3"/>
    <row r="35" s="52" customFormat="1" x14ac:dyDescent="0.3"/>
    <row r="36" s="52" customFormat="1" x14ac:dyDescent="0.3"/>
    <row r="37" s="52" customFormat="1" x14ac:dyDescent="0.3"/>
    <row r="38" s="52" customFormat="1" x14ac:dyDescent="0.3"/>
    <row r="39" s="52" customFormat="1" x14ac:dyDescent="0.3"/>
    <row r="40" s="52" customFormat="1" x14ac:dyDescent="0.3"/>
    <row r="41" s="52" customFormat="1" x14ac:dyDescent="0.3"/>
    <row r="42" s="52" customFormat="1" x14ac:dyDescent="0.3"/>
    <row r="43" s="52" customFormat="1" x14ac:dyDescent="0.3"/>
    <row r="44" s="52" customFormat="1" x14ac:dyDescent="0.3"/>
    <row r="45" s="52" customFormat="1" x14ac:dyDescent="0.3"/>
    <row r="46" s="52" customFormat="1" x14ac:dyDescent="0.3"/>
    <row r="47" s="52" customFormat="1" x14ac:dyDescent="0.3"/>
    <row r="48" s="52" customFormat="1" x14ac:dyDescent="0.3"/>
    <row r="49" s="52" customFormat="1" x14ac:dyDescent="0.3"/>
    <row r="50" s="52" customFormat="1" x14ac:dyDescent="0.3"/>
    <row r="51" s="52" customFormat="1" x14ac:dyDescent="0.3"/>
    <row r="52" s="52" customFormat="1" x14ac:dyDescent="0.3"/>
    <row r="53" s="52" customFormat="1" x14ac:dyDescent="0.3"/>
    <row r="54" s="52" customFormat="1" x14ac:dyDescent="0.3"/>
    <row r="55" s="52" customFormat="1" x14ac:dyDescent="0.3"/>
    <row r="56" s="52" customFormat="1" x14ac:dyDescent="0.3"/>
    <row r="57" s="52" customFormat="1" x14ac:dyDescent="0.3"/>
    <row r="58" s="52" customFormat="1" x14ac:dyDescent="0.3"/>
    <row r="59" s="52" customFormat="1" x14ac:dyDescent="0.3"/>
    <row r="60" s="52" customFormat="1" x14ac:dyDescent="0.3"/>
    <row r="61" s="52" customFormat="1" x14ac:dyDescent="0.3"/>
    <row r="62" s="52" customFormat="1" x14ac:dyDescent="0.3"/>
    <row r="63" s="52" customFormat="1" x14ac:dyDescent="0.3"/>
    <row r="64" s="52" customFormat="1" x14ac:dyDescent="0.3"/>
    <row r="65" s="52" customFormat="1" x14ac:dyDescent="0.3"/>
    <row r="66" s="52" customFormat="1" x14ac:dyDescent="0.3"/>
    <row r="67" s="52" customFormat="1" x14ac:dyDescent="0.3"/>
    <row r="68" s="52" customFormat="1" x14ac:dyDescent="0.3"/>
    <row r="69" s="52" customFormat="1" x14ac:dyDescent="0.3"/>
    <row r="70" s="52" customFormat="1" x14ac:dyDescent="0.3"/>
    <row r="71" s="52" customFormat="1" x14ac:dyDescent="0.3"/>
    <row r="72" s="52" customFormat="1" x14ac:dyDescent="0.3"/>
    <row r="73" s="52" customFormat="1" x14ac:dyDescent="0.3"/>
    <row r="74" s="52" customFormat="1" x14ac:dyDescent="0.3"/>
    <row r="75" s="52" customFormat="1" x14ac:dyDescent="0.3"/>
    <row r="76" s="52" customFormat="1" x14ac:dyDescent="0.3"/>
    <row r="77" s="52" customFormat="1" x14ac:dyDescent="0.3"/>
    <row r="78" s="52" customFormat="1" x14ac:dyDescent="0.3"/>
    <row r="79" s="52" customFormat="1" x14ac:dyDescent="0.3"/>
    <row r="80" s="52" customFormat="1" x14ac:dyDescent="0.3"/>
    <row r="81" s="52" customFormat="1" x14ac:dyDescent="0.3"/>
    <row r="82" s="52" customFormat="1" x14ac:dyDescent="0.3"/>
    <row r="83" s="52" customFormat="1" x14ac:dyDescent="0.3"/>
    <row r="84" s="52" customFormat="1" x14ac:dyDescent="0.3"/>
    <row r="85" s="52" customFormat="1" x14ac:dyDescent="0.3"/>
    <row r="86" s="52" customFormat="1" x14ac:dyDescent="0.3"/>
    <row r="87" s="52" customFormat="1" x14ac:dyDescent="0.3"/>
    <row r="88" s="52" customFormat="1" x14ac:dyDescent="0.3"/>
    <row r="89" s="52" customFormat="1" x14ac:dyDescent="0.3"/>
    <row r="90" s="52" customFormat="1" x14ac:dyDescent="0.3"/>
    <row r="91" s="52" customFormat="1" x14ac:dyDescent="0.3"/>
    <row r="92" s="52" customFormat="1" x14ac:dyDescent="0.3"/>
    <row r="93" s="52" customFormat="1" x14ac:dyDescent="0.3"/>
    <row r="94" s="52" customFormat="1" x14ac:dyDescent="0.3"/>
    <row r="95" s="52" customFormat="1" x14ac:dyDescent="0.3"/>
    <row r="96" s="52" customFormat="1" x14ac:dyDescent="0.3"/>
    <row r="97" s="52" customFormat="1" x14ac:dyDescent="0.3"/>
    <row r="98" s="52" customFormat="1" x14ac:dyDescent="0.3"/>
    <row r="99" s="52" customFormat="1" x14ac:dyDescent="0.3"/>
    <row r="100" s="52" customFormat="1" x14ac:dyDescent="0.3"/>
    <row r="101" s="52" customFormat="1" x14ac:dyDescent="0.3"/>
    <row r="102" s="52" customFormat="1" x14ac:dyDescent="0.3"/>
    <row r="103" s="52" customFormat="1" x14ac:dyDescent="0.3"/>
    <row r="104" s="52" customFormat="1" x14ac:dyDescent="0.3"/>
    <row r="105" s="52" customFormat="1" x14ac:dyDescent="0.3"/>
    <row r="106" s="52" customFormat="1" x14ac:dyDescent="0.3"/>
    <row r="107" s="52" customFormat="1" x14ac:dyDescent="0.3"/>
    <row r="108" s="52" customFormat="1" x14ac:dyDescent="0.3"/>
    <row r="109" s="52" customFormat="1" x14ac:dyDescent="0.3"/>
    <row r="110" s="52" customFormat="1" x14ac:dyDescent="0.3"/>
    <row r="111" s="52" customFormat="1" x14ac:dyDescent="0.3"/>
    <row r="112" s="52" customFormat="1" x14ac:dyDescent="0.3"/>
    <row r="113" s="52" customFormat="1" x14ac:dyDescent="0.3"/>
    <row r="114" s="52" customFormat="1" x14ac:dyDescent="0.3"/>
    <row r="115" s="52" customFormat="1" x14ac:dyDescent="0.3"/>
    <row r="116" s="52" customFormat="1" x14ac:dyDescent="0.3"/>
    <row r="117" s="52" customFormat="1" x14ac:dyDescent="0.3"/>
    <row r="118" s="52" customFormat="1" x14ac:dyDescent="0.3"/>
    <row r="119" s="52" customFormat="1" x14ac:dyDescent="0.3"/>
    <row r="120" s="52" customFormat="1" x14ac:dyDescent="0.3"/>
    <row r="121" s="52" customFormat="1" x14ac:dyDescent="0.3"/>
    <row r="122" s="52" customFormat="1" x14ac:dyDescent="0.3"/>
    <row r="123" s="52" customFormat="1" x14ac:dyDescent="0.3"/>
    <row r="124" s="52" customFormat="1" x14ac:dyDescent="0.3"/>
    <row r="125" s="52" customFormat="1" x14ac:dyDescent="0.3"/>
    <row r="126" s="52" customFormat="1" x14ac:dyDescent="0.3"/>
    <row r="127" s="52" customFormat="1" x14ac:dyDescent="0.3"/>
    <row r="128" s="52" customFormat="1" x14ac:dyDescent="0.3"/>
    <row r="129" s="52" customFormat="1" x14ac:dyDescent="0.3"/>
    <row r="130" s="52" customFormat="1" x14ac:dyDescent="0.3"/>
    <row r="131" s="52" customFormat="1" x14ac:dyDescent="0.3"/>
    <row r="132" s="52" customFormat="1" x14ac:dyDescent="0.3"/>
    <row r="133" s="52" customFormat="1" x14ac:dyDescent="0.3"/>
    <row r="134" s="52" customFormat="1" x14ac:dyDescent="0.3"/>
    <row r="135" s="52" customFormat="1" x14ac:dyDescent="0.3"/>
    <row r="136" s="52" customFormat="1" x14ac:dyDescent="0.3"/>
    <row r="137" s="52" customFormat="1" x14ac:dyDescent="0.3"/>
    <row r="138" s="52" customFormat="1" x14ac:dyDescent="0.3"/>
    <row r="139" s="52" customFormat="1" x14ac:dyDescent="0.3"/>
    <row r="140" s="52" customFormat="1" x14ac:dyDescent="0.3"/>
    <row r="141" s="52" customFormat="1" x14ac:dyDescent="0.3"/>
    <row r="142" s="52" customFormat="1" x14ac:dyDescent="0.3"/>
    <row r="143" s="52" customFormat="1" x14ac:dyDescent="0.3"/>
    <row r="144" s="52" customFormat="1" x14ac:dyDescent="0.3"/>
    <row r="145" s="52" customFormat="1" x14ac:dyDescent="0.3"/>
    <row r="146" s="52" customFormat="1" x14ac:dyDescent="0.3"/>
    <row r="147" s="52" customFormat="1" x14ac:dyDescent="0.3"/>
    <row r="148" s="52" customFormat="1" x14ac:dyDescent="0.3"/>
    <row r="149" s="52" customFormat="1" x14ac:dyDescent="0.3"/>
    <row r="150" s="52" customFormat="1" x14ac:dyDescent="0.3"/>
    <row r="151" s="52" customFormat="1" x14ac:dyDescent="0.3"/>
    <row r="152" s="52" customFormat="1" x14ac:dyDescent="0.3"/>
    <row r="153" s="52" customFormat="1" x14ac:dyDescent="0.3"/>
    <row r="154" s="52" customFormat="1" x14ac:dyDescent="0.3"/>
    <row r="155" s="52" customFormat="1" x14ac:dyDescent="0.3"/>
    <row r="156" s="52" customFormat="1" x14ac:dyDescent="0.3"/>
    <row r="157" s="52" customFormat="1" x14ac:dyDescent="0.3"/>
    <row r="158" s="52" customFormat="1" x14ac:dyDescent="0.3"/>
    <row r="159" s="52" customFormat="1" x14ac:dyDescent="0.3"/>
    <row r="160" s="52" customFormat="1" x14ac:dyDescent="0.3"/>
    <row r="161" s="52" customFormat="1" x14ac:dyDescent="0.3"/>
    <row r="162" s="52" customFormat="1" x14ac:dyDescent="0.3"/>
    <row r="163" s="52" customFormat="1" x14ac:dyDescent="0.3"/>
    <row r="164" s="52" customFormat="1" x14ac:dyDescent="0.3"/>
    <row r="165" s="52" customFormat="1" x14ac:dyDescent="0.3"/>
    <row r="166" s="52" customFormat="1" x14ac:dyDescent="0.3"/>
    <row r="167" s="52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J10" name="Range5_3_1_1_1_1_1_1_1_1_1_1"/>
    <protectedRange sqref="DJ12" name="Range5_8_1_1_1_1_1_1_1_1_1_1_1"/>
    <protectedRange sqref="DJ13" name="Range5_11_1_1_1_1_1_1_1_1_1_1"/>
    <protectedRange sqref="DJ14" name="Range5_12_1_1_1_1_1_1_1_1_1_1_1"/>
    <protectedRange sqref="DJ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K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U10:CU14" name="Range5_1_11"/>
    <protectedRange sqref="CW10:CW14" name="Range5_1_12"/>
    <protectedRange sqref="CZ10:CZ14" name="Range5_1_13"/>
    <protectedRange sqref="DA10:DA14" name="Range5_1_14"/>
    <protectedRange sqref="DC10:DC14" name="Range5_1_15"/>
    <protectedRange sqref="DD10:DD14" name="Range5_1_16"/>
    <protectedRange sqref="DF10:DF14" name="Range5_1_17"/>
    <protectedRange sqref="DG10:DG14" name="Range5_1_18"/>
    <protectedRange sqref="DI10:DI14" name="Range5_1_19"/>
    <protectedRange sqref="DN11:DN14" name="Range5_1_20"/>
    <protectedRange sqref="DP10:DP14 DS10:DS14" name="Range6_1"/>
    <protectedRange sqref="DQ10:DQ14" name="Range6_1_1"/>
    <protectedRange sqref="DW10:DW14" name="Range5_1_23"/>
    <protectedRange sqref="DY10:DY14" name="Range5_1_24"/>
    <protectedRange sqref="EC10:EC14" name="Range6_1_3"/>
    <protectedRange sqref="EE10:EE14" name="Range6_1_4"/>
  </protectedRanges>
  <mergeCells count="150">
    <mergeCell ref="L7:L8"/>
    <mergeCell ref="M7:M8"/>
    <mergeCell ref="N7:N8"/>
    <mergeCell ref="CS3:CT3"/>
    <mergeCell ref="EH7:EH8"/>
    <mergeCell ref="CQ6:CT6"/>
    <mergeCell ref="AL7:AL8"/>
    <mergeCell ref="AM7:AM8"/>
    <mergeCell ref="AQ7:AQ8"/>
    <mergeCell ref="AR7:AR8"/>
    <mergeCell ref="BS7:BS8"/>
    <mergeCell ref="BT7:BT8"/>
    <mergeCell ref="CS7:CS8"/>
    <mergeCell ref="CT7:CT8"/>
    <mergeCell ref="DZ7:DZ8"/>
    <mergeCell ref="EA7:EA8"/>
    <mergeCell ref="EC7:EC8"/>
    <mergeCell ref="ED7:ED8"/>
    <mergeCell ref="EF7:EF8"/>
    <mergeCell ref="EG7:EG8"/>
    <mergeCell ref="DQ7:DQ8"/>
    <mergeCell ref="DR7:DR8"/>
    <mergeCell ref="DT7:DT8"/>
    <mergeCell ref="DU7:DU8"/>
    <mergeCell ref="DW7:DW8"/>
    <mergeCell ref="DX7:DX8"/>
    <mergeCell ref="DH7:DH8"/>
    <mergeCell ref="DJ7:DJ8"/>
    <mergeCell ref="DK7:DK8"/>
    <mergeCell ref="DL7:DL8"/>
    <mergeCell ref="DN7:DN8"/>
    <mergeCell ref="DO7:DO8"/>
    <mergeCell ref="CY7:CY8"/>
    <mergeCell ref="DA7:DA8"/>
    <mergeCell ref="DB7:DB8"/>
    <mergeCell ref="DD7:DD8"/>
    <mergeCell ref="DE7:DE8"/>
    <mergeCell ref="DG7:DG8"/>
    <mergeCell ref="CO7:CO8"/>
    <mergeCell ref="CQ7:CQ8"/>
    <mergeCell ref="CR7:CR8"/>
    <mergeCell ref="CU7:CU8"/>
    <mergeCell ref="CV7:CV8"/>
    <mergeCell ref="CX7:CX8"/>
    <mergeCell ref="CF7:CF8"/>
    <mergeCell ref="CH7:CH8"/>
    <mergeCell ref="CI7:CI8"/>
    <mergeCell ref="CK7:CK8"/>
    <mergeCell ref="CL7:CL8"/>
    <mergeCell ref="CN7:CN8"/>
    <mergeCell ref="BW7:BW8"/>
    <mergeCell ref="BY7:BY8"/>
    <mergeCell ref="BZ7:BZ8"/>
    <mergeCell ref="CB7:CB8"/>
    <mergeCell ref="CC7:CC8"/>
    <mergeCell ref="CE7:CE8"/>
    <mergeCell ref="BN7:BN8"/>
    <mergeCell ref="BO7:BO8"/>
    <mergeCell ref="BQ7:BQ8"/>
    <mergeCell ref="BR7:BR8"/>
    <mergeCell ref="BV7:BV8"/>
    <mergeCell ref="BF7:BF8"/>
    <mergeCell ref="BH7:BH8"/>
    <mergeCell ref="BI7:BI8"/>
    <mergeCell ref="BK7:BK8"/>
    <mergeCell ref="BL7:BL8"/>
    <mergeCell ref="AU7:AU8"/>
    <mergeCell ref="AV7:AX7"/>
    <mergeCell ref="AY7:AY8"/>
    <mergeCell ref="AZ7:AZ8"/>
    <mergeCell ref="BB7:BB8"/>
    <mergeCell ref="BC7:BC8"/>
    <mergeCell ref="AP7:AP8"/>
    <mergeCell ref="AT7:AT8"/>
    <mergeCell ref="AA7:AA8"/>
    <mergeCell ref="AB7:AD7"/>
    <mergeCell ref="AE7:AE8"/>
    <mergeCell ref="AF7:AF8"/>
    <mergeCell ref="AG7:AI7"/>
    <mergeCell ref="AJ7:AJ8"/>
    <mergeCell ref="BE7:BE8"/>
    <mergeCell ref="E7:E8"/>
    <mergeCell ref="F7:F8"/>
    <mergeCell ref="G7:I7"/>
    <mergeCell ref="J7:J8"/>
    <mergeCell ref="K7:K8"/>
    <mergeCell ref="P7:P8"/>
    <mergeCell ref="CB6:CD6"/>
    <mergeCell ref="CE6:CG6"/>
    <mergeCell ref="CH6:CJ6"/>
    <mergeCell ref="BE6:BG6"/>
    <mergeCell ref="BH6:BJ6"/>
    <mergeCell ref="BK6:BM6"/>
    <mergeCell ref="BQ6:BU6"/>
    <mergeCell ref="BV6:BX6"/>
    <mergeCell ref="BY6:CA6"/>
    <mergeCell ref="Q7:Q8"/>
    <mergeCell ref="U7:U8"/>
    <mergeCell ref="V7:V8"/>
    <mergeCell ref="W7:Y7"/>
    <mergeCell ref="Z7:Z8"/>
    <mergeCell ref="R7:R8"/>
    <mergeCell ref="S7:S8"/>
    <mergeCell ref="AK7:AK8"/>
    <mergeCell ref="AO7:AO8"/>
    <mergeCell ref="AT6:AX6"/>
    <mergeCell ref="AY6:BA6"/>
    <mergeCell ref="BB6:BD6"/>
    <mergeCell ref="CQ5:CZ5"/>
    <mergeCell ref="DA5:DC6"/>
    <mergeCell ref="DD5:DF6"/>
    <mergeCell ref="DG5:DI6"/>
    <mergeCell ref="DN5:DS5"/>
    <mergeCell ref="DT5:DV6"/>
    <mergeCell ref="CU6:CW6"/>
    <mergeCell ref="CX6:CZ6"/>
    <mergeCell ref="DN6:DP6"/>
    <mergeCell ref="DQ6:DS6"/>
    <mergeCell ref="DJ4:DJ6"/>
    <mergeCell ref="DK4:DM6"/>
    <mergeCell ref="DN4:EE4"/>
    <mergeCell ref="EC6:EE6"/>
    <mergeCell ref="CK6:CM6"/>
    <mergeCell ref="CN6:CP6"/>
    <mergeCell ref="DW6:DY6"/>
    <mergeCell ref="DZ6:EB6"/>
    <mergeCell ref="EF4:EF6"/>
    <mergeCell ref="EG4:EI6"/>
    <mergeCell ref="P5:BA5"/>
    <mergeCell ref="BB5:BM5"/>
    <mergeCell ref="BN5:BP6"/>
    <mergeCell ref="BQ5:CG5"/>
    <mergeCell ref="CH5:CP5"/>
    <mergeCell ref="A1:EI1"/>
    <mergeCell ref="A2:EI2"/>
    <mergeCell ref="L3:P3"/>
    <mergeCell ref="A4:A8"/>
    <mergeCell ref="B4:B8"/>
    <mergeCell ref="C4:C8"/>
    <mergeCell ref="D4:D8"/>
    <mergeCell ref="E4:I6"/>
    <mergeCell ref="J4:O6"/>
    <mergeCell ref="P4:DI4"/>
    <mergeCell ref="DW5:EE5"/>
    <mergeCell ref="P6:T6"/>
    <mergeCell ref="U6:Y6"/>
    <mergeCell ref="Z6:AD6"/>
    <mergeCell ref="AE6:AI6"/>
    <mergeCell ref="AJ6:AN6"/>
    <mergeCell ref="AO6:AS6"/>
  </mergeCells>
  <pageMargins left="0" right="0" top="0.74803149606299213" bottom="0.74803149606299213" header="0.31496062992125984" footer="0.31496062992125984"/>
  <pageSetup paperSize="9" scale="3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ԳԵՂԱՐՔՈՒՆԻՔԻ (չորս ամիս)</vt:lpstr>
      <vt:lpstr>ԳԵՂԱՐՔՈՒՆԻՔԻ (կիսամյակ) </vt:lpstr>
      <vt:lpstr>ԳԵՂԱՐՔՈՒՆԻՔԻ (չորս ամիս) (2)</vt:lpstr>
      <vt:lpstr>'ԳԵՂԱՐՔՈՒՆԻՔԻ (չորս ամիս)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https:/mul2-mta.gov.am/tasks/1169690/oneclick/Ekamut.xlsx?token=44544693d5e87c5bb71ee7c17b8c7857</cp:keywords>
  <cp:lastModifiedBy/>
  <dcterms:created xsi:type="dcterms:W3CDTF">2006-09-28T05:33:49Z</dcterms:created>
  <dcterms:modified xsi:type="dcterms:W3CDTF">2023-05-18T13:06:40Z</dcterms:modified>
</cp:coreProperties>
</file>