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ԳԵՂԱՐՔՈՒՆԻՔԻ " sheetId="2" r:id="rId1"/>
    <sheet name="ԳԵՂԱՐՔՈՒՆԻՔԻ  (2 ամսով)" sheetId="8" r:id="rId2"/>
    <sheet name="ԳԵՂԱՐՔՈՒՆԻՔԻ  (2 ամսով) (2)" sheetId="9" state="hidden" r:id="rId3"/>
    <sheet name="ԳԵՂԱՐՔՈՒՆԻՔԻ  (2)" sheetId="6" state="hidden" r:id="rId4"/>
    <sheet name="ԳԵՂԱՐՔՈՒՆԻՔԻ  (3)" sheetId="7" state="hidden" r:id="rId5"/>
  </sheets>
  <definedNames>
    <definedName name="_xlnm.Print_Area" localSheetId="2">'ԳԵՂԱՐՔՈՒՆԻՔԻ  (2 ամսով) (2)'!$A$1:$CZ$21</definedName>
    <definedName name="_xlnm.Print_Area" localSheetId="4">'ԳԵՂԱՐՔՈՒՆԻՔԻ  (3)'!$A$1:$EG$21</definedName>
  </definedNames>
  <calcPr calcId="162913"/>
</workbook>
</file>

<file path=xl/calcChain.xml><?xml version="1.0" encoding="utf-8"?>
<calcChain xmlns="http://schemas.openxmlformats.org/spreadsheetml/2006/main">
  <c r="ED17" i="9" l="1"/>
  <c r="EC17" i="9"/>
  <c r="EA17" i="9"/>
  <c r="DZ17" i="9"/>
  <c r="DX17" i="9"/>
  <c r="DW17" i="9"/>
  <c r="DU17" i="9"/>
  <c r="DT17" i="9"/>
  <c r="DR17" i="9"/>
  <c r="DQ17" i="9"/>
  <c r="DO17" i="9"/>
  <c r="DN17" i="9"/>
  <c r="DL17" i="9"/>
  <c r="DH17" i="9"/>
  <c r="DG17" i="9"/>
  <c r="DE17" i="9"/>
  <c r="DD17" i="9"/>
  <c r="DB17" i="9"/>
  <c r="DA17" i="9"/>
  <c r="CY17" i="9"/>
  <c r="CX17" i="9"/>
  <c r="CV17" i="9"/>
  <c r="CU17" i="9"/>
  <c r="CT17" i="9"/>
  <c r="CS17" i="9"/>
  <c r="CR17" i="9"/>
  <c r="CP17" i="9"/>
  <c r="CO17" i="9"/>
  <c r="CM17" i="9"/>
  <c r="CL17" i="9"/>
  <c r="CJ17" i="9"/>
  <c r="CI17" i="9"/>
  <c r="CH17" i="9"/>
  <c r="CG17" i="9"/>
  <c r="CF17" i="9"/>
  <c r="CD17" i="9"/>
  <c r="CC17" i="9"/>
  <c r="CA17" i="9"/>
  <c r="BZ17" i="9"/>
  <c r="BX17" i="9"/>
  <c r="BW17" i="9"/>
  <c r="BV17" i="9"/>
  <c r="BU17" i="9"/>
  <c r="BR17" i="9"/>
  <c r="BO17" i="9"/>
  <c r="BM17" i="9"/>
  <c r="BL17" i="9"/>
  <c r="BJ17" i="9"/>
  <c r="BI17" i="9"/>
  <c r="BG17" i="9"/>
  <c r="BF17" i="9"/>
  <c r="BD17" i="9"/>
  <c r="BC17" i="9"/>
  <c r="BA17" i="9"/>
  <c r="AZ17" i="9"/>
  <c r="AX17" i="9"/>
  <c r="AU17" i="9"/>
  <c r="AW17" i="9" s="1"/>
  <c r="AS17" i="9"/>
  <c r="AP17" i="9"/>
  <c r="AN17" i="9"/>
  <c r="AK17" i="9"/>
  <c r="AI17" i="9"/>
  <c r="AM17" i="9" s="1"/>
  <c r="AF17" i="9"/>
  <c r="AD17" i="9"/>
  <c r="AH17" i="9" s="1"/>
  <c r="AA17" i="9"/>
  <c r="Y17" i="9"/>
  <c r="V17" i="9"/>
  <c r="T17" i="9"/>
  <c r="J17" i="9"/>
  <c r="D17" i="9"/>
  <c r="C17" i="9"/>
  <c r="AC16" i="9"/>
  <c r="AB16" i="9"/>
  <c r="X16" i="9"/>
  <c r="W16" i="9"/>
  <c r="AB15" i="9"/>
  <c r="AC15" i="9" s="1"/>
  <c r="X15" i="9"/>
  <c r="W15" i="9"/>
  <c r="EG14" i="9"/>
  <c r="EE14" i="9"/>
  <c r="EB14" i="9"/>
  <c r="DY14" i="9"/>
  <c r="DV14" i="9"/>
  <c r="DS14" i="9"/>
  <c r="EF14" i="9" s="1"/>
  <c r="DP14" i="9"/>
  <c r="DM14" i="9"/>
  <c r="DK14" i="9"/>
  <c r="DI14" i="9"/>
  <c r="E14" i="9" s="1"/>
  <c r="DF14" i="9"/>
  <c r="DC14" i="9"/>
  <c r="CZ14" i="9"/>
  <c r="CW14" i="9"/>
  <c r="CT14" i="9"/>
  <c r="CQ14" i="9"/>
  <c r="CN14" i="9"/>
  <c r="CK14" i="9"/>
  <c r="CH14" i="9"/>
  <c r="CE14" i="9"/>
  <c r="CB14" i="9"/>
  <c r="BY14" i="9"/>
  <c r="BV14" i="9"/>
  <c r="BR14" i="9"/>
  <c r="BP14" i="9"/>
  <c r="BQ14" i="9" s="1"/>
  <c r="BS14" i="9" s="1"/>
  <c r="BN14" i="9"/>
  <c r="BK14" i="9"/>
  <c r="BH14" i="9"/>
  <c r="BE14" i="9"/>
  <c r="BB14" i="9"/>
  <c r="AY14" i="9"/>
  <c r="AW14" i="9"/>
  <c r="AT14" i="9"/>
  <c r="AV14" i="9" s="1"/>
  <c r="AR14" i="9"/>
  <c r="AO14" i="9"/>
  <c r="AQ14" i="9" s="1"/>
  <c r="AM14" i="9"/>
  <c r="AL14" i="9"/>
  <c r="AJ14" i="9"/>
  <c r="AH14" i="9"/>
  <c r="AG14" i="9"/>
  <c r="AE14" i="9"/>
  <c r="Z14" i="9"/>
  <c r="X14" i="9"/>
  <c r="U14" i="9"/>
  <c r="W14" i="9" s="1"/>
  <c r="S14" i="9"/>
  <c r="Q14" i="9"/>
  <c r="O14" i="9"/>
  <c r="L14" i="9"/>
  <c r="N14" i="9" s="1"/>
  <c r="J14" i="9"/>
  <c r="G14" i="9"/>
  <c r="EG13" i="9"/>
  <c r="EE13" i="9"/>
  <c r="EB13" i="9"/>
  <c r="DY13" i="9"/>
  <c r="DV13" i="9"/>
  <c r="DV17" i="9" s="1"/>
  <c r="DS13" i="9"/>
  <c r="DP13" i="9"/>
  <c r="DM13" i="9"/>
  <c r="DK13" i="9"/>
  <c r="G13" i="9" s="1"/>
  <c r="I13" i="9" s="1"/>
  <c r="DI13" i="9"/>
  <c r="DF13" i="9"/>
  <c r="DC13" i="9"/>
  <c r="CZ13" i="9"/>
  <c r="CW13" i="9"/>
  <c r="CT13" i="9"/>
  <c r="CQ13" i="9"/>
  <c r="CN13" i="9"/>
  <c r="CK13" i="9"/>
  <c r="CH13" i="9"/>
  <c r="CE13" i="9"/>
  <c r="CB13" i="9"/>
  <c r="BY13" i="9"/>
  <c r="BV13" i="9"/>
  <c r="BR13" i="9"/>
  <c r="BP13" i="9"/>
  <c r="BQ13" i="9" s="1"/>
  <c r="BS13" i="9" s="1"/>
  <c r="BN13" i="9"/>
  <c r="BK13" i="9"/>
  <c r="BH13" i="9"/>
  <c r="BE13" i="9"/>
  <c r="BB13" i="9"/>
  <c r="AY13" i="9"/>
  <c r="AW13" i="9"/>
  <c r="AV13" i="9"/>
  <c r="AT13" i="9"/>
  <c r="AR13" i="9"/>
  <c r="AO13" i="9"/>
  <c r="AQ13" i="9" s="1"/>
  <c r="AM13" i="9"/>
  <c r="AJ13" i="9"/>
  <c r="AL13" i="9" s="1"/>
  <c r="AH13" i="9"/>
  <c r="AG13" i="9"/>
  <c r="AE13" i="9"/>
  <c r="AB13" i="9"/>
  <c r="AC13" i="9" s="1"/>
  <c r="Z13" i="9"/>
  <c r="X13" i="9"/>
  <c r="U13" i="9"/>
  <c r="P13" i="9" s="1"/>
  <c r="Q13" i="9"/>
  <c r="S13" i="9" s="1"/>
  <c r="O13" i="9"/>
  <c r="L13" i="9"/>
  <c r="J13" i="9"/>
  <c r="E13" i="9"/>
  <c r="EG12" i="9"/>
  <c r="EE12" i="9"/>
  <c r="EB12" i="9"/>
  <c r="DY12" i="9"/>
  <c r="DV12" i="9"/>
  <c r="DS12" i="9"/>
  <c r="DP12" i="9"/>
  <c r="DM12" i="9"/>
  <c r="EF12" i="9" s="1"/>
  <c r="DK12" i="9"/>
  <c r="G12" i="9" s="1"/>
  <c r="DI12" i="9"/>
  <c r="DF12" i="9"/>
  <c r="DF17" i="9" s="1"/>
  <c r="DC12" i="9"/>
  <c r="CZ12" i="9"/>
  <c r="CW12" i="9"/>
  <c r="CT12" i="9"/>
  <c r="CQ12" i="9"/>
  <c r="CN12" i="9"/>
  <c r="CK12" i="9"/>
  <c r="CH12" i="9"/>
  <c r="CE12" i="9"/>
  <c r="CB12" i="9"/>
  <c r="BY12" i="9"/>
  <c r="BV12" i="9"/>
  <c r="BR12" i="9"/>
  <c r="BT12" i="9" s="1"/>
  <c r="BQ12" i="9"/>
  <c r="BP12" i="9"/>
  <c r="BN12" i="9"/>
  <c r="BK12" i="9"/>
  <c r="BH12" i="9"/>
  <c r="BE12" i="9"/>
  <c r="BB12" i="9"/>
  <c r="AY12" i="9"/>
  <c r="AW12" i="9"/>
  <c r="AV12" i="9"/>
  <c r="AT12" i="9"/>
  <c r="AR12" i="9"/>
  <c r="AQ12" i="9"/>
  <c r="AO12" i="9"/>
  <c r="AM12" i="9"/>
  <c r="AJ12" i="9"/>
  <c r="AL12" i="9" s="1"/>
  <c r="AH12" i="9"/>
  <c r="AE12" i="9"/>
  <c r="P12" i="9" s="1"/>
  <c r="AC12" i="9"/>
  <c r="AB12" i="9"/>
  <c r="Z12" i="9"/>
  <c r="X12" i="9"/>
  <c r="W12" i="9"/>
  <c r="U12" i="9"/>
  <c r="Q12" i="9"/>
  <c r="O12" i="9"/>
  <c r="L12" i="9"/>
  <c r="J12" i="9"/>
  <c r="N12" i="9" s="1"/>
  <c r="E12" i="9"/>
  <c r="EG11" i="9"/>
  <c r="EE11" i="9"/>
  <c r="EB11" i="9"/>
  <c r="DY11" i="9"/>
  <c r="DV11" i="9"/>
  <c r="DS11" i="9"/>
  <c r="DP11" i="9"/>
  <c r="DM11" i="9"/>
  <c r="DK11" i="9"/>
  <c r="DI11" i="9"/>
  <c r="E11" i="9" s="1"/>
  <c r="DF11" i="9"/>
  <c r="DC11" i="9"/>
  <c r="CZ11" i="9"/>
  <c r="CW11" i="9"/>
  <c r="CT11" i="9"/>
  <c r="CQ11" i="9"/>
  <c r="CN11" i="9"/>
  <c r="CK11" i="9"/>
  <c r="CH11" i="9"/>
  <c r="CE11" i="9"/>
  <c r="CB11" i="9"/>
  <c r="BY11" i="9"/>
  <c r="BV11" i="9"/>
  <c r="BR11" i="9"/>
  <c r="BQ11" i="9"/>
  <c r="BP11" i="9"/>
  <c r="BN11" i="9"/>
  <c r="BK11" i="9"/>
  <c r="BH11" i="9"/>
  <c r="BE11" i="9"/>
  <c r="BB11" i="9"/>
  <c r="AY11" i="9"/>
  <c r="AW11" i="9"/>
  <c r="AT11" i="9"/>
  <c r="AV11" i="9" s="1"/>
  <c r="AR11" i="9"/>
  <c r="AQ11" i="9"/>
  <c r="AO11" i="9"/>
  <c r="AM11" i="9"/>
  <c r="AL11" i="9"/>
  <c r="AJ11" i="9"/>
  <c r="AH11" i="9"/>
  <c r="AE11" i="9"/>
  <c r="AG11" i="9" s="1"/>
  <c r="Z11" i="9"/>
  <c r="AB11" i="9" s="1"/>
  <c r="AC11" i="9" s="1"/>
  <c r="X11" i="9"/>
  <c r="W11" i="9"/>
  <c r="U11" i="9"/>
  <c r="Q11" i="9"/>
  <c r="O11" i="9"/>
  <c r="S11" i="9" s="1"/>
  <c r="N11" i="9"/>
  <c r="L11" i="9"/>
  <c r="J11" i="9"/>
  <c r="G11" i="9"/>
  <c r="EG10" i="9"/>
  <c r="EE10" i="9"/>
  <c r="EE17" i="9" s="1"/>
  <c r="EB10" i="9"/>
  <c r="EB17" i="9" s="1"/>
  <c r="DY10" i="9"/>
  <c r="DY17" i="9" s="1"/>
  <c r="DV10" i="9"/>
  <c r="DS10" i="9"/>
  <c r="DP10" i="9"/>
  <c r="DP17" i="9" s="1"/>
  <c r="DM10" i="9"/>
  <c r="DM17" i="9" s="1"/>
  <c r="DK10" i="9"/>
  <c r="DK17" i="9" s="1"/>
  <c r="DI10" i="9"/>
  <c r="DF10" i="9"/>
  <c r="DC10" i="9"/>
  <c r="DC17" i="9" s="1"/>
  <c r="CZ10" i="9"/>
  <c r="CZ17" i="9" s="1"/>
  <c r="CW10" i="9"/>
  <c r="CT10" i="9"/>
  <c r="CQ10" i="9"/>
  <c r="CQ17" i="9" s="1"/>
  <c r="CN10" i="9"/>
  <c r="CN17" i="9" s="1"/>
  <c r="CK10" i="9"/>
  <c r="CH10" i="9"/>
  <c r="CE10" i="9"/>
  <c r="CE17" i="9" s="1"/>
  <c r="CB10" i="9"/>
  <c r="CB17" i="9" s="1"/>
  <c r="BY10" i="9"/>
  <c r="BV10" i="9"/>
  <c r="BR10" i="9"/>
  <c r="BP10" i="9"/>
  <c r="BN10" i="9"/>
  <c r="BN17" i="9" s="1"/>
  <c r="BK10" i="9"/>
  <c r="BK17" i="9" s="1"/>
  <c r="BH10" i="9"/>
  <c r="BE10" i="9"/>
  <c r="BB10" i="9"/>
  <c r="BB17" i="9" s="1"/>
  <c r="AY10" i="9"/>
  <c r="AY17" i="9" s="1"/>
  <c r="AW10" i="9"/>
  <c r="AT10" i="9"/>
  <c r="AV10" i="9" s="1"/>
  <c r="AR10" i="9"/>
  <c r="AO10" i="9"/>
  <c r="AO17" i="9" s="1"/>
  <c r="AM10" i="9"/>
  <c r="AL10" i="9"/>
  <c r="AJ10" i="9"/>
  <c r="AJ17" i="9" s="1"/>
  <c r="AL17" i="9" s="1"/>
  <c r="AH10" i="9"/>
  <c r="AG10" i="9"/>
  <c r="AE10" i="9"/>
  <c r="Z10" i="9"/>
  <c r="AB10" i="9" s="1"/>
  <c r="AC10" i="9" s="1"/>
  <c r="X10" i="9"/>
  <c r="U10" i="9"/>
  <c r="Q10" i="9"/>
  <c r="Q17" i="9" s="1"/>
  <c r="S17" i="9" s="1"/>
  <c r="O10" i="9"/>
  <c r="O17" i="9" s="1"/>
  <c r="L10" i="9"/>
  <c r="J10" i="9"/>
  <c r="G10" i="9"/>
  <c r="EB14" i="8"/>
  <c r="EB13" i="8"/>
  <c r="EB12" i="8"/>
  <c r="EB11" i="8"/>
  <c r="EB10" i="8"/>
  <c r="EB17" i="8" s="1"/>
  <c r="DY14" i="8"/>
  <c r="DY13" i="8"/>
  <c r="DY12" i="8"/>
  <c r="DY11" i="8"/>
  <c r="DY17" i="8" s="1"/>
  <c r="DY10" i="8"/>
  <c r="DV14" i="8"/>
  <c r="DV13" i="8"/>
  <c r="DV12" i="8"/>
  <c r="DV11" i="8"/>
  <c r="DV10" i="8"/>
  <c r="DS14" i="8"/>
  <c r="DS13" i="8"/>
  <c r="DS12" i="8"/>
  <c r="DS11" i="8"/>
  <c r="DS10" i="8"/>
  <c r="DP14" i="8"/>
  <c r="DP13" i="8"/>
  <c r="DP12" i="8"/>
  <c r="DP11" i="8"/>
  <c r="DP10" i="8"/>
  <c r="DP17" i="8" s="1"/>
  <c r="DM14" i="8"/>
  <c r="DM13" i="8"/>
  <c r="DM17" i="8" s="1"/>
  <c r="DM12" i="8"/>
  <c r="DM11" i="8"/>
  <c r="DM10" i="8"/>
  <c r="DF14" i="8"/>
  <c r="DF13" i="8"/>
  <c r="DF12" i="8"/>
  <c r="DF11" i="8"/>
  <c r="DF17" i="8" s="1"/>
  <c r="DF10" i="8"/>
  <c r="DC14" i="8"/>
  <c r="DC13" i="8"/>
  <c r="DC12" i="8"/>
  <c r="DC11" i="8"/>
  <c r="DC10" i="8"/>
  <c r="CZ14" i="8"/>
  <c r="CZ13" i="8"/>
  <c r="CZ12" i="8"/>
  <c r="CZ11" i="8"/>
  <c r="CZ10" i="8"/>
  <c r="CW14" i="8"/>
  <c r="CW13" i="8"/>
  <c r="CW12" i="8"/>
  <c r="CW11" i="8"/>
  <c r="CW10" i="8"/>
  <c r="CT14" i="8"/>
  <c r="CT13" i="8"/>
  <c r="CT12" i="8"/>
  <c r="CT11" i="8"/>
  <c r="CT17" i="8" s="1"/>
  <c r="CT10" i="8"/>
  <c r="CQ14" i="8"/>
  <c r="CQ13" i="8"/>
  <c r="CQ12" i="8"/>
  <c r="CQ11" i="8"/>
  <c r="CQ10" i="8"/>
  <c r="CN14" i="8"/>
  <c r="CN13" i="8"/>
  <c r="CN12" i="8"/>
  <c r="CN11" i="8"/>
  <c r="CN10" i="8"/>
  <c r="CN17" i="8" s="1"/>
  <c r="CK14" i="8"/>
  <c r="CK13" i="8"/>
  <c r="CK12" i="8"/>
  <c r="CK11" i="8"/>
  <c r="CK10" i="8"/>
  <c r="CH14" i="8"/>
  <c r="CH13" i="8"/>
  <c r="CH12" i="8"/>
  <c r="CH11" i="8"/>
  <c r="CH10" i="8"/>
  <c r="CE14" i="8"/>
  <c r="CE13" i="8"/>
  <c r="CE12" i="8"/>
  <c r="CE11" i="8"/>
  <c r="CE10" i="8"/>
  <c r="CE17" i="8" s="1"/>
  <c r="CB14" i="8"/>
  <c r="CB13" i="8"/>
  <c r="CB12" i="8"/>
  <c r="CB11" i="8"/>
  <c r="CB10" i="8"/>
  <c r="CB17" i="8" s="1"/>
  <c r="BY14" i="8"/>
  <c r="BY13" i="8"/>
  <c r="BY12" i="8"/>
  <c r="BY11" i="8"/>
  <c r="BY10" i="8"/>
  <c r="BY17" i="8" s="1"/>
  <c r="BV14" i="8"/>
  <c r="BV13" i="8"/>
  <c r="BV12" i="8"/>
  <c r="BV11" i="8"/>
  <c r="BV10" i="8"/>
  <c r="BN14" i="8"/>
  <c r="BN13" i="8"/>
  <c r="BN12" i="8"/>
  <c r="BN11" i="8"/>
  <c r="BN10" i="8"/>
  <c r="BN17" i="8" s="1"/>
  <c r="BK14" i="8"/>
  <c r="BK13" i="8"/>
  <c r="BK12" i="8"/>
  <c r="BK11" i="8"/>
  <c r="BK10" i="8"/>
  <c r="BH14" i="8"/>
  <c r="BH13" i="8"/>
  <c r="BH12" i="8"/>
  <c r="BH11" i="8"/>
  <c r="BH17" i="8" s="1"/>
  <c r="BH10" i="8"/>
  <c r="BE14" i="8"/>
  <c r="BE13" i="8"/>
  <c r="BE12" i="8"/>
  <c r="BE11" i="8"/>
  <c r="BE17" i="8" s="1"/>
  <c r="BE10" i="8"/>
  <c r="BB14" i="8"/>
  <c r="BB13" i="8"/>
  <c r="BB12" i="8"/>
  <c r="BB11" i="8"/>
  <c r="BB10" i="8"/>
  <c r="BB17" i="8" s="1"/>
  <c r="AY14" i="8"/>
  <c r="AY13" i="8"/>
  <c r="AY12" i="8"/>
  <c r="AY11" i="8"/>
  <c r="AY10" i="8"/>
  <c r="AY17" i="8" s="1"/>
  <c r="AT14" i="8"/>
  <c r="AT13" i="8"/>
  <c r="AT12" i="8"/>
  <c r="AT11" i="8"/>
  <c r="AV11" i="8" s="1"/>
  <c r="AT10" i="8"/>
  <c r="AO14" i="8"/>
  <c r="AO13" i="8"/>
  <c r="AQ13" i="8" s="1"/>
  <c r="AO12" i="8"/>
  <c r="AO11" i="8"/>
  <c r="AO17" i="8" s="1"/>
  <c r="AO10" i="8"/>
  <c r="AJ14" i="8"/>
  <c r="AL14" i="8" s="1"/>
  <c r="AJ13" i="8"/>
  <c r="AJ12" i="8"/>
  <c r="AJ11" i="8"/>
  <c r="AL11" i="8" s="1"/>
  <c r="AJ10" i="8"/>
  <c r="AL10" i="8" s="1"/>
  <c r="AE11" i="8"/>
  <c r="AE12" i="8"/>
  <c r="AE13" i="8"/>
  <c r="AE14" i="8"/>
  <c r="AE10" i="8"/>
  <c r="AG10" i="8" s="1"/>
  <c r="Z14" i="8"/>
  <c r="AB14" i="8" s="1"/>
  <c r="AC14" i="8" s="1"/>
  <c r="Z13" i="8"/>
  <c r="Z12" i="8"/>
  <c r="Z11" i="8"/>
  <c r="Z10" i="8"/>
  <c r="U11" i="8"/>
  <c r="W11" i="8" s="1"/>
  <c r="U12" i="8"/>
  <c r="P12" i="8" s="1"/>
  <c r="U13" i="8"/>
  <c r="U14" i="8"/>
  <c r="W14" i="8" s="1"/>
  <c r="U10" i="8"/>
  <c r="ED17" i="8"/>
  <c r="EC17" i="8"/>
  <c r="EA17" i="8"/>
  <c r="DZ17" i="8"/>
  <c r="DX17" i="8"/>
  <c r="DW17" i="8"/>
  <c r="DU17" i="8"/>
  <c r="DT17" i="8"/>
  <c r="DR17" i="8"/>
  <c r="DQ17" i="8"/>
  <c r="DO17" i="8"/>
  <c r="DN17" i="8"/>
  <c r="DL17" i="8"/>
  <c r="DH17" i="8"/>
  <c r="DG17" i="8"/>
  <c r="DE17" i="8"/>
  <c r="DD17" i="8"/>
  <c r="DB17" i="8"/>
  <c r="DA17" i="8"/>
  <c r="CY17" i="8"/>
  <c r="CX17" i="8"/>
  <c r="CV17" i="8"/>
  <c r="CU17" i="8"/>
  <c r="CS17" i="8"/>
  <c r="CR17" i="8"/>
  <c r="CP17" i="8"/>
  <c r="CO17" i="8"/>
  <c r="CM17" i="8"/>
  <c r="CL17" i="8"/>
  <c r="CJ17" i="8"/>
  <c r="CI17" i="8"/>
  <c r="CG17" i="8"/>
  <c r="CF17" i="8"/>
  <c r="CD17" i="8"/>
  <c r="CC17" i="8"/>
  <c r="CA17" i="8"/>
  <c r="BZ17" i="8"/>
  <c r="BX17" i="8"/>
  <c r="BW17" i="8"/>
  <c r="BU17" i="8"/>
  <c r="BO17" i="8"/>
  <c r="BM17" i="8"/>
  <c r="BL17" i="8"/>
  <c r="BJ17" i="8"/>
  <c r="BI17" i="8"/>
  <c r="BG17" i="8"/>
  <c r="BF17" i="8"/>
  <c r="BD17" i="8"/>
  <c r="BC17" i="8"/>
  <c r="BA17" i="8"/>
  <c r="AZ17" i="8"/>
  <c r="AX17" i="8"/>
  <c r="AU17" i="8"/>
  <c r="AS17" i="8"/>
  <c r="AW17" i="8" s="1"/>
  <c r="AP17" i="8"/>
  <c r="AR17" i="8" s="1"/>
  <c r="AN17" i="8"/>
  <c r="AK17" i="8"/>
  <c r="AM17" i="8" s="1"/>
  <c r="AI17" i="8"/>
  <c r="AF17" i="8"/>
  <c r="AD17" i="8"/>
  <c r="AH17" i="8" s="1"/>
  <c r="AA17" i="8"/>
  <c r="Y17" i="8"/>
  <c r="V17" i="8"/>
  <c r="X17" i="8" s="1"/>
  <c r="T17" i="8"/>
  <c r="D17" i="8"/>
  <c r="C17" i="8"/>
  <c r="BS16" i="8"/>
  <c r="AB16" i="8"/>
  <c r="AC16" i="8" s="1"/>
  <c r="X16" i="8"/>
  <c r="W16" i="8"/>
  <c r="BS15" i="8"/>
  <c r="AB15" i="8"/>
  <c r="AC15" i="8" s="1"/>
  <c r="X15" i="8"/>
  <c r="W15" i="8"/>
  <c r="EG14" i="8"/>
  <c r="EE14" i="8"/>
  <c r="E14" i="8" s="1"/>
  <c r="DK14" i="8"/>
  <c r="DI14" i="8"/>
  <c r="BR14" i="8"/>
  <c r="BT14" i="8" s="1"/>
  <c r="BP14" i="8"/>
  <c r="BQ14" i="8" s="1"/>
  <c r="BS14" i="8" s="1"/>
  <c r="AW14" i="8"/>
  <c r="AV14" i="8"/>
  <c r="AR14" i="8"/>
  <c r="AQ14" i="8"/>
  <c r="AM14" i="8"/>
  <c r="AH14" i="8"/>
  <c r="AG14" i="8"/>
  <c r="X14" i="8"/>
  <c r="Q14" i="8"/>
  <c r="O14" i="8"/>
  <c r="S14" i="8" s="1"/>
  <c r="L14" i="8"/>
  <c r="N14" i="8" s="1"/>
  <c r="J14" i="8"/>
  <c r="G14" i="8"/>
  <c r="I14" i="8" s="1"/>
  <c r="EG13" i="8"/>
  <c r="EE13" i="8"/>
  <c r="DK13" i="8"/>
  <c r="G13" i="8" s="1"/>
  <c r="DI13" i="8"/>
  <c r="BR13" i="8"/>
  <c r="BP13" i="8"/>
  <c r="BT13" i="8" s="1"/>
  <c r="AW13" i="8"/>
  <c r="AV13" i="8"/>
  <c r="AR13" i="8"/>
  <c r="AM13" i="8"/>
  <c r="AL13" i="8"/>
  <c r="AH13" i="8"/>
  <c r="AG13" i="8"/>
  <c r="AB13" i="8"/>
  <c r="AC13" i="8" s="1"/>
  <c r="X13" i="8"/>
  <c r="Q13" i="8"/>
  <c r="P13" i="8"/>
  <c r="R13" i="8" s="1"/>
  <c r="O13" i="8"/>
  <c r="S13" i="8" s="1"/>
  <c r="L13" i="8"/>
  <c r="N13" i="8" s="1"/>
  <c r="J13" i="8"/>
  <c r="E13" i="8"/>
  <c r="EG12" i="8"/>
  <c r="G12" i="8" s="1"/>
  <c r="EE12" i="8"/>
  <c r="EF12" i="8"/>
  <c r="DK12" i="8"/>
  <c r="DI12" i="8"/>
  <c r="CH17" i="8"/>
  <c r="BV17" i="8"/>
  <c r="BR12" i="8"/>
  <c r="BQ12" i="8"/>
  <c r="BS12" i="8" s="1"/>
  <c r="BP12" i="8"/>
  <c r="BT12" i="8" s="1"/>
  <c r="AW12" i="8"/>
  <c r="AV12" i="8"/>
  <c r="AR12" i="8"/>
  <c r="AQ12" i="8"/>
  <c r="AM12" i="8"/>
  <c r="AH12" i="8"/>
  <c r="AG12" i="8"/>
  <c r="AC12" i="8"/>
  <c r="AB12" i="8"/>
  <c r="X12" i="8"/>
  <c r="Q12" i="8"/>
  <c r="S12" i="8" s="1"/>
  <c r="O12" i="8"/>
  <c r="L12" i="8"/>
  <c r="N12" i="8" s="1"/>
  <c r="J12" i="8"/>
  <c r="E12" i="8"/>
  <c r="EG11" i="8"/>
  <c r="EE11" i="8"/>
  <c r="DK11" i="8"/>
  <c r="DI11" i="8"/>
  <c r="E11" i="8" s="1"/>
  <c r="I11" i="8" s="1"/>
  <c r="BR11" i="8"/>
  <c r="BT11" i="8" s="1"/>
  <c r="BP11" i="8"/>
  <c r="BQ11" i="8" s="1"/>
  <c r="AW11" i="8"/>
  <c r="AR11" i="8"/>
  <c r="AQ11" i="8"/>
  <c r="AM11" i="8"/>
  <c r="AH11" i="8"/>
  <c r="AB11" i="8"/>
  <c r="AC11" i="8" s="1"/>
  <c r="X11" i="8"/>
  <c r="Q11" i="8"/>
  <c r="S11" i="8" s="1"/>
  <c r="O11" i="8"/>
  <c r="L11" i="8"/>
  <c r="J11" i="8"/>
  <c r="J17" i="8" s="1"/>
  <c r="G11" i="8"/>
  <c r="EG10" i="8"/>
  <c r="EG17" i="8" s="1"/>
  <c r="EE10" i="8"/>
  <c r="E10" i="8" s="1"/>
  <c r="DS17" i="8"/>
  <c r="DK10" i="8"/>
  <c r="DK17" i="8" s="1"/>
  <c r="DI10" i="8"/>
  <c r="DI17" i="8" s="1"/>
  <c r="DC17" i="8"/>
  <c r="CZ17" i="8"/>
  <c r="CW17" i="8"/>
  <c r="CQ17" i="8"/>
  <c r="CK17" i="8"/>
  <c r="BS10" i="8"/>
  <c r="BR10" i="8"/>
  <c r="BT10" i="8" s="1"/>
  <c r="BQ10" i="8"/>
  <c r="BP10" i="8"/>
  <c r="BP17" i="8" s="1"/>
  <c r="BK17" i="8"/>
  <c r="AW10" i="8"/>
  <c r="AV10" i="8"/>
  <c r="AR10" i="8"/>
  <c r="AQ10" i="8"/>
  <c r="AM10" i="8"/>
  <c r="AH10" i="8"/>
  <c r="AB10" i="8"/>
  <c r="AC10" i="8" s="1"/>
  <c r="X10" i="8"/>
  <c r="W10" i="8"/>
  <c r="Q10" i="8"/>
  <c r="Q17" i="8" s="1"/>
  <c r="O10" i="8"/>
  <c r="S10" i="8" s="1"/>
  <c r="L10" i="8"/>
  <c r="L17" i="8" s="1"/>
  <c r="J10" i="8"/>
  <c r="N10" i="8" s="1"/>
  <c r="G10" i="8"/>
  <c r="I10" i="8" s="1"/>
  <c r="R12" i="9" l="1"/>
  <c r="S12" i="9"/>
  <c r="AB14" i="9"/>
  <c r="AC14" i="9" s="1"/>
  <c r="P14" i="9"/>
  <c r="R14" i="9" s="1"/>
  <c r="S10" i="9"/>
  <c r="BP17" i="9"/>
  <c r="BY17" i="9"/>
  <c r="CW17" i="9"/>
  <c r="DI17" i="9"/>
  <c r="I11" i="9"/>
  <c r="DJ12" i="9"/>
  <c r="F12" i="9" s="1"/>
  <c r="EF13" i="9"/>
  <c r="K14" i="9"/>
  <c r="AT17" i="9"/>
  <c r="BT17" i="9"/>
  <c r="N13" i="9"/>
  <c r="X17" i="9"/>
  <c r="W17" i="9"/>
  <c r="K10" i="9"/>
  <c r="AE17" i="9"/>
  <c r="AG17" i="9" s="1"/>
  <c r="BE17" i="9"/>
  <c r="CK17" i="9"/>
  <c r="G17" i="9"/>
  <c r="N10" i="9"/>
  <c r="L17" i="9"/>
  <c r="M10" i="9"/>
  <c r="U17" i="9"/>
  <c r="BH17" i="9"/>
  <c r="DJ10" i="9"/>
  <c r="EF10" i="9"/>
  <c r="DS17" i="9"/>
  <c r="K11" i="9"/>
  <c r="M11" i="9" s="1"/>
  <c r="BT11" i="9"/>
  <c r="BS11" i="9"/>
  <c r="EF11" i="9"/>
  <c r="BT13" i="9"/>
  <c r="DJ14" i="9"/>
  <c r="F14" i="9" s="1"/>
  <c r="Z17" i="9"/>
  <c r="H12" i="9"/>
  <c r="DJ13" i="9"/>
  <c r="K13" i="9"/>
  <c r="M13" i="9" s="1"/>
  <c r="W13" i="9"/>
  <c r="EG17" i="9"/>
  <c r="I12" i="9"/>
  <c r="I14" i="9"/>
  <c r="H14" i="9"/>
  <c r="AB17" i="9"/>
  <c r="AC17" i="9" s="1"/>
  <c r="AR17" i="9"/>
  <c r="AQ17" i="9"/>
  <c r="P10" i="9"/>
  <c r="BT10" i="9"/>
  <c r="DJ11" i="9"/>
  <c r="F11" i="9" s="1"/>
  <c r="BT14" i="9"/>
  <c r="E10" i="9"/>
  <c r="E17" i="9" s="1"/>
  <c r="W10" i="9"/>
  <c r="AQ10" i="9"/>
  <c r="BQ10" i="9"/>
  <c r="H11" i="9"/>
  <c r="P11" i="9"/>
  <c r="R11" i="9" s="1"/>
  <c r="K12" i="9"/>
  <c r="M12" i="9" s="1"/>
  <c r="AG12" i="9"/>
  <c r="BS12" i="9"/>
  <c r="R13" i="9"/>
  <c r="M14" i="9"/>
  <c r="AV17" i="9"/>
  <c r="EF14" i="8"/>
  <c r="EF11" i="8"/>
  <c r="EF13" i="8"/>
  <c r="DJ13" i="8"/>
  <c r="F13" i="8" s="1"/>
  <c r="H13" i="8" s="1"/>
  <c r="AE17" i="8"/>
  <c r="K10" i="8"/>
  <c r="M10" i="8" s="1"/>
  <c r="DJ12" i="8"/>
  <c r="F12" i="8" s="1"/>
  <c r="H12" i="8" s="1"/>
  <c r="U17" i="8"/>
  <c r="P11" i="8"/>
  <c r="R11" i="8" s="1"/>
  <c r="W12" i="8"/>
  <c r="K12" i="8"/>
  <c r="M12" i="8" s="1"/>
  <c r="K14" i="8"/>
  <c r="M14" i="8" s="1"/>
  <c r="I12" i="8"/>
  <c r="AG17" i="8"/>
  <c r="N17" i="8"/>
  <c r="E17" i="8"/>
  <c r="I13" i="8"/>
  <c r="DJ10" i="8"/>
  <c r="N11" i="8"/>
  <c r="DJ14" i="8"/>
  <c r="F14" i="8" s="1"/>
  <c r="H14" i="8" s="1"/>
  <c r="Z17" i="8"/>
  <c r="AB17" i="8" s="1"/>
  <c r="AC17" i="8" s="1"/>
  <c r="AT17" i="8"/>
  <c r="AV17" i="8" s="1"/>
  <c r="DV17" i="8"/>
  <c r="P10" i="8"/>
  <c r="R10" i="8" s="1"/>
  <c r="EF10" i="8"/>
  <c r="K11" i="8"/>
  <c r="M11" i="8" s="1"/>
  <c r="AG11" i="8"/>
  <c r="BS11" i="8"/>
  <c r="DJ11" i="8"/>
  <c r="F11" i="8" s="1"/>
  <c r="H11" i="8" s="1"/>
  <c r="R12" i="8"/>
  <c r="AL12" i="8"/>
  <c r="W13" i="8"/>
  <c r="BQ13" i="8"/>
  <c r="BQ17" i="8" s="1"/>
  <c r="P14" i="8"/>
  <c r="R14" i="8" s="1"/>
  <c r="G17" i="8"/>
  <c r="O17" i="8"/>
  <c r="S17" i="8" s="1"/>
  <c r="W17" i="8"/>
  <c r="AQ17" i="8"/>
  <c r="EE17" i="8"/>
  <c r="BR17" i="8"/>
  <c r="AJ17" i="8"/>
  <c r="AL17" i="8" s="1"/>
  <c r="K13" i="8"/>
  <c r="M13" i="8" s="1"/>
  <c r="ED17" i="7"/>
  <c r="EC17" i="7"/>
  <c r="EA17" i="7"/>
  <c r="DZ17" i="7"/>
  <c r="DX17" i="7"/>
  <c r="DW17" i="7"/>
  <c r="DU17" i="7"/>
  <c r="DT17" i="7"/>
  <c r="DR17" i="7"/>
  <c r="DQ17" i="7"/>
  <c r="DO17" i="7"/>
  <c r="DN17" i="7"/>
  <c r="DL17" i="7"/>
  <c r="DH17" i="7"/>
  <c r="DG17" i="7"/>
  <c r="DE17" i="7"/>
  <c r="DD17" i="7"/>
  <c r="DB17" i="7"/>
  <c r="DA17" i="7"/>
  <c r="CY17" i="7"/>
  <c r="CX17" i="7"/>
  <c r="CV17" i="7"/>
  <c r="CU17" i="7"/>
  <c r="CS17" i="7"/>
  <c r="CR17" i="7"/>
  <c r="CP17" i="7"/>
  <c r="CO17" i="7"/>
  <c r="CM17" i="7"/>
  <c r="CL17" i="7"/>
  <c r="CJ17" i="7"/>
  <c r="CI17" i="7"/>
  <c r="CG17" i="7"/>
  <c r="CF17" i="7"/>
  <c r="CD17" i="7"/>
  <c r="CC17" i="7"/>
  <c r="CA17" i="7"/>
  <c r="BZ17" i="7"/>
  <c r="BX17" i="7"/>
  <c r="BW17" i="7"/>
  <c r="BU17" i="7"/>
  <c r="BO17" i="7"/>
  <c r="BM17" i="7"/>
  <c r="BL17" i="7"/>
  <c r="BJ17" i="7"/>
  <c r="BI17" i="7"/>
  <c r="BG17" i="7"/>
  <c r="BF17" i="7"/>
  <c r="BD17" i="7"/>
  <c r="BC17" i="7"/>
  <c r="BA17" i="7"/>
  <c r="AZ17" i="7"/>
  <c r="AX17" i="7"/>
  <c r="AU17" i="7"/>
  <c r="AS17" i="7"/>
  <c r="AW17" i="7" s="1"/>
  <c r="AP17" i="7"/>
  <c r="AR17" i="7" s="1"/>
  <c r="AN17" i="7"/>
  <c r="AK17" i="7"/>
  <c r="AM17" i="7" s="1"/>
  <c r="AI17" i="7"/>
  <c r="AF17" i="7"/>
  <c r="AD17" i="7"/>
  <c r="AH17" i="7" s="1"/>
  <c r="AA17" i="7"/>
  <c r="Y17" i="7"/>
  <c r="V17" i="7"/>
  <c r="X17" i="7" s="1"/>
  <c r="T17" i="7"/>
  <c r="D17" i="7"/>
  <c r="C17" i="7"/>
  <c r="BS16" i="7"/>
  <c r="AC16" i="7"/>
  <c r="AB16" i="7"/>
  <c r="X16" i="7"/>
  <c r="W16" i="7"/>
  <c r="BS15" i="7"/>
  <c r="AB15" i="7"/>
  <c r="AC15" i="7" s="1"/>
  <c r="X15" i="7"/>
  <c r="W15" i="7"/>
  <c r="EG14" i="7"/>
  <c r="EE14" i="7"/>
  <c r="EB14" i="7"/>
  <c r="DY14" i="7"/>
  <c r="DV14" i="7"/>
  <c r="DS14" i="7"/>
  <c r="DP14" i="7"/>
  <c r="DM14" i="7"/>
  <c r="EF14" i="7" s="1"/>
  <c r="DK14" i="7"/>
  <c r="DI14" i="7"/>
  <c r="E14" i="7" s="1"/>
  <c r="DF14" i="7"/>
  <c r="DC14" i="7"/>
  <c r="CZ14" i="7"/>
  <c r="CW14" i="7"/>
  <c r="CT14" i="7"/>
  <c r="CQ14" i="7"/>
  <c r="CN14" i="7"/>
  <c r="CK14" i="7"/>
  <c r="CH14" i="7"/>
  <c r="CE14" i="7"/>
  <c r="CB14" i="7"/>
  <c r="BY14" i="7"/>
  <c r="BV14" i="7"/>
  <c r="BR14" i="7"/>
  <c r="BT14" i="7" s="1"/>
  <c r="BP14" i="7"/>
  <c r="BQ14" i="7" s="1"/>
  <c r="BS14" i="7" s="1"/>
  <c r="BN14" i="7"/>
  <c r="BK14" i="7"/>
  <c r="BH14" i="7"/>
  <c r="BE14" i="7"/>
  <c r="BB14" i="7"/>
  <c r="AY14" i="7"/>
  <c r="AW14" i="7"/>
  <c r="AT14" i="7"/>
  <c r="AV14" i="7" s="1"/>
  <c r="AR14" i="7"/>
  <c r="AO14" i="7"/>
  <c r="AQ14" i="7" s="1"/>
  <c r="AM14" i="7"/>
  <c r="AL14" i="7"/>
  <c r="AJ14" i="7"/>
  <c r="AH14" i="7"/>
  <c r="AG14" i="7"/>
  <c r="AE14" i="7"/>
  <c r="Z14" i="7"/>
  <c r="AB14" i="7" s="1"/>
  <c r="AC14" i="7" s="1"/>
  <c r="X14" i="7"/>
  <c r="U14" i="7"/>
  <c r="W14" i="7" s="1"/>
  <c r="Q14" i="7"/>
  <c r="O14" i="7"/>
  <c r="S14" i="7" s="1"/>
  <c r="L14" i="7"/>
  <c r="M14" i="7" s="1"/>
  <c r="K14" i="7"/>
  <c r="J14" i="7"/>
  <c r="N14" i="7" s="1"/>
  <c r="G14" i="7"/>
  <c r="I14" i="7" s="1"/>
  <c r="EG13" i="7"/>
  <c r="EE13" i="7"/>
  <c r="E13" i="7" s="1"/>
  <c r="EB13" i="7"/>
  <c r="DY13" i="7"/>
  <c r="DV13" i="7"/>
  <c r="DV17" i="7" s="1"/>
  <c r="DS13" i="7"/>
  <c r="DP13" i="7"/>
  <c r="DM13" i="7"/>
  <c r="DK13" i="7"/>
  <c r="G13" i="7" s="1"/>
  <c r="DI13" i="7"/>
  <c r="DF13" i="7"/>
  <c r="DC13" i="7"/>
  <c r="CZ13" i="7"/>
  <c r="CW13" i="7"/>
  <c r="CT13" i="7"/>
  <c r="CQ13" i="7"/>
  <c r="CN13" i="7"/>
  <c r="CK13" i="7"/>
  <c r="CH13" i="7"/>
  <c r="CE13" i="7"/>
  <c r="CB13" i="7"/>
  <c r="BY13" i="7"/>
  <c r="BV13" i="7"/>
  <c r="BR13" i="7"/>
  <c r="BP13" i="7"/>
  <c r="BT13" i="7" s="1"/>
  <c r="BN13" i="7"/>
  <c r="BK13" i="7"/>
  <c r="BH13" i="7"/>
  <c r="BE13" i="7"/>
  <c r="BB13" i="7"/>
  <c r="AY13" i="7"/>
  <c r="AW13" i="7"/>
  <c r="AV13" i="7"/>
  <c r="AT13" i="7"/>
  <c r="AR13" i="7"/>
  <c r="AO13" i="7"/>
  <c r="AQ13" i="7" s="1"/>
  <c r="AM13" i="7"/>
  <c r="AJ13" i="7"/>
  <c r="AL13" i="7" s="1"/>
  <c r="AH13" i="7"/>
  <c r="AG13" i="7"/>
  <c r="AE13" i="7"/>
  <c r="AB13" i="7"/>
  <c r="AC13" i="7" s="1"/>
  <c r="Z13" i="7"/>
  <c r="X13" i="7"/>
  <c r="U13" i="7"/>
  <c r="DJ13" i="7" s="1"/>
  <c r="Q13" i="7"/>
  <c r="O13" i="7"/>
  <c r="S13" i="7" s="1"/>
  <c r="L13" i="7"/>
  <c r="N13" i="7" s="1"/>
  <c r="J13" i="7"/>
  <c r="EG12" i="7"/>
  <c r="EE12" i="7"/>
  <c r="EB12" i="7"/>
  <c r="DY12" i="7"/>
  <c r="DV12" i="7"/>
  <c r="DS12" i="7"/>
  <c r="DP12" i="7"/>
  <c r="DM12" i="7"/>
  <c r="EF12" i="7" s="1"/>
  <c r="DK12" i="7"/>
  <c r="G12" i="7" s="1"/>
  <c r="DI12" i="7"/>
  <c r="DF12" i="7"/>
  <c r="DF17" i="7" s="1"/>
  <c r="DC12" i="7"/>
  <c r="CZ12" i="7"/>
  <c r="CW12" i="7"/>
  <c r="CT12" i="7"/>
  <c r="CT17" i="7" s="1"/>
  <c r="CQ12" i="7"/>
  <c r="CN12" i="7"/>
  <c r="CK12" i="7"/>
  <c r="CH12" i="7"/>
  <c r="CH17" i="7" s="1"/>
  <c r="CE12" i="7"/>
  <c r="CB12" i="7"/>
  <c r="BY12" i="7"/>
  <c r="BV12" i="7"/>
  <c r="BV17" i="7" s="1"/>
  <c r="BR12" i="7"/>
  <c r="BS12" i="7" s="1"/>
  <c r="BQ12" i="7"/>
  <c r="BP12" i="7"/>
  <c r="BT12" i="7" s="1"/>
  <c r="BN12" i="7"/>
  <c r="BK12" i="7"/>
  <c r="BH12" i="7"/>
  <c r="BE12" i="7"/>
  <c r="BB12" i="7"/>
  <c r="AY12" i="7"/>
  <c r="AW12" i="7"/>
  <c r="AV12" i="7"/>
  <c r="AT12" i="7"/>
  <c r="AR12" i="7"/>
  <c r="AQ12" i="7"/>
  <c r="AO12" i="7"/>
  <c r="AM12" i="7"/>
  <c r="AJ12" i="7"/>
  <c r="AL12" i="7" s="1"/>
  <c r="AH12" i="7"/>
  <c r="AE12" i="7"/>
  <c r="AG12" i="7" s="1"/>
  <c r="AC12" i="7"/>
  <c r="AB12" i="7"/>
  <c r="Z12" i="7"/>
  <c r="X12" i="7"/>
  <c r="W12" i="7"/>
  <c r="U12" i="7"/>
  <c r="DJ12" i="7" s="1"/>
  <c r="F12" i="7" s="1"/>
  <c r="Q12" i="7"/>
  <c r="S12" i="7" s="1"/>
  <c r="P12" i="7"/>
  <c r="O12" i="7"/>
  <c r="L12" i="7"/>
  <c r="N12" i="7" s="1"/>
  <c r="J12" i="7"/>
  <c r="E12" i="7"/>
  <c r="EG11" i="7"/>
  <c r="G11" i="7" s="1"/>
  <c r="EE11" i="7"/>
  <c r="EB11" i="7"/>
  <c r="DY11" i="7"/>
  <c r="DV11" i="7"/>
  <c r="DS11" i="7"/>
  <c r="DP11" i="7"/>
  <c r="DM11" i="7"/>
  <c r="EF11" i="7" s="1"/>
  <c r="DK11" i="7"/>
  <c r="DI11" i="7"/>
  <c r="E11" i="7" s="1"/>
  <c r="DF11" i="7"/>
  <c r="DC11" i="7"/>
  <c r="CZ11" i="7"/>
  <c r="CW11" i="7"/>
  <c r="CT11" i="7"/>
  <c r="CQ11" i="7"/>
  <c r="CN11" i="7"/>
  <c r="CK11" i="7"/>
  <c r="CH11" i="7"/>
  <c r="CE11" i="7"/>
  <c r="CB11" i="7"/>
  <c r="BY11" i="7"/>
  <c r="BV11" i="7"/>
  <c r="BR11" i="7"/>
  <c r="BT11" i="7" s="1"/>
  <c r="BQ11" i="7"/>
  <c r="BP11" i="7"/>
  <c r="BN11" i="7"/>
  <c r="BK11" i="7"/>
  <c r="BH11" i="7"/>
  <c r="BE11" i="7"/>
  <c r="BB11" i="7"/>
  <c r="AY11" i="7"/>
  <c r="AW11" i="7"/>
  <c r="AT11" i="7"/>
  <c r="AV11" i="7" s="1"/>
  <c r="AR11" i="7"/>
  <c r="AQ11" i="7"/>
  <c r="AO11" i="7"/>
  <c r="AM11" i="7"/>
  <c r="AL11" i="7"/>
  <c r="AJ11" i="7"/>
  <c r="K11" i="7" s="1"/>
  <c r="M11" i="7" s="1"/>
  <c r="AH11" i="7"/>
  <c r="AE11" i="7"/>
  <c r="AG11" i="7" s="1"/>
  <c r="Z11" i="7"/>
  <c r="AB11" i="7" s="1"/>
  <c r="AC11" i="7" s="1"/>
  <c r="X11" i="7"/>
  <c r="W11" i="7"/>
  <c r="U11" i="7"/>
  <c r="Q11" i="7"/>
  <c r="S11" i="7" s="1"/>
  <c r="O11" i="7"/>
  <c r="L11" i="7"/>
  <c r="J11" i="7"/>
  <c r="N11" i="7" s="1"/>
  <c r="EG10" i="7"/>
  <c r="EG17" i="7" s="1"/>
  <c r="EE10" i="7"/>
  <c r="EE17" i="7" s="1"/>
  <c r="EB10" i="7"/>
  <c r="EB17" i="7" s="1"/>
  <c r="DY10" i="7"/>
  <c r="DY17" i="7" s="1"/>
  <c r="DV10" i="7"/>
  <c r="DS10" i="7"/>
  <c r="DS17" i="7" s="1"/>
  <c r="DP10" i="7"/>
  <c r="DP17" i="7" s="1"/>
  <c r="DM10" i="7"/>
  <c r="DM17" i="7" s="1"/>
  <c r="DK10" i="7"/>
  <c r="DK17" i="7" s="1"/>
  <c r="DI10" i="7"/>
  <c r="DI17" i="7" s="1"/>
  <c r="DF10" i="7"/>
  <c r="DC10" i="7"/>
  <c r="DC17" i="7" s="1"/>
  <c r="CZ10" i="7"/>
  <c r="CZ17" i="7" s="1"/>
  <c r="CW10" i="7"/>
  <c r="CW17" i="7" s="1"/>
  <c r="CT10" i="7"/>
  <c r="CQ10" i="7"/>
  <c r="CQ17" i="7" s="1"/>
  <c r="CN10" i="7"/>
  <c r="CN17" i="7" s="1"/>
  <c r="CK10" i="7"/>
  <c r="CK17" i="7" s="1"/>
  <c r="CH10" i="7"/>
  <c r="CE10" i="7"/>
  <c r="CE17" i="7" s="1"/>
  <c r="CB10" i="7"/>
  <c r="CB17" i="7" s="1"/>
  <c r="BY10" i="7"/>
  <c r="BY17" i="7" s="1"/>
  <c r="BV10" i="7"/>
  <c r="BR10" i="7"/>
  <c r="BR17" i="7" s="1"/>
  <c r="BP10" i="7"/>
  <c r="BP17" i="7" s="1"/>
  <c r="BN10" i="7"/>
  <c r="BN17" i="7" s="1"/>
  <c r="BK10" i="7"/>
  <c r="BK17" i="7" s="1"/>
  <c r="BH10" i="7"/>
  <c r="BH17" i="7" s="1"/>
  <c r="BE10" i="7"/>
  <c r="BE17" i="7" s="1"/>
  <c r="BB10" i="7"/>
  <c r="BB17" i="7" s="1"/>
  <c r="AY10" i="7"/>
  <c r="AY17" i="7" s="1"/>
  <c r="AW10" i="7"/>
  <c r="AT10" i="7"/>
  <c r="AV10" i="7" s="1"/>
  <c r="AR10" i="7"/>
  <c r="AO10" i="7"/>
  <c r="AO17" i="7" s="1"/>
  <c r="AM10" i="7"/>
  <c r="AL10" i="7"/>
  <c r="AJ10" i="7"/>
  <c r="AJ17" i="7" s="1"/>
  <c r="AL17" i="7" s="1"/>
  <c r="AH10" i="7"/>
  <c r="AG10" i="7"/>
  <c r="AE10" i="7"/>
  <c r="AE17" i="7" s="1"/>
  <c r="AG17" i="7" s="1"/>
  <c r="Z10" i="7"/>
  <c r="Z17" i="7" s="1"/>
  <c r="X10" i="7"/>
  <c r="U10" i="7"/>
  <c r="U17" i="7" s="1"/>
  <c r="Q10" i="7"/>
  <c r="Q17" i="7" s="1"/>
  <c r="O10" i="7"/>
  <c r="O17" i="7" s="1"/>
  <c r="L10" i="7"/>
  <c r="L17" i="7" s="1"/>
  <c r="K10" i="7"/>
  <c r="J10" i="7"/>
  <c r="N10" i="7" s="1"/>
  <c r="G10" i="7"/>
  <c r="ED17" i="6"/>
  <c r="EC17" i="6"/>
  <c r="EA17" i="6"/>
  <c r="DZ17" i="6"/>
  <c r="DX17" i="6"/>
  <c r="DW17" i="6"/>
  <c r="DU17" i="6"/>
  <c r="DT17" i="6"/>
  <c r="DR17" i="6"/>
  <c r="DQ17" i="6"/>
  <c r="DO17" i="6"/>
  <c r="DN17" i="6"/>
  <c r="DL17" i="6"/>
  <c r="DH17" i="6"/>
  <c r="DG17" i="6"/>
  <c r="DE17" i="6"/>
  <c r="DD17" i="6"/>
  <c r="DB17" i="6"/>
  <c r="DA17" i="6"/>
  <c r="CY17" i="6"/>
  <c r="CX17" i="6"/>
  <c r="CV17" i="6"/>
  <c r="CU17" i="6"/>
  <c r="CS17" i="6"/>
  <c r="CR17" i="6"/>
  <c r="CP17" i="6"/>
  <c r="CO17" i="6"/>
  <c r="CM17" i="6"/>
  <c r="CL17" i="6"/>
  <c r="CJ17" i="6"/>
  <c r="CI17" i="6"/>
  <c r="CG17" i="6"/>
  <c r="CF17" i="6"/>
  <c r="CD17" i="6"/>
  <c r="CC17" i="6"/>
  <c r="CA17" i="6"/>
  <c r="BZ17" i="6"/>
  <c r="BX17" i="6"/>
  <c r="BW17" i="6"/>
  <c r="BU17" i="6"/>
  <c r="BO17" i="6"/>
  <c r="BM17" i="6"/>
  <c r="BL17" i="6"/>
  <c r="BJ17" i="6"/>
  <c r="BI17" i="6"/>
  <c r="BG17" i="6"/>
  <c r="BF17" i="6"/>
  <c r="BD17" i="6"/>
  <c r="BC17" i="6"/>
  <c r="BA17" i="6"/>
  <c r="AZ17" i="6"/>
  <c r="AX17" i="6"/>
  <c r="AU17" i="6"/>
  <c r="AW17" i="6" s="1"/>
  <c r="AS17" i="6"/>
  <c r="AP17" i="6"/>
  <c r="AR17" i="6" s="1"/>
  <c r="AN17" i="6"/>
  <c r="AK17" i="6"/>
  <c r="AM17" i="6" s="1"/>
  <c r="AI17" i="6"/>
  <c r="AF17" i="6"/>
  <c r="AD17" i="6"/>
  <c r="AH17" i="6" s="1"/>
  <c r="AA17" i="6"/>
  <c r="Y17" i="6"/>
  <c r="V17" i="6"/>
  <c r="X17" i="6" s="1"/>
  <c r="T17" i="6"/>
  <c r="D17" i="6"/>
  <c r="C17" i="6"/>
  <c r="BS16" i="6"/>
  <c r="AB16" i="6"/>
  <c r="AC16" i="6" s="1"/>
  <c r="X16" i="6"/>
  <c r="W16" i="6"/>
  <c r="BS15" i="6"/>
  <c r="AC15" i="6"/>
  <c r="AB15" i="6"/>
  <c r="X15" i="6"/>
  <c r="W15" i="6"/>
  <c r="EG14" i="6"/>
  <c r="EE14" i="6"/>
  <c r="E14" i="6" s="1"/>
  <c r="EB14" i="6"/>
  <c r="DY14" i="6"/>
  <c r="DV14" i="6"/>
  <c r="DS14" i="6"/>
  <c r="DP14" i="6"/>
  <c r="DM14" i="6"/>
  <c r="EF14" i="6" s="1"/>
  <c r="DK14" i="6"/>
  <c r="DI14" i="6"/>
  <c r="DF14" i="6"/>
  <c r="DC14" i="6"/>
  <c r="CZ14" i="6"/>
  <c r="CW14" i="6"/>
  <c r="CT14" i="6"/>
  <c r="CQ14" i="6"/>
  <c r="CN14" i="6"/>
  <c r="CK14" i="6"/>
  <c r="CH14" i="6"/>
  <c r="CE14" i="6"/>
  <c r="CB14" i="6"/>
  <c r="BY14" i="6"/>
  <c r="BV14" i="6"/>
  <c r="BS14" i="6"/>
  <c r="BR14" i="6"/>
  <c r="BT14" i="6" s="1"/>
  <c r="BQ14" i="6"/>
  <c r="BP14" i="6"/>
  <c r="BN14" i="6"/>
  <c r="BK14" i="6"/>
  <c r="BH14" i="6"/>
  <c r="BE14" i="6"/>
  <c r="BB14" i="6"/>
  <c r="AY14" i="6"/>
  <c r="AW14" i="6"/>
  <c r="AT14" i="6"/>
  <c r="AV14" i="6" s="1"/>
  <c r="AR14" i="6"/>
  <c r="AQ14" i="6"/>
  <c r="AO14" i="6"/>
  <c r="AM14" i="6"/>
  <c r="AJ14" i="6"/>
  <c r="AL14" i="6" s="1"/>
  <c r="AH14" i="6"/>
  <c r="AG14" i="6"/>
  <c r="AE14" i="6"/>
  <c r="Z14" i="6"/>
  <c r="AB14" i="6" s="1"/>
  <c r="AC14" i="6" s="1"/>
  <c r="X14" i="6"/>
  <c r="W14" i="6"/>
  <c r="U14" i="6"/>
  <c r="Q14" i="6"/>
  <c r="O14" i="6"/>
  <c r="S14" i="6" s="1"/>
  <c r="L14" i="6"/>
  <c r="N14" i="6" s="1"/>
  <c r="K14" i="6"/>
  <c r="M14" i="6" s="1"/>
  <c r="J14" i="6"/>
  <c r="G14" i="6"/>
  <c r="I14" i="6" s="1"/>
  <c r="EG13" i="6"/>
  <c r="EE13" i="6"/>
  <c r="EB13" i="6"/>
  <c r="DY13" i="6"/>
  <c r="DV13" i="6"/>
  <c r="EF13" i="6" s="1"/>
  <c r="DS13" i="6"/>
  <c r="DP13" i="6"/>
  <c r="DM13" i="6"/>
  <c r="DK13" i="6"/>
  <c r="G13" i="6" s="1"/>
  <c r="DI13" i="6"/>
  <c r="E13" i="6" s="1"/>
  <c r="DF13" i="6"/>
  <c r="DC13" i="6"/>
  <c r="CZ13" i="6"/>
  <c r="CW13" i="6"/>
  <c r="CT13" i="6"/>
  <c r="CQ13" i="6"/>
  <c r="CN13" i="6"/>
  <c r="CK13" i="6"/>
  <c r="CH13" i="6"/>
  <c r="CE13" i="6"/>
  <c r="CB13" i="6"/>
  <c r="BY13" i="6"/>
  <c r="BV13" i="6"/>
  <c r="BR13" i="6"/>
  <c r="BS13" i="6" s="1"/>
  <c r="BP13" i="6"/>
  <c r="BQ13" i="6" s="1"/>
  <c r="BN13" i="6"/>
  <c r="BK13" i="6"/>
  <c r="BH13" i="6"/>
  <c r="BE13" i="6"/>
  <c r="BB13" i="6"/>
  <c r="AY13" i="6"/>
  <c r="AW13" i="6"/>
  <c r="AV13" i="6"/>
  <c r="AT13" i="6"/>
  <c r="AR13" i="6"/>
  <c r="AO13" i="6"/>
  <c r="AQ13" i="6" s="1"/>
  <c r="AM13" i="6"/>
  <c r="AL13" i="6"/>
  <c r="AJ13" i="6"/>
  <c r="AH13" i="6"/>
  <c r="AE13" i="6"/>
  <c r="AG13" i="6" s="1"/>
  <c r="AB13" i="6"/>
  <c r="AC13" i="6" s="1"/>
  <c r="Z13" i="6"/>
  <c r="X13" i="6"/>
  <c r="U13" i="6"/>
  <c r="DJ13" i="6" s="1"/>
  <c r="F13" i="6" s="1"/>
  <c r="Q13" i="6"/>
  <c r="O13" i="6"/>
  <c r="S13" i="6" s="1"/>
  <c r="L13" i="6"/>
  <c r="N13" i="6" s="1"/>
  <c r="J13" i="6"/>
  <c r="EG12" i="6"/>
  <c r="G12" i="6" s="1"/>
  <c r="EE12" i="6"/>
  <c r="EB12" i="6"/>
  <c r="DY12" i="6"/>
  <c r="DV12" i="6"/>
  <c r="DS12" i="6"/>
  <c r="DP12" i="6"/>
  <c r="DM12" i="6"/>
  <c r="EF12" i="6" s="1"/>
  <c r="DK12" i="6"/>
  <c r="DI12" i="6"/>
  <c r="DF12" i="6"/>
  <c r="DC12" i="6"/>
  <c r="CZ12" i="6"/>
  <c r="CW12" i="6"/>
  <c r="CT12" i="6"/>
  <c r="CQ12" i="6"/>
  <c r="CN12" i="6"/>
  <c r="CK12" i="6"/>
  <c r="CH12" i="6"/>
  <c r="CE12" i="6"/>
  <c r="CB12" i="6"/>
  <c r="BY12" i="6"/>
  <c r="BV12" i="6"/>
  <c r="BR12" i="6"/>
  <c r="BQ12" i="6"/>
  <c r="BS12" i="6" s="1"/>
  <c r="BP12" i="6"/>
  <c r="BT12" i="6" s="1"/>
  <c r="BN12" i="6"/>
  <c r="BK12" i="6"/>
  <c r="BH12" i="6"/>
  <c r="BE12" i="6"/>
  <c r="BB12" i="6"/>
  <c r="AY12" i="6"/>
  <c r="AW12" i="6"/>
  <c r="AT12" i="6"/>
  <c r="AV12" i="6" s="1"/>
  <c r="AR12" i="6"/>
  <c r="AQ12" i="6"/>
  <c r="AO12" i="6"/>
  <c r="AM12" i="6"/>
  <c r="AJ12" i="6"/>
  <c r="K12" i="6" s="1"/>
  <c r="M12" i="6" s="1"/>
  <c r="AH12" i="6"/>
  <c r="AG12" i="6"/>
  <c r="AE12" i="6"/>
  <c r="Z12" i="6"/>
  <c r="AB12" i="6" s="1"/>
  <c r="AC12" i="6" s="1"/>
  <c r="X12" i="6"/>
  <c r="W12" i="6"/>
  <c r="U12" i="6"/>
  <c r="Q12" i="6"/>
  <c r="S12" i="6" s="1"/>
  <c r="O12" i="6"/>
  <c r="L12" i="6"/>
  <c r="N12" i="6" s="1"/>
  <c r="J12" i="6"/>
  <c r="E12" i="6"/>
  <c r="EG11" i="6"/>
  <c r="EE11" i="6"/>
  <c r="EB11" i="6"/>
  <c r="DY11" i="6"/>
  <c r="DV11" i="6"/>
  <c r="DV17" i="6" s="1"/>
  <c r="DS11" i="6"/>
  <c r="DP11" i="6"/>
  <c r="EF11" i="6" s="1"/>
  <c r="DM11" i="6"/>
  <c r="DK11" i="6"/>
  <c r="G11" i="6" s="1"/>
  <c r="DI11" i="6"/>
  <c r="E11" i="6" s="1"/>
  <c r="DF11" i="6"/>
  <c r="DC11" i="6"/>
  <c r="CZ11" i="6"/>
  <c r="CW11" i="6"/>
  <c r="CT11" i="6"/>
  <c r="CQ11" i="6"/>
  <c r="CN11" i="6"/>
  <c r="CK11" i="6"/>
  <c r="CH11" i="6"/>
  <c r="CE11" i="6"/>
  <c r="CB11" i="6"/>
  <c r="BY11" i="6"/>
  <c r="BV11" i="6"/>
  <c r="BR11" i="6"/>
  <c r="BT11" i="6" s="1"/>
  <c r="BP11" i="6"/>
  <c r="BQ11" i="6" s="1"/>
  <c r="BN11" i="6"/>
  <c r="BK11" i="6"/>
  <c r="BH11" i="6"/>
  <c r="BE11" i="6"/>
  <c r="BB11" i="6"/>
  <c r="AY11" i="6"/>
  <c r="AW11" i="6"/>
  <c r="AV11" i="6"/>
  <c r="AT11" i="6"/>
  <c r="AR11" i="6"/>
  <c r="AO11" i="6"/>
  <c r="AQ11" i="6" s="1"/>
  <c r="AM11" i="6"/>
  <c r="AL11" i="6"/>
  <c r="AJ11" i="6"/>
  <c r="AH11" i="6"/>
  <c r="AE11" i="6"/>
  <c r="P11" i="6" s="1"/>
  <c r="R11" i="6" s="1"/>
  <c r="AB11" i="6"/>
  <c r="AC11" i="6" s="1"/>
  <c r="Z11" i="6"/>
  <c r="X11" i="6"/>
  <c r="U11" i="6"/>
  <c r="W11" i="6" s="1"/>
  <c r="Q11" i="6"/>
  <c r="S11" i="6" s="1"/>
  <c r="O11" i="6"/>
  <c r="L11" i="6"/>
  <c r="J11" i="6"/>
  <c r="J17" i="6" s="1"/>
  <c r="EG10" i="6"/>
  <c r="EG17" i="6" s="1"/>
  <c r="EE10" i="6"/>
  <c r="E10" i="6" s="1"/>
  <c r="E17" i="6" s="1"/>
  <c r="EB10" i="6"/>
  <c r="EB17" i="6" s="1"/>
  <c r="DY10" i="6"/>
  <c r="DY17" i="6" s="1"/>
  <c r="DV10" i="6"/>
  <c r="DS10" i="6"/>
  <c r="DS17" i="6" s="1"/>
  <c r="DP10" i="6"/>
  <c r="DP17" i="6" s="1"/>
  <c r="DM10" i="6"/>
  <c r="DM17" i="6" s="1"/>
  <c r="DK10" i="6"/>
  <c r="DK17" i="6" s="1"/>
  <c r="DI10" i="6"/>
  <c r="DI17" i="6" s="1"/>
  <c r="DF10" i="6"/>
  <c r="DF17" i="6" s="1"/>
  <c r="DC10" i="6"/>
  <c r="DC17" i="6" s="1"/>
  <c r="CZ10" i="6"/>
  <c r="CZ17" i="6" s="1"/>
  <c r="CW10" i="6"/>
  <c r="CW17" i="6" s="1"/>
  <c r="CT10" i="6"/>
  <c r="CT17" i="6" s="1"/>
  <c r="CQ10" i="6"/>
  <c r="CQ17" i="6" s="1"/>
  <c r="CN10" i="6"/>
  <c r="CN17" i="6" s="1"/>
  <c r="CK10" i="6"/>
  <c r="CK17" i="6" s="1"/>
  <c r="CH10" i="6"/>
  <c r="CH17" i="6" s="1"/>
  <c r="CE10" i="6"/>
  <c r="CE17" i="6" s="1"/>
  <c r="CB10" i="6"/>
  <c r="CB17" i="6" s="1"/>
  <c r="BY10" i="6"/>
  <c r="BY17" i="6" s="1"/>
  <c r="BV10" i="6"/>
  <c r="BV17" i="6" s="1"/>
  <c r="BS10" i="6"/>
  <c r="BR10" i="6"/>
  <c r="BT10" i="6" s="1"/>
  <c r="BQ10" i="6"/>
  <c r="BQ17" i="6" s="1"/>
  <c r="BP10" i="6"/>
  <c r="BP17" i="6" s="1"/>
  <c r="BN10" i="6"/>
  <c r="BN17" i="6" s="1"/>
  <c r="BK10" i="6"/>
  <c r="BK17" i="6" s="1"/>
  <c r="BH10" i="6"/>
  <c r="BH17" i="6" s="1"/>
  <c r="BE10" i="6"/>
  <c r="BE17" i="6" s="1"/>
  <c r="BB10" i="6"/>
  <c r="BB17" i="6" s="1"/>
  <c r="AY10" i="6"/>
  <c r="AY17" i="6" s="1"/>
  <c r="AW10" i="6"/>
  <c r="AT10" i="6"/>
  <c r="AV10" i="6" s="1"/>
  <c r="AR10" i="6"/>
  <c r="AQ10" i="6"/>
  <c r="AO10" i="6"/>
  <c r="AO17" i="6" s="1"/>
  <c r="AM10" i="6"/>
  <c r="AJ10" i="6"/>
  <c r="AL10" i="6" s="1"/>
  <c r="AH10" i="6"/>
  <c r="AG10" i="6"/>
  <c r="AE10" i="6"/>
  <c r="AE17" i="6" s="1"/>
  <c r="Z10" i="6"/>
  <c r="AB10" i="6" s="1"/>
  <c r="AC10" i="6" s="1"/>
  <c r="X10" i="6"/>
  <c r="W10" i="6"/>
  <c r="U10" i="6"/>
  <c r="U17" i="6" s="1"/>
  <c r="Q10" i="6"/>
  <c r="Q17" i="6" s="1"/>
  <c r="O10" i="6"/>
  <c r="S10" i="6" s="1"/>
  <c r="L10" i="6"/>
  <c r="L17" i="6" s="1"/>
  <c r="K10" i="6"/>
  <c r="M10" i="6" s="1"/>
  <c r="J10" i="6"/>
  <c r="N10" i="6" s="1"/>
  <c r="G10" i="6"/>
  <c r="R10" i="9" l="1"/>
  <c r="P17" i="9"/>
  <c r="R17" i="9" s="1"/>
  <c r="F10" i="9"/>
  <c r="DJ17" i="9"/>
  <c r="BQ17" i="9"/>
  <c r="BS17" i="9" s="1"/>
  <c r="BS10" i="9"/>
  <c r="I17" i="9"/>
  <c r="N17" i="9"/>
  <c r="F13" i="9"/>
  <c r="H13" i="9" s="1"/>
  <c r="EF17" i="9"/>
  <c r="I10" i="9"/>
  <c r="K17" i="9"/>
  <c r="M17" i="9" s="1"/>
  <c r="EF17" i="8"/>
  <c r="BT17" i="8"/>
  <c r="BS17" i="8"/>
  <c r="K17" i="8"/>
  <c r="M17" i="8" s="1"/>
  <c r="I17" i="8"/>
  <c r="F10" i="8"/>
  <c r="DJ17" i="8"/>
  <c r="BS13" i="8"/>
  <c r="P17" i="8"/>
  <c r="R17" i="8" s="1"/>
  <c r="BT17" i="7"/>
  <c r="S17" i="7"/>
  <c r="H12" i="7"/>
  <c r="I12" i="7"/>
  <c r="I13" i="7"/>
  <c r="N17" i="7"/>
  <c r="I11" i="7"/>
  <c r="AB17" i="7"/>
  <c r="AC17" i="7" s="1"/>
  <c r="AV17" i="7"/>
  <c r="S10" i="7"/>
  <c r="DJ14" i="7"/>
  <c r="F14" i="7" s="1"/>
  <c r="H14" i="7" s="1"/>
  <c r="AT17" i="7"/>
  <c r="P10" i="7"/>
  <c r="AB10" i="7"/>
  <c r="AC10" i="7" s="1"/>
  <c r="BT10" i="7"/>
  <c r="EF10" i="7"/>
  <c r="BS11" i="7"/>
  <c r="DJ11" i="7"/>
  <c r="F11" i="7" s="1"/>
  <c r="H11" i="7" s="1"/>
  <c r="R12" i="7"/>
  <c r="M13" i="7"/>
  <c r="W13" i="7"/>
  <c r="BQ13" i="7"/>
  <c r="BS13" i="7" s="1"/>
  <c r="P14" i="7"/>
  <c r="R14" i="7" s="1"/>
  <c r="G17" i="7"/>
  <c r="W17" i="7"/>
  <c r="AQ17" i="7"/>
  <c r="DJ10" i="7"/>
  <c r="P13" i="7"/>
  <c r="R13" i="7" s="1"/>
  <c r="EF13" i="7"/>
  <c r="F13" i="7" s="1"/>
  <c r="H13" i="7" s="1"/>
  <c r="J17" i="7"/>
  <c r="E10" i="7"/>
  <c r="E17" i="7" s="1"/>
  <c r="M10" i="7"/>
  <c r="W10" i="7"/>
  <c r="AQ10" i="7"/>
  <c r="BQ10" i="7"/>
  <c r="P11" i="7"/>
  <c r="R11" i="7" s="1"/>
  <c r="K12" i="7"/>
  <c r="M12" i="7" s="1"/>
  <c r="K13" i="7"/>
  <c r="N17" i="6"/>
  <c r="R14" i="6"/>
  <c r="AG17" i="6"/>
  <c r="I10" i="6"/>
  <c r="H12" i="6"/>
  <c r="I12" i="6"/>
  <c r="I11" i="6"/>
  <c r="H13" i="6"/>
  <c r="I13" i="6"/>
  <c r="DJ10" i="6"/>
  <c r="N11" i="6"/>
  <c r="BT13" i="6"/>
  <c r="DJ14" i="6"/>
  <c r="F14" i="6" s="1"/>
  <c r="H14" i="6" s="1"/>
  <c r="Z17" i="6"/>
  <c r="AB17" i="6" s="1"/>
  <c r="AC17" i="6" s="1"/>
  <c r="AT17" i="6"/>
  <c r="AV17" i="6" s="1"/>
  <c r="BR17" i="6"/>
  <c r="P10" i="6"/>
  <c r="EF10" i="6"/>
  <c r="EF17" i="6" s="1"/>
  <c r="K11" i="6"/>
  <c r="M11" i="6" s="1"/>
  <c r="AG11" i="6"/>
  <c r="BS11" i="6"/>
  <c r="DJ11" i="6"/>
  <c r="F11" i="6" s="1"/>
  <c r="H11" i="6" s="1"/>
  <c r="AL12" i="6"/>
  <c r="M13" i="6"/>
  <c r="W13" i="6"/>
  <c r="P14" i="6"/>
  <c r="G17" i="6"/>
  <c r="K17" i="6"/>
  <c r="M17" i="6" s="1"/>
  <c r="O17" i="6"/>
  <c r="S17" i="6" s="1"/>
  <c r="W17" i="6"/>
  <c r="AQ17" i="6"/>
  <c r="EE17" i="6"/>
  <c r="DJ12" i="6"/>
  <c r="F12" i="6" s="1"/>
  <c r="AJ17" i="6"/>
  <c r="AL17" i="6" s="1"/>
  <c r="P13" i="6"/>
  <c r="R13" i="6" s="1"/>
  <c r="R10" i="6"/>
  <c r="P12" i="6"/>
  <c r="R12" i="6" s="1"/>
  <c r="K13" i="6"/>
  <c r="BB11" i="2"/>
  <c r="BB12" i="2"/>
  <c r="BB13" i="2"/>
  <c r="BB14" i="2"/>
  <c r="BB10" i="2"/>
  <c r="AY11" i="2"/>
  <c r="AY12" i="2"/>
  <c r="AY13" i="2"/>
  <c r="AY14" i="2"/>
  <c r="AY10" i="2"/>
  <c r="F17" i="9" l="1"/>
  <c r="H17" i="9" s="1"/>
  <c r="H10" i="9"/>
  <c r="F17" i="8"/>
  <c r="H17" i="8" s="1"/>
  <c r="H10" i="8"/>
  <c r="R10" i="7"/>
  <c r="P17" i="7"/>
  <c r="R17" i="7" s="1"/>
  <c r="EF17" i="7"/>
  <c r="I17" i="7"/>
  <c r="BQ17" i="7"/>
  <c r="BS17" i="7" s="1"/>
  <c r="BS10" i="7"/>
  <c r="F10" i="7"/>
  <c r="DJ17" i="7"/>
  <c r="K17" i="7"/>
  <c r="M17" i="7" s="1"/>
  <c r="I10" i="7"/>
  <c r="I17" i="6"/>
  <c r="P17" i="6"/>
  <c r="R17" i="6" s="1"/>
  <c r="F10" i="6"/>
  <c r="DJ17" i="6"/>
  <c r="BT17" i="6"/>
  <c r="BS17" i="6"/>
  <c r="ED17" i="2"/>
  <c r="EC17" i="2"/>
  <c r="EA17" i="2"/>
  <c r="DZ17" i="2"/>
  <c r="DX17" i="2"/>
  <c r="DW17" i="2"/>
  <c r="DU17" i="2"/>
  <c r="DT17" i="2"/>
  <c r="DR17" i="2"/>
  <c r="DQ17" i="2"/>
  <c r="DO17" i="2"/>
  <c r="DN17" i="2"/>
  <c r="DL17" i="2"/>
  <c r="DH17" i="2"/>
  <c r="DG17" i="2"/>
  <c r="DE17" i="2"/>
  <c r="DD17" i="2"/>
  <c r="DB17" i="2"/>
  <c r="DA17" i="2"/>
  <c r="CY17" i="2"/>
  <c r="CX17" i="2"/>
  <c r="CV17" i="2"/>
  <c r="CU17" i="2"/>
  <c r="CS17" i="2"/>
  <c r="CR17" i="2"/>
  <c r="CP17" i="2"/>
  <c r="CO17" i="2"/>
  <c r="CM17" i="2"/>
  <c r="CL17" i="2"/>
  <c r="CJ17" i="2"/>
  <c r="CI17" i="2"/>
  <c r="CG17" i="2"/>
  <c r="CF17" i="2"/>
  <c r="CD17" i="2"/>
  <c r="CC17" i="2"/>
  <c r="CA17" i="2"/>
  <c r="BZ17" i="2"/>
  <c r="BX17" i="2"/>
  <c r="BW17" i="2"/>
  <c r="BU17" i="2"/>
  <c r="BO17" i="2"/>
  <c r="BM17" i="2"/>
  <c r="BL17" i="2"/>
  <c r="BJ17" i="2"/>
  <c r="BI17" i="2"/>
  <c r="BG17" i="2"/>
  <c r="BF17" i="2"/>
  <c r="BD17" i="2"/>
  <c r="BC17" i="2"/>
  <c r="BA17" i="2"/>
  <c r="AZ17" i="2"/>
  <c r="AX17" i="2"/>
  <c r="AU17" i="2"/>
  <c r="AS17" i="2"/>
  <c r="AP17" i="2"/>
  <c r="AN17" i="2"/>
  <c r="AK17" i="2"/>
  <c r="AI17" i="2"/>
  <c r="AF17" i="2"/>
  <c r="AD17" i="2"/>
  <c r="AA17" i="2"/>
  <c r="Y17" i="2"/>
  <c r="V17" i="2"/>
  <c r="T17" i="2"/>
  <c r="D17" i="2"/>
  <c r="C17" i="2"/>
  <c r="BS16" i="2"/>
  <c r="AB16" i="2"/>
  <c r="AC16" i="2" s="1"/>
  <c r="X16" i="2"/>
  <c r="W16" i="2"/>
  <c r="BS15" i="2"/>
  <c r="AB15" i="2"/>
  <c r="AC15" i="2" s="1"/>
  <c r="X15" i="2"/>
  <c r="W15" i="2"/>
  <c r="EG14" i="2"/>
  <c r="EE14" i="2"/>
  <c r="EB14" i="2"/>
  <c r="DY14" i="2"/>
  <c r="DV14" i="2"/>
  <c r="DS14" i="2"/>
  <c r="DP14" i="2"/>
  <c r="DM14" i="2"/>
  <c r="DK14" i="2"/>
  <c r="DI14" i="2"/>
  <c r="DF14" i="2"/>
  <c r="DC14" i="2"/>
  <c r="CZ14" i="2"/>
  <c r="CW14" i="2"/>
  <c r="CT14" i="2"/>
  <c r="CQ14" i="2"/>
  <c r="CN14" i="2"/>
  <c r="CK14" i="2"/>
  <c r="CH14" i="2"/>
  <c r="CE14" i="2"/>
  <c r="CB14" i="2"/>
  <c r="BY14" i="2"/>
  <c r="BV14" i="2"/>
  <c r="BR14" i="2"/>
  <c r="BP14" i="2"/>
  <c r="BQ14" i="2" s="1"/>
  <c r="BN14" i="2"/>
  <c r="BK14" i="2"/>
  <c r="BH14" i="2"/>
  <c r="BE14" i="2"/>
  <c r="AW14" i="2"/>
  <c r="AT14" i="2"/>
  <c r="AV14" i="2" s="1"/>
  <c r="AR14" i="2"/>
  <c r="AO14" i="2"/>
  <c r="AQ14" i="2" s="1"/>
  <c r="AM14" i="2"/>
  <c r="AJ14" i="2"/>
  <c r="AL14" i="2" s="1"/>
  <c r="AH14" i="2"/>
  <c r="AE14" i="2"/>
  <c r="AG14" i="2" s="1"/>
  <c r="Z14" i="2"/>
  <c r="AB14" i="2" s="1"/>
  <c r="AC14" i="2" s="1"/>
  <c r="X14" i="2"/>
  <c r="U14" i="2"/>
  <c r="W14" i="2" s="1"/>
  <c r="Q14" i="2"/>
  <c r="O14" i="2"/>
  <c r="L14" i="2"/>
  <c r="J14" i="2"/>
  <c r="EG13" i="2"/>
  <c r="EE13" i="2"/>
  <c r="EB13" i="2"/>
  <c r="DY13" i="2"/>
  <c r="DV13" i="2"/>
  <c r="DS13" i="2"/>
  <c r="DP13" i="2"/>
  <c r="DM13" i="2"/>
  <c r="DK13" i="2"/>
  <c r="DI13" i="2"/>
  <c r="DF13" i="2"/>
  <c r="DC13" i="2"/>
  <c r="CZ13" i="2"/>
  <c r="CW13" i="2"/>
  <c r="CT13" i="2"/>
  <c r="CQ13" i="2"/>
  <c r="CN13" i="2"/>
  <c r="CK13" i="2"/>
  <c r="CH13" i="2"/>
  <c r="CE13" i="2"/>
  <c r="CB13" i="2"/>
  <c r="BY13" i="2"/>
  <c r="BV13" i="2"/>
  <c r="BR13" i="2"/>
  <c r="BP13" i="2"/>
  <c r="BQ13" i="2" s="1"/>
  <c r="BS13" i="2" s="1"/>
  <c r="BN13" i="2"/>
  <c r="BK13" i="2"/>
  <c r="BH13" i="2"/>
  <c r="BE13" i="2"/>
  <c r="AW13" i="2"/>
  <c r="AT13" i="2"/>
  <c r="AV13" i="2" s="1"/>
  <c r="AR13" i="2"/>
  <c r="AO13" i="2"/>
  <c r="AQ13" i="2" s="1"/>
  <c r="AM13" i="2"/>
  <c r="AJ13" i="2"/>
  <c r="AL13" i="2" s="1"/>
  <c r="AH13" i="2"/>
  <c r="AE13" i="2"/>
  <c r="AG13" i="2" s="1"/>
  <c r="Z13" i="2"/>
  <c r="AB13" i="2" s="1"/>
  <c r="AC13" i="2" s="1"/>
  <c r="X13" i="2"/>
  <c r="U13" i="2"/>
  <c r="W13" i="2" s="1"/>
  <c r="Q13" i="2"/>
  <c r="O13" i="2"/>
  <c r="L13" i="2"/>
  <c r="J13" i="2"/>
  <c r="EG12" i="2"/>
  <c r="EE12" i="2"/>
  <c r="EB12" i="2"/>
  <c r="DY12" i="2"/>
  <c r="DV12" i="2"/>
  <c r="DS12" i="2"/>
  <c r="DP12" i="2"/>
  <c r="DM12" i="2"/>
  <c r="DK12" i="2"/>
  <c r="DI12" i="2"/>
  <c r="DF12" i="2"/>
  <c r="DC12" i="2"/>
  <c r="CZ12" i="2"/>
  <c r="CW12" i="2"/>
  <c r="CT12" i="2"/>
  <c r="CQ12" i="2"/>
  <c r="CN12" i="2"/>
  <c r="CK12" i="2"/>
  <c r="CH12" i="2"/>
  <c r="CE12" i="2"/>
  <c r="CB12" i="2"/>
  <c r="BY12" i="2"/>
  <c r="BV12" i="2"/>
  <c r="BR12" i="2"/>
  <c r="BP12" i="2"/>
  <c r="BQ12" i="2" s="1"/>
  <c r="BN12" i="2"/>
  <c r="BK12" i="2"/>
  <c r="BH12" i="2"/>
  <c r="BE12" i="2"/>
  <c r="AW12" i="2"/>
  <c r="AT12" i="2"/>
  <c r="AV12" i="2" s="1"/>
  <c r="AR12" i="2"/>
  <c r="AO12" i="2"/>
  <c r="AQ12" i="2" s="1"/>
  <c r="AM12" i="2"/>
  <c r="AJ12" i="2"/>
  <c r="AL12" i="2" s="1"/>
  <c r="AH12" i="2"/>
  <c r="AE12" i="2"/>
  <c r="AG12" i="2" s="1"/>
  <c r="Z12" i="2"/>
  <c r="AB12" i="2" s="1"/>
  <c r="AC12" i="2" s="1"/>
  <c r="X12" i="2"/>
  <c r="U12" i="2"/>
  <c r="W12" i="2" s="1"/>
  <c r="Q12" i="2"/>
  <c r="O12" i="2"/>
  <c r="L12" i="2"/>
  <c r="J12" i="2"/>
  <c r="EG11" i="2"/>
  <c r="EE11" i="2"/>
  <c r="EB11" i="2"/>
  <c r="DY11" i="2"/>
  <c r="DV11" i="2"/>
  <c r="DS11" i="2"/>
  <c r="DP11" i="2"/>
  <c r="DM11" i="2"/>
  <c r="DK11" i="2"/>
  <c r="DI11" i="2"/>
  <c r="DF11" i="2"/>
  <c r="DC11" i="2"/>
  <c r="CZ11" i="2"/>
  <c r="CW11" i="2"/>
  <c r="CT11" i="2"/>
  <c r="CQ11" i="2"/>
  <c r="CN11" i="2"/>
  <c r="CK11" i="2"/>
  <c r="CH11" i="2"/>
  <c r="CE11" i="2"/>
  <c r="CB11" i="2"/>
  <c r="BY11" i="2"/>
  <c r="BV11" i="2"/>
  <c r="BR11" i="2"/>
  <c r="BP11" i="2"/>
  <c r="BN11" i="2"/>
  <c r="BK11" i="2"/>
  <c r="BH11" i="2"/>
  <c r="BE11" i="2"/>
  <c r="AW11" i="2"/>
  <c r="AT11" i="2"/>
  <c r="AV11" i="2" s="1"/>
  <c r="AR11" i="2"/>
  <c r="AO11" i="2"/>
  <c r="AQ11" i="2" s="1"/>
  <c r="AM11" i="2"/>
  <c r="AJ11" i="2"/>
  <c r="AH11" i="2"/>
  <c r="AE11" i="2"/>
  <c r="AG11" i="2" s="1"/>
  <c r="Z11" i="2"/>
  <c r="AB11" i="2" s="1"/>
  <c r="AC11" i="2" s="1"/>
  <c r="X11" i="2"/>
  <c r="U11" i="2"/>
  <c r="W11" i="2" s="1"/>
  <c r="Q11" i="2"/>
  <c r="O11" i="2"/>
  <c r="L11" i="2"/>
  <c r="J11" i="2"/>
  <c r="EG10" i="2"/>
  <c r="EE10" i="2"/>
  <c r="EB10" i="2"/>
  <c r="DY10" i="2"/>
  <c r="DV10" i="2"/>
  <c r="DS10" i="2"/>
  <c r="DP10" i="2"/>
  <c r="DM10" i="2"/>
  <c r="DK10" i="2"/>
  <c r="DI10" i="2"/>
  <c r="DF10" i="2"/>
  <c r="DF17" i="2" s="1"/>
  <c r="DC10" i="2"/>
  <c r="CZ10" i="2"/>
  <c r="CW10" i="2"/>
  <c r="CT10" i="2"/>
  <c r="CT17" i="2" s="1"/>
  <c r="CQ10" i="2"/>
  <c r="CN10" i="2"/>
  <c r="CK10" i="2"/>
  <c r="CH10" i="2"/>
  <c r="CH17" i="2" s="1"/>
  <c r="CE10" i="2"/>
  <c r="CB10" i="2"/>
  <c r="BY10" i="2"/>
  <c r="BV10" i="2"/>
  <c r="BR10" i="2"/>
  <c r="BP10" i="2"/>
  <c r="BN10" i="2"/>
  <c r="BK10" i="2"/>
  <c r="BH10" i="2"/>
  <c r="BE10" i="2"/>
  <c r="AW10" i="2"/>
  <c r="AT10" i="2"/>
  <c r="AR10" i="2"/>
  <c r="AO10" i="2"/>
  <c r="AQ10" i="2" s="1"/>
  <c r="AM10" i="2"/>
  <c r="AJ10" i="2"/>
  <c r="AL10" i="2" s="1"/>
  <c r="AH10" i="2"/>
  <c r="AE10" i="2"/>
  <c r="AG10" i="2" s="1"/>
  <c r="Z10" i="2"/>
  <c r="AB10" i="2" s="1"/>
  <c r="AC10" i="2" s="1"/>
  <c r="X10" i="2"/>
  <c r="U10" i="2"/>
  <c r="W10" i="2" s="1"/>
  <c r="Q10" i="2"/>
  <c r="O10" i="2"/>
  <c r="L10" i="2"/>
  <c r="J10" i="2"/>
  <c r="F17" i="7" l="1"/>
  <c r="H17" i="7" s="1"/>
  <c r="H10" i="7"/>
  <c r="F17" i="6"/>
  <c r="H17" i="6" s="1"/>
  <c r="H10" i="6"/>
  <c r="AW17" i="2"/>
  <c r="G10" i="2"/>
  <c r="G14" i="2"/>
  <c r="G11" i="2"/>
  <c r="G13" i="2"/>
  <c r="EF10" i="2"/>
  <c r="EF11" i="2"/>
  <c r="EF12" i="2"/>
  <c r="EF13" i="2"/>
  <c r="EF14" i="2"/>
  <c r="DJ14" i="2"/>
  <c r="S14" i="2"/>
  <c r="DJ13" i="2"/>
  <c r="DJ12" i="2"/>
  <c r="DJ10" i="2"/>
  <c r="DJ11" i="2"/>
  <c r="E10" i="2"/>
  <c r="E12" i="2"/>
  <c r="E14" i="2"/>
  <c r="I14" i="2" s="1"/>
  <c r="BT11" i="2"/>
  <c r="BT12" i="2"/>
  <c r="BN17" i="2"/>
  <c r="N13" i="2"/>
  <c r="CN17" i="2"/>
  <c r="EG17" i="2"/>
  <c r="DM17" i="2"/>
  <c r="DY17" i="2"/>
  <c r="G12" i="2"/>
  <c r="X17" i="2"/>
  <c r="AR17" i="2"/>
  <c r="CZ17" i="2"/>
  <c r="CB17" i="2"/>
  <c r="BT13" i="2"/>
  <c r="BV17" i="2"/>
  <c r="BB17" i="2"/>
  <c r="AT17" i="2"/>
  <c r="K12" i="2"/>
  <c r="M12" i="2" s="1"/>
  <c r="P14" i="2"/>
  <c r="R14" i="2" s="1"/>
  <c r="E11" i="2"/>
  <c r="S12" i="2"/>
  <c r="K10" i="2"/>
  <c r="M10" i="2" s="1"/>
  <c r="K11" i="2"/>
  <c r="P13" i="2"/>
  <c r="R13" i="2" s="1"/>
  <c r="K14" i="2"/>
  <c r="M14" i="2" s="1"/>
  <c r="P12" i="2"/>
  <c r="R12" i="2" s="1"/>
  <c r="N11" i="2"/>
  <c r="K13" i="2"/>
  <c r="M13" i="2" s="1"/>
  <c r="P10" i="2"/>
  <c r="R10" i="2" s="1"/>
  <c r="P11" i="2"/>
  <c r="R11" i="2" s="1"/>
  <c r="L17" i="2"/>
  <c r="AE17" i="2"/>
  <c r="AV10" i="2"/>
  <c r="BE17" i="2"/>
  <c r="BP17" i="2"/>
  <c r="DP17" i="2"/>
  <c r="EB17" i="2"/>
  <c r="S11" i="2"/>
  <c r="BH17" i="2"/>
  <c r="BQ11" i="2"/>
  <c r="BS11" i="2" s="1"/>
  <c r="AH17" i="2"/>
  <c r="S10" i="2"/>
  <c r="BR17" i="2"/>
  <c r="CE17" i="2"/>
  <c r="CQ17" i="2"/>
  <c r="DC17" i="2"/>
  <c r="DS17" i="2"/>
  <c r="EE17" i="2"/>
  <c r="AJ17" i="2"/>
  <c r="BY17" i="2"/>
  <c r="CK17" i="2"/>
  <c r="CW17" i="2"/>
  <c r="E13" i="2"/>
  <c r="N14" i="2"/>
  <c r="J17" i="2"/>
  <c r="Z17" i="2"/>
  <c r="AY17" i="2"/>
  <c r="BK17" i="2"/>
  <c r="DK17" i="2"/>
  <c r="DV17" i="2"/>
  <c r="BS14" i="2"/>
  <c r="AM17" i="2"/>
  <c r="BT10" i="2"/>
  <c r="N12" i="2"/>
  <c r="S13" i="2"/>
  <c r="BT14" i="2"/>
  <c r="Q17" i="2"/>
  <c r="U17" i="2"/>
  <c r="AO17" i="2"/>
  <c r="DI17" i="2"/>
  <c r="BQ10" i="2"/>
  <c r="AL11" i="2"/>
  <c r="BS12" i="2"/>
  <c r="N10" i="2"/>
  <c r="O17" i="2"/>
  <c r="F10" i="2" l="1"/>
  <c r="F14" i="2"/>
  <c r="H14" i="2" s="1"/>
  <c r="W17" i="2"/>
  <c r="AB17" i="2"/>
  <c r="AG17" i="2"/>
  <c r="I10" i="2"/>
  <c r="AQ17" i="2"/>
  <c r="AL17" i="2"/>
  <c r="AV17" i="2"/>
  <c r="F11" i="2"/>
  <c r="H11" i="2" s="1"/>
  <c r="G17" i="2"/>
  <c r="I11" i="2"/>
  <c r="F13" i="2"/>
  <c r="H13" i="2" s="1"/>
  <c r="F12" i="2"/>
  <c r="H12" i="2" s="1"/>
  <c r="I12" i="2"/>
  <c r="N17" i="2"/>
  <c r="BT17" i="2"/>
  <c r="EF17" i="2"/>
  <c r="H10" i="2"/>
  <c r="P17" i="2"/>
  <c r="K17" i="2"/>
  <c r="M11" i="2"/>
  <c r="I13" i="2"/>
  <c r="DJ17" i="2"/>
  <c r="E17" i="2"/>
  <c r="S17" i="2"/>
  <c r="BS10" i="2"/>
  <c r="BQ17" i="2"/>
  <c r="I17" i="2" l="1"/>
  <c r="M17" i="2"/>
  <c r="AC17" i="2"/>
  <c r="BS17" i="2"/>
  <c r="R17" i="2"/>
  <c r="F17" i="2"/>
  <c r="H17" i="2" l="1"/>
</calcChain>
</file>

<file path=xl/sharedStrings.xml><?xml version="1.0" encoding="utf-8"?>
<sst xmlns="http://schemas.openxmlformats.org/spreadsheetml/2006/main" count="960" uniqueCount="67">
  <si>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</si>
  <si>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</si>
  <si>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</si>
  <si>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</si>
  <si>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</si>
  <si>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</si>
  <si>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</si>
  <si>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</si>
  <si>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</si>
  <si>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</si>
  <si>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</si>
  <si>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</si>
  <si>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</si>
  <si>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</si>
  <si>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</si>
  <si>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</si>
  <si>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</si>
  <si>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</si>
  <si>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</si>
  <si>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</si>
  <si>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</si>
  <si>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</si>
  <si>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</si>
  <si>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</si>
  <si>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</si>
  <si>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</si>
  <si>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</si>
  <si>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</si>
  <si>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</si>
  <si>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</si>
  <si>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</si>
  <si>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</si>
  <si>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</si>
  <si>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</si>
  <si>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</si>
  <si>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</si>
  <si>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</si>
  <si>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</si>
  <si>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</si>
  <si>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</si>
  <si>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</si>
  <si>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</si>
  <si>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</si>
  <si>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</si>
  <si>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</si>
  <si>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</si>
  <si>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</si>
  <si>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</si>
  <si>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</si>
  <si>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</si>
  <si>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</si>
  <si>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</si>
  <si>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</si>
  <si>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</si>
  <si>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</si>
  <si>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</si>
  <si>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</si>
  <si>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</si>
  <si>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</si>
  <si>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</si>
  <si>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</si>
  <si>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</si>
  <si>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  փաստ               ( 1 ամիս)                                                                           </t>
  </si>
  <si>
    <t xml:space="preserve">  փաստ               ( 2 ամիս)                                                                           </t>
  </si>
  <si>
    <t/>
  </si>
  <si>
    <r>
      <t xml:space="preserve"> ՀՀ ԳԵՂԱՐՔՈՒՆԻՔԻ  ՄԱՐԶԻ  ՀԱՄԱՅՆՔՆԵՐԻ   ԲՅՈՒՋԵՏԱՅԻՆ   ԵԿԱՄՈՒՏՆԵՐԻ   ՎԵՐԱԲԵՐՅԱԼ  (աճողական)  2023թ.  փետրվարի «28»-ի դրությամբ </t>
    </r>
    <r>
      <rPr>
        <b/>
        <sz val="12"/>
        <rFont val="GHEA Grapalat"/>
        <family val="3"/>
      </rPr>
      <t xml:space="preserve">                                           </t>
    </r>
  </si>
  <si>
    <t>ԴԱՀԿ  Վ/Բ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</si>
</sst>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sz val="14"/>
      <name val="GHEA Grapalat"/>
      <family val="3"/>
    </font>
    <font>
      <b/>
      <sz val="14"/>
      <color indexed="8"/>
      <name val="GHEA Grapalat"/>
      <family val="3"/>
    </font>
    <font>
      <b/>
      <sz val="14"/>
      <name val="GHEA Grapalat"/>
      <family val="3"/>
    </font>
    <font>
      <b/>
      <sz val="15"/>
      <name val="GHEA Grapalat"/>
      <family val="3"/>
    </font>
    <font>
      <b/>
      <sz val="15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0" fontId="2" fillId="2" borderId="0" xfId="0" applyFont="1" applyFill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Protection="1"/>
    <xf numFmtId="165" fontId="11" fillId="3" borderId="2" xfId="0" applyNumberFormat="1" applyFont="1" applyFill="1" applyBorder="1" applyAlignment="1" applyProtection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 wrapText="1"/>
    </xf>
    <xf numFmtId="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5" fontId="14" fillId="2" borderId="2" xfId="0" applyNumberFormat="1" applyFont="1" applyFill="1" applyBorder="1" applyAlignment="1" applyProtection="1">
      <alignment horizontal="center" vertical="center" wrapText="1"/>
    </xf>
    <xf numFmtId="165" fontId="14" fillId="3" borderId="2" xfId="0" applyNumberFormat="1" applyFont="1" applyFill="1" applyBorder="1" applyAlignment="1" applyProtection="1">
      <alignment horizontal="center" vertical="center" wrapText="1"/>
    </xf>
    <xf numFmtId="165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 applyProtection="1">
      <alignment horizontal="center"/>
      <protection locked="0"/>
    </xf>
    <xf numFmtId="164" fontId="14" fillId="2" borderId="2" xfId="0" applyNumberFormat="1" applyFont="1" applyFill="1" applyBorder="1" applyAlignment="1">
      <alignment horizontal="center"/>
    </xf>
    <xf numFmtId="165" fontId="15" fillId="2" borderId="2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horizontal="center"/>
      <protection locked="0"/>
    </xf>
    <xf numFmtId="164" fontId="1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1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17.28515625" defaultRowHeight="17.25" x14ac:dyDescent="0.3"/>
  <cols>
    <col min="1" max="1" width="5.28515625" style="1" customWidth="1"/>
    <col min="2" max="2" width="15.42578125" style="42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2.5703125" style="1" customWidth="1"/>
    <col min="14" max="14" width="11" style="1" customWidth="1"/>
    <col min="15" max="17" width="14.85546875" style="1" customWidth="1"/>
    <col min="18" max="18" width="11.7109375" style="1" customWidth="1"/>
    <col min="19" max="19" width="11.85546875" style="1" customWidth="1"/>
    <col min="20" max="32" width="14.85546875" style="1" customWidth="1"/>
    <col min="33" max="33" width="13.5703125" style="1" customWidth="1"/>
    <col min="34" max="133" width="14.85546875" style="1" customWidth="1"/>
    <col min="134" max="134" width="10.5703125" style="1" customWidth="1"/>
    <col min="135" max="137" width="14.85546875" style="1" customWidth="1"/>
    <col min="138" max="227" width="17.28515625" style="4"/>
    <col min="228" max="16384" width="17.28515625" style="1"/>
  </cols>
  <sheetData>
    <row r="1" spans="1:253" x14ac:dyDescent="0.3"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2"/>
      <c r="P1" s="2"/>
      <c r="Q1" s="2"/>
      <c r="R1" s="2"/>
      <c r="S1" s="2"/>
      <c r="T1" s="2"/>
      <c r="U1" s="2"/>
      <c r="V1" s="2"/>
      <c r="W1" s="2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253" ht="17.45" customHeight="1" x14ac:dyDescent="0.3">
      <c r="C2" s="92" t="s">
        <v>65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Q2" s="5"/>
      <c r="R2" s="5"/>
      <c r="T2" s="93"/>
      <c r="U2" s="93"/>
      <c r="V2" s="93"/>
      <c r="W2" s="6"/>
      <c r="X2" s="6"/>
      <c r="AA2" s="59"/>
      <c r="AB2" s="6"/>
      <c r="AC2" s="6"/>
      <c r="AD2" s="6"/>
      <c r="AE2" s="6"/>
      <c r="AF2" s="6"/>
      <c r="AG2" s="6"/>
      <c r="AH2" s="6"/>
      <c r="AI2" s="6"/>
      <c r="AJ2" s="6"/>
      <c r="AK2" s="59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3" x14ac:dyDescent="0.3">
      <c r="C3" s="7"/>
      <c r="D3" s="7"/>
      <c r="E3" s="7"/>
      <c r="F3" s="7"/>
      <c r="G3" s="7"/>
      <c r="H3" s="7"/>
      <c r="I3" s="7"/>
      <c r="J3" s="7"/>
      <c r="K3" s="7"/>
      <c r="L3" s="92" t="s">
        <v>1</v>
      </c>
      <c r="M3" s="92"/>
      <c r="N3" s="92"/>
      <c r="O3" s="92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3" ht="17.45" customHeight="1" x14ac:dyDescent="0.3">
      <c r="A4" s="94" t="s">
        <v>2</v>
      </c>
      <c r="B4" s="97" t="s">
        <v>3</v>
      </c>
      <c r="C4" s="100" t="s">
        <v>4</v>
      </c>
      <c r="D4" s="100" t="s">
        <v>5</v>
      </c>
      <c r="E4" s="103" t="s">
        <v>6</v>
      </c>
      <c r="F4" s="104"/>
      <c r="G4" s="104"/>
      <c r="H4" s="104"/>
      <c r="I4" s="105"/>
      <c r="J4" s="112" t="s">
        <v>7</v>
      </c>
      <c r="K4" s="113"/>
      <c r="L4" s="113"/>
      <c r="M4" s="113"/>
      <c r="N4" s="114"/>
      <c r="O4" s="121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3"/>
      <c r="DH4" s="143" t="s">
        <v>8</v>
      </c>
      <c r="DI4" s="144" t="s">
        <v>9</v>
      </c>
      <c r="DJ4" s="145"/>
      <c r="DK4" s="146"/>
      <c r="DL4" s="153" t="s">
        <v>10</v>
      </c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43" t="s">
        <v>11</v>
      </c>
      <c r="EE4" s="154" t="s">
        <v>12</v>
      </c>
      <c r="EF4" s="155"/>
      <c r="EG4" s="156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8" customHeight="1" x14ac:dyDescent="0.3">
      <c r="A5" s="95"/>
      <c r="B5" s="98"/>
      <c r="C5" s="101"/>
      <c r="D5" s="101"/>
      <c r="E5" s="106"/>
      <c r="F5" s="107"/>
      <c r="G5" s="107"/>
      <c r="H5" s="107"/>
      <c r="I5" s="108"/>
      <c r="J5" s="115"/>
      <c r="K5" s="116"/>
      <c r="L5" s="116"/>
      <c r="M5" s="116"/>
      <c r="N5" s="117"/>
      <c r="O5" s="163" t="s">
        <v>13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166" t="s">
        <v>14</v>
      </c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7" t="s">
        <v>15</v>
      </c>
      <c r="BN5" s="168"/>
      <c r="BO5" s="168"/>
      <c r="BP5" s="171" t="s">
        <v>16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3"/>
      <c r="CG5" s="130" t="s">
        <v>17</v>
      </c>
      <c r="CH5" s="131"/>
      <c r="CI5" s="131"/>
      <c r="CJ5" s="131"/>
      <c r="CK5" s="131"/>
      <c r="CL5" s="131"/>
      <c r="CM5" s="131"/>
      <c r="CN5" s="131"/>
      <c r="CO5" s="174"/>
      <c r="CP5" s="171" t="s">
        <v>18</v>
      </c>
      <c r="CQ5" s="172"/>
      <c r="CR5" s="172"/>
      <c r="CS5" s="172"/>
      <c r="CT5" s="172"/>
      <c r="CU5" s="172"/>
      <c r="CV5" s="172"/>
      <c r="CW5" s="172"/>
      <c r="CX5" s="172"/>
      <c r="CY5" s="166" t="s">
        <v>19</v>
      </c>
      <c r="CZ5" s="166"/>
      <c r="DA5" s="166"/>
      <c r="DB5" s="167" t="s">
        <v>20</v>
      </c>
      <c r="DC5" s="168"/>
      <c r="DD5" s="175"/>
      <c r="DE5" s="167" t="s">
        <v>21</v>
      </c>
      <c r="DF5" s="168"/>
      <c r="DG5" s="175"/>
      <c r="DH5" s="143"/>
      <c r="DI5" s="147"/>
      <c r="DJ5" s="148"/>
      <c r="DK5" s="149"/>
      <c r="DL5" s="177"/>
      <c r="DM5" s="177"/>
      <c r="DN5" s="178"/>
      <c r="DO5" s="178"/>
      <c r="DP5" s="178"/>
      <c r="DQ5" s="178"/>
      <c r="DR5" s="167" t="s">
        <v>22</v>
      </c>
      <c r="DS5" s="168"/>
      <c r="DT5" s="175"/>
      <c r="DU5" s="183"/>
      <c r="DV5" s="184"/>
      <c r="DW5" s="184"/>
      <c r="DX5" s="184"/>
      <c r="DY5" s="184"/>
      <c r="DZ5" s="184"/>
      <c r="EA5" s="184"/>
      <c r="EB5" s="184"/>
      <c r="EC5" s="184"/>
      <c r="ED5" s="143"/>
      <c r="EE5" s="157"/>
      <c r="EF5" s="158"/>
      <c r="EG5" s="159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84" customHeight="1" x14ac:dyDescent="0.3">
      <c r="A6" s="95"/>
      <c r="B6" s="98"/>
      <c r="C6" s="101"/>
      <c r="D6" s="101"/>
      <c r="E6" s="109"/>
      <c r="F6" s="110"/>
      <c r="G6" s="110"/>
      <c r="H6" s="110"/>
      <c r="I6" s="111"/>
      <c r="J6" s="118"/>
      <c r="K6" s="119"/>
      <c r="L6" s="119"/>
      <c r="M6" s="119"/>
      <c r="N6" s="120"/>
      <c r="O6" s="185" t="s">
        <v>55</v>
      </c>
      <c r="P6" s="186"/>
      <c r="Q6" s="186"/>
      <c r="R6" s="186"/>
      <c r="S6" s="187"/>
      <c r="T6" s="188" t="s">
        <v>23</v>
      </c>
      <c r="U6" s="189"/>
      <c r="V6" s="189"/>
      <c r="W6" s="189"/>
      <c r="X6" s="190"/>
      <c r="Y6" s="188" t="s">
        <v>24</v>
      </c>
      <c r="Z6" s="189"/>
      <c r="AA6" s="189"/>
      <c r="AB6" s="189"/>
      <c r="AC6" s="190"/>
      <c r="AD6" s="188" t="s">
        <v>52</v>
      </c>
      <c r="AE6" s="189"/>
      <c r="AF6" s="189"/>
      <c r="AG6" s="189"/>
      <c r="AH6" s="190"/>
      <c r="AI6" s="188" t="s">
        <v>53</v>
      </c>
      <c r="AJ6" s="189"/>
      <c r="AK6" s="189"/>
      <c r="AL6" s="189"/>
      <c r="AM6" s="190"/>
      <c r="AN6" s="188" t="s">
        <v>25</v>
      </c>
      <c r="AO6" s="189"/>
      <c r="AP6" s="189"/>
      <c r="AQ6" s="189"/>
      <c r="AR6" s="190"/>
      <c r="AS6" s="188" t="s">
        <v>26</v>
      </c>
      <c r="AT6" s="189"/>
      <c r="AU6" s="189"/>
      <c r="AV6" s="189"/>
      <c r="AW6" s="190"/>
      <c r="AX6" s="191" t="s">
        <v>27</v>
      </c>
      <c r="AY6" s="191"/>
      <c r="AZ6" s="191"/>
      <c r="BA6" s="133" t="s">
        <v>28</v>
      </c>
      <c r="BB6" s="134"/>
      <c r="BC6" s="134"/>
      <c r="BD6" s="133" t="s">
        <v>29</v>
      </c>
      <c r="BE6" s="134"/>
      <c r="BF6" s="135"/>
      <c r="BG6" s="136" t="s">
        <v>30</v>
      </c>
      <c r="BH6" s="137"/>
      <c r="BI6" s="137"/>
      <c r="BJ6" s="138" t="s">
        <v>31</v>
      </c>
      <c r="BK6" s="139"/>
      <c r="BL6" s="139"/>
      <c r="BM6" s="169"/>
      <c r="BN6" s="170"/>
      <c r="BO6" s="170"/>
      <c r="BP6" s="140" t="s">
        <v>32</v>
      </c>
      <c r="BQ6" s="141"/>
      <c r="BR6" s="141"/>
      <c r="BS6" s="141"/>
      <c r="BT6" s="142"/>
      <c r="BU6" s="132" t="s">
        <v>33</v>
      </c>
      <c r="BV6" s="132"/>
      <c r="BW6" s="132"/>
      <c r="BX6" s="132" t="s">
        <v>34</v>
      </c>
      <c r="BY6" s="132"/>
      <c r="BZ6" s="132"/>
      <c r="CA6" s="132" t="s">
        <v>35</v>
      </c>
      <c r="CB6" s="132"/>
      <c r="CC6" s="132"/>
      <c r="CD6" s="132" t="s">
        <v>36</v>
      </c>
      <c r="CE6" s="132"/>
      <c r="CF6" s="132"/>
      <c r="CG6" s="132" t="s">
        <v>37</v>
      </c>
      <c r="CH6" s="132"/>
      <c r="CI6" s="132"/>
      <c r="CJ6" s="130" t="s">
        <v>38</v>
      </c>
      <c r="CK6" s="131"/>
      <c r="CL6" s="131"/>
      <c r="CM6" s="132" t="s">
        <v>39</v>
      </c>
      <c r="CN6" s="132"/>
      <c r="CO6" s="132"/>
      <c r="CP6" s="179" t="s">
        <v>40</v>
      </c>
      <c r="CQ6" s="180"/>
      <c r="CR6" s="131"/>
      <c r="CS6" s="132" t="s">
        <v>41</v>
      </c>
      <c r="CT6" s="132"/>
      <c r="CU6" s="132"/>
      <c r="CV6" s="130" t="s">
        <v>42</v>
      </c>
      <c r="CW6" s="131"/>
      <c r="CX6" s="131"/>
      <c r="CY6" s="166"/>
      <c r="CZ6" s="166"/>
      <c r="DA6" s="166"/>
      <c r="DB6" s="169"/>
      <c r="DC6" s="170"/>
      <c r="DD6" s="176"/>
      <c r="DE6" s="169"/>
      <c r="DF6" s="170"/>
      <c r="DG6" s="176"/>
      <c r="DH6" s="143"/>
      <c r="DI6" s="150"/>
      <c r="DJ6" s="151"/>
      <c r="DK6" s="152"/>
      <c r="DL6" s="167" t="s">
        <v>43</v>
      </c>
      <c r="DM6" s="168"/>
      <c r="DN6" s="175"/>
      <c r="DO6" s="167" t="s">
        <v>44</v>
      </c>
      <c r="DP6" s="168"/>
      <c r="DQ6" s="175"/>
      <c r="DR6" s="169"/>
      <c r="DS6" s="170"/>
      <c r="DT6" s="176"/>
      <c r="DU6" s="167" t="s">
        <v>45</v>
      </c>
      <c r="DV6" s="168"/>
      <c r="DW6" s="175"/>
      <c r="DX6" s="167" t="s">
        <v>46</v>
      </c>
      <c r="DY6" s="168"/>
      <c r="DZ6" s="175"/>
      <c r="EA6" s="181" t="s">
        <v>47</v>
      </c>
      <c r="EB6" s="182"/>
      <c r="EC6" s="182"/>
      <c r="ED6" s="143"/>
      <c r="EE6" s="160"/>
      <c r="EF6" s="161"/>
      <c r="EG6" s="162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7.45" customHeight="1" x14ac:dyDescent="0.3">
      <c r="A7" s="95"/>
      <c r="B7" s="98"/>
      <c r="C7" s="101"/>
      <c r="D7" s="101"/>
      <c r="E7" s="124" t="s">
        <v>48</v>
      </c>
      <c r="F7" s="126" t="s">
        <v>61</v>
      </c>
      <c r="G7" s="128"/>
      <c r="H7" s="128"/>
      <c r="I7" s="129"/>
      <c r="J7" s="124" t="s">
        <v>48</v>
      </c>
      <c r="K7" s="126" t="s">
        <v>61</v>
      </c>
      <c r="L7" s="128"/>
      <c r="M7" s="128"/>
      <c r="N7" s="129"/>
      <c r="O7" s="124" t="s">
        <v>48</v>
      </c>
      <c r="P7" s="126" t="s">
        <v>61</v>
      </c>
      <c r="Q7" s="128"/>
      <c r="R7" s="128"/>
      <c r="S7" s="129"/>
      <c r="T7" s="124" t="s">
        <v>48</v>
      </c>
      <c r="U7" s="126" t="s">
        <v>61</v>
      </c>
      <c r="V7" s="128"/>
      <c r="W7" s="128"/>
      <c r="X7" s="129"/>
      <c r="Y7" s="124" t="s">
        <v>48</v>
      </c>
      <c r="Z7" s="126" t="s">
        <v>61</v>
      </c>
      <c r="AA7" s="128"/>
      <c r="AB7" s="128"/>
      <c r="AC7" s="129"/>
      <c r="AD7" s="124" t="s">
        <v>48</v>
      </c>
      <c r="AE7" s="126" t="s">
        <v>61</v>
      </c>
      <c r="AF7" s="192"/>
      <c r="AG7" s="192"/>
      <c r="AH7" s="192"/>
      <c r="AI7" s="124" t="s">
        <v>48</v>
      </c>
      <c r="AJ7" s="126" t="s">
        <v>61</v>
      </c>
      <c r="AK7" s="128"/>
      <c r="AL7" s="128"/>
      <c r="AM7" s="129"/>
      <c r="AN7" s="124" t="s">
        <v>48</v>
      </c>
      <c r="AO7" s="126" t="s">
        <v>61</v>
      </c>
      <c r="AP7" s="128"/>
      <c r="AQ7" s="128"/>
      <c r="AR7" s="129"/>
      <c r="AS7" s="124" t="s">
        <v>48</v>
      </c>
      <c r="AT7" s="126" t="s">
        <v>61</v>
      </c>
      <c r="AU7" s="128"/>
      <c r="AV7" s="128"/>
      <c r="AW7" s="129"/>
      <c r="AX7" s="124" t="s">
        <v>48</v>
      </c>
      <c r="AY7" s="126" t="s">
        <v>61</v>
      </c>
      <c r="AZ7" s="60"/>
      <c r="BA7" s="124" t="s">
        <v>48</v>
      </c>
      <c r="BB7" s="126" t="s">
        <v>61</v>
      </c>
      <c r="BC7" s="60"/>
      <c r="BD7" s="124" t="s">
        <v>48</v>
      </c>
      <c r="BE7" s="126" t="s">
        <v>61</v>
      </c>
      <c r="BF7" s="60"/>
      <c r="BG7" s="124" t="s">
        <v>48</v>
      </c>
      <c r="BH7" s="126" t="s">
        <v>61</v>
      </c>
      <c r="BI7" s="60"/>
      <c r="BJ7" s="124" t="s">
        <v>48</v>
      </c>
      <c r="BK7" s="126" t="s">
        <v>61</v>
      </c>
      <c r="BL7" s="60"/>
      <c r="BM7" s="124" t="s">
        <v>48</v>
      </c>
      <c r="BN7" s="126" t="s">
        <v>61</v>
      </c>
      <c r="BO7" s="60"/>
      <c r="BP7" s="124" t="s">
        <v>48</v>
      </c>
      <c r="BQ7" s="126" t="s">
        <v>61</v>
      </c>
      <c r="BR7" s="193"/>
      <c r="BS7" s="193"/>
      <c r="BT7" s="194"/>
      <c r="BU7" s="124" t="s">
        <v>48</v>
      </c>
      <c r="BV7" s="126" t="s">
        <v>61</v>
      </c>
      <c r="BW7" s="60"/>
      <c r="BX7" s="124" t="s">
        <v>48</v>
      </c>
      <c r="BY7" s="126" t="s">
        <v>61</v>
      </c>
      <c r="BZ7" s="60"/>
      <c r="CA7" s="124" t="s">
        <v>48</v>
      </c>
      <c r="CB7" s="126" t="s">
        <v>61</v>
      </c>
      <c r="CC7" s="60"/>
      <c r="CD7" s="124" t="s">
        <v>48</v>
      </c>
      <c r="CE7" s="126" t="s">
        <v>61</v>
      </c>
      <c r="CF7" s="60"/>
      <c r="CG7" s="124" t="s">
        <v>48</v>
      </c>
      <c r="CH7" s="126" t="s">
        <v>61</v>
      </c>
      <c r="CI7" s="60"/>
      <c r="CJ7" s="124" t="s">
        <v>48</v>
      </c>
      <c r="CK7" s="126" t="s">
        <v>61</v>
      </c>
      <c r="CL7" s="60"/>
      <c r="CM7" s="124" t="s">
        <v>48</v>
      </c>
      <c r="CN7" s="126" t="s">
        <v>61</v>
      </c>
      <c r="CO7" s="60"/>
      <c r="CP7" s="124" t="s">
        <v>48</v>
      </c>
      <c r="CQ7" s="126" t="s">
        <v>61</v>
      </c>
      <c r="CR7" s="60"/>
      <c r="CS7" s="124" t="s">
        <v>48</v>
      </c>
      <c r="CT7" s="126" t="s">
        <v>61</v>
      </c>
      <c r="CU7" s="60"/>
      <c r="CV7" s="124" t="s">
        <v>48</v>
      </c>
      <c r="CW7" s="126" t="s">
        <v>61</v>
      </c>
      <c r="CX7" s="60"/>
      <c r="CY7" s="124" t="s">
        <v>48</v>
      </c>
      <c r="CZ7" s="126" t="s">
        <v>61</v>
      </c>
      <c r="DA7" s="60"/>
      <c r="DB7" s="124" t="s">
        <v>48</v>
      </c>
      <c r="DC7" s="126" t="s">
        <v>61</v>
      </c>
      <c r="DD7" s="60"/>
      <c r="DE7" s="124" t="s">
        <v>48</v>
      </c>
      <c r="DF7" s="126" t="s">
        <v>61</v>
      </c>
      <c r="DG7" s="60"/>
      <c r="DH7" s="195" t="s">
        <v>49</v>
      </c>
      <c r="DI7" s="124" t="s">
        <v>48</v>
      </c>
      <c r="DJ7" s="126" t="s">
        <v>61</v>
      </c>
      <c r="DK7" s="60"/>
      <c r="DL7" s="124" t="s">
        <v>48</v>
      </c>
      <c r="DM7" s="126" t="s">
        <v>61</v>
      </c>
      <c r="DN7" s="60"/>
      <c r="DO7" s="124" t="s">
        <v>48</v>
      </c>
      <c r="DP7" s="126" t="s">
        <v>61</v>
      </c>
      <c r="DQ7" s="60"/>
      <c r="DR7" s="124" t="s">
        <v>48</v>
      </c>
      <c r="DS7" s="126" t="s">
        <v>61</v>
      </c>
      <c r="DT7" s="60"/>
      <c r="DU7" s="124" t="s">
        <v>48</v>
      </c>
      <c r="DV7" s="126" t="s">
        <v>61</v>
      </c>
      <c r="DW7" s="60"/>
      <c r="DX7" s="124" t="s">
        <v>48</v>
      </c>
      <c r="DY7" s="126" t="s">
        <v>61</v>
      </c>
      <c r="DZ7" s="60"/>
      <c r="EA7" s="124" t="s">
        <v>48</v>
      </c>
      <c r="EB7" s="126" t="s">
        <v>61</v>
      </c>
      <c r="EC7" s="60"/>
      <c r="ED7" s="143" t="s">
        <v>49</v>
      </c>
      <c r="EE7" s="124" t="s">
        <v>48</v>
      </c>
      <c r="EF7" s="126" t="s">
        <v>61</v>
      </c>
      <c r="EG7" s="6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96.75" customHeight="1" x14ac:dyDescent="0.3">
      <c r="A8" s="96"/>
      <c r="B8" s="99"/>
      <c r="C8" s="102"/>
      <c r="D8" s="102"/>
      <c r="E8" s="125"/>
      <c r="F8" s="127"/>
      <c r="G8" s="12" t="s">
        <v>63</v>
      </c>
      <c r="H8" s="61" t="s">
        <v>54</v>
      </c>
      <c r="I8" s="62" t="s">
        <v>50</v>
      </c>
      <c r="J8" s="125"/>
      <c r="K8" s="127"/>
      <c r="L8" s="12" t="s">
        <v>63</v>
      </c>
      <c r="M8" s="61" t="s">
        <v>54</v>
      </c>
      <c r="N8" s="62" t="s">
        <v>50</v>
      </c>
      <c r="O8" s="125"/>
      <c r="P8" s="127"/>
      <c r="Q8" s="66" t="s">
        <v>63</v>
      </c>
      <c r="R8" s="61" t="s">
        <v>54</v>
      </c>
      <c r="S8" s="62" t="s">
        <v>50</v>
      </c>
      <c r="T8" s="125"/>
      <c r="U8" s="127"/>
      <c r="V8" s="66" t="s">
        <v>63</v>
      </c>
      <c r="W8" s="40" t="s">
        <v>54</v>
      </c>
      <c r="X8" s="12" t="s">
        <v>50</v>
      </c>
      <c r="Y8" s="125"/>
      <c r="Z8" s="127"/>
      <c r="AA8" s="66" t="s">
        <v>63</v>
      </c>
      <c r="AB8" s="40" t="s">
        <v>54</v>
      </c>
      <c r="AC8" s="12" t="s">
        <v>50</v>
      </c>
      <c r="AD8" s="125"/>
      <c r="AE8" s="127"/>
      <c r="AF8" s="66" t="s">
        <v>63</v>
      </c>
      <c r="AG8" s="40" t="s">
        <v>54</v>
      </c>
      <c r="AH8" s="12" t="s">
        <v>50</v>
      </c>
      <c r="AI8" s="125"/>
      <c r="AJ8" s="127"/>
      <c r="AK8" s="66" t="s">
        <v>63</v>
      </c>
      <c r="AL8" s="40" t="s">
        <v>54</v>
      </c>
      <c r="AM8" s="12" t="s">
        <v>50</v>
      </c>
      <c r="AN8" s="125"/>
      <c r="AO8" s="127"/>
      <c r="AP8" s="66" t="s">
        <v>63</v>
      </c>
      <c r="AQ8" s="40" t="s">
        <v>54</v>
      </c>
      <c r="AR8" s="12" t="s">
        <v>50</v>
      </c>
      <c r="AS8" s="125"/>
      <c r="AT8" s="127"/>
      <c r="AU8" s="66" t="s">
        <v>63</v>
      </c>
      <c r="AV8" s="40" t="s">
        <v>54</v>
      </c>
      <c r="AW8" s="12" t="s">
        <v>50</v>
      </c>
      <c r="AX8" s="125"/>
      <c r="AY8" s="127"/>
      <c r="AZ8" s="66" t="s">
        <v>63</v>
      </c>
      <c r="BA8" s="125"/>
      <c r="BB8" s="127"/>
      <c r="BC8" s="66" t="s">
        <v>63</v>
      </c>
      <c r="BD8" s="125"/>
      <c r="BE8" s="127"/>
      <c r="BF8" s="66" t="s">
        <v>63</v>
      </c>
      <c r="BG8" s="125"/>
      <c r="BH8" s="127"/>
      <c r="BI8" s="66" t="s">
        <v>63</v>
      </c>
      <c r="BJ8" s="125"/>
      <c r="BK8" s="127"/>
      <c r="BL8" s="66" t="s">
        <v>63</v>
      </c>
      <c r="BM8" s="125"/>
      <c r="BN8" s="127"/>
      <c r="BO8" s="66" t="s">
        <v>63</v>
      </c>
      <c r="BP8" s="125"/>
      <c r="BQ8" s="127"/>
      <c r="BR8" s="66" t="s">
        <v>63</v>
      </c>
      <c r="BS8" s="40" t="s">
        <v>54</v>
      </c>
      <c r="BT8" s="12" t="s">
        <v>50</v>
      </c>
      <c r="BU8" s="125"/>
      <c r="BV8" s="127"/>
      <c r="BW8" s="66" t="s">
        <v>63</v>
      </c>
      <c r="BX8" s="125"/>
      <c r="BY8" s="127"/>
      <c r="BZ8" s="66" t="s">
        <v>63</v>
      </c>
      <c r="CA8" s="125"/>
      <c r="CB8" s="127"/>
      <c r="CC8" s="66" t="s">
        <v>63</v>
      </c>
      <c r="CD8" s="125"/>
      <c r="CE8" s="127"/>
      <c r="CF8" s="66" t="s">
        <v>63</v>
      </c>
      <c r="CG8" s="125"/>
      <c r="CH8" s="127"/>
      <c r="CI8" s="66" t="s">
        <v>63</v>
      </c>
      <c r="CJ8" s="125"/>
      <c r="CK8" s="127"/>
      <c r="CL8" s="66" t="s">
        <v>63</v>
      </c>
      <c r="CM8" s="125"/>
      <c r="CN8" s="127"/>
      <c r="CO8" s="66" t="s">
        <v>63</v>
      </c>
      <c r="CP8" s="125"/>
      <c r="CQ8" s="127"/>
      <c r="CR8" s="66" t="s">
        <v>63</v>
      </c>
      <c r="CS8" s="125"/>
      <c r="CT8" s="127"/>
      <c r="CU8" s="66" t="s">
        <v>63</v>
      </c>
      <c r="CV8" s="125"/>
      <c r="CW8" s="127"/>
      <c r="CX8" s="66" t="s">
        <v>63</v>
      </c>
      <c r="CY8" s="125"/>
      <c r="CZ8" s="127"/>
      <c r="DA8" s="66" t="s">
        <v>63</v>
      </c>
      <c r="DB8" s="125"/>
      <c r="DC8" s="127"/>
      <c r="DD8" s="66" t="s">
        <v>63</v>
      </c>
      <c r="DE8" s="125"/>
      <c r="DF8" s="127"/>
      <c r="DG8" s="66" t="s">
        <v>63</v>
      </c>
      <c r="DH8" s="195"/>
      <c r="DI8" s="125"/>
      <c r="DJ8" s="127"/>
      <c r="DK8" s="66" t="s">
        <v>63</v>
      </c>
      <c r="DL8" s="125"/>
      <c r="DM8" s="127"/>
      <c r="DN8" s="66" t="s">
        <v>63</v>
      </c>
      <c r="DO8" s="125"/>
      <c r="DP8" s="127"/>
      <c r="DQ8" s="66" t="s">
        <v>63</v>
      </c>
      <c r="DR8" s="125"/>
      <c r="DS8" s="127"/>
      <c r="DT8" s="66" t="s">
        <v>63</v>
      </c>
      <c r="DU8" s="125"/>
      <c r="DV8" s="127"/>
      <c r="DW8" s="66" t="s">
        <v>63</v>
      </c>
      <c r="DX8" s="125"/>
      <c r="DY8" s="127"/>
      <c r="DZ8" s="66" t="s">
        <v>63</v>
      </c>
      <c r="EA8" s="125"/>
      <c r="EB8" s="127"/>
      <c r="EC8" s="66" t="s">
        <v>63</v>
      </c>
      <c r="ED8" s="143"/>
      <c r="EE8" s="125"/>
      <c r="EF8" s="127"/>
      <c r="EG8" s="66" t="s">
        <v>63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9</v>
      </c>
      <c r="K9" s="15"/>
      <c r="L9" s="15">
        <v>11</v>
      </c>
      <c r="M9" s="15"/>
      <c r="N9" s="15">
        <v>13</v>
      </c>
      <c r="O9" s="16">
        <v>14</v>
      </c>
      <c r="P9" s="16"/>
      <c r="Q9" s="16">
        <v>16</v>
      </c>
      <c r="R9" s="16"/>
      <c r="S9" s="16">
        <v>18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29</v>
      </c>
      <c r="AJ9" s="15"/>
      <c r="AK9" s="15">
        <v>31</v>
      </c>
      <c r="AL9" s="15"/>
      <c r="AM9" s="15">
        <v>33</v>
      </c>
      <c r="AN9" s="16">
        <v>34</v>
      </c>
      <c r="AO9" s="16"/>
      <c r="AP9" s="16">
        <v>36</v>
      </c>
      <c r="AQ9" s="16"/>
      <c r="AR9" s="16">
        <v>38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65</v>
      </c>
      <c r="BQ9" s="15"/>
      <c r="BR9" s="15">
        <v>67</v>
      </c>
      <c r="BS9" s="15"/>
      <c r="BT9" s="15">
        <v>69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91</v>
      </c>
      <c r="CQ9" s="17"/>
      <c r="CR9" s="17">
        <v>93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24" customHeight="1" x14ac:dyDescent="0.3">
      <c r="A10" s="22">
        <v>1</v>
      </c>
      <c r="B10" s="54" t="s">
        <v>56</v>
      </c>
      <c r="C10" s="55">
        <v>5575.6617999999999</v>
      </c>
      <c r="D10" s="55">
        <v>249957.95910000001</v>
      </c>
      <c r="E10" s="24">
        <f t="shared" ref="E10:G14" si="0">DI10+EE10-EA10</f>
        <v>3957536.7</v>
      </c>
      <c r="F10" s="25">
        <f t="shared" si="0"/>
        <v>989384.17500000005</v>
      </c>
      <c r="G10" s="25">
        <f t="shared" si="0"/>
        <v>322850.56189999997</v>
      </c>
      <c r="H10" s="25">
        <f>+G10/F10*100</f>
        <v>32.631466123864364</v>
      </c>
      <c r="I10" s="25">
        <f t="shared" ref="I10:I14" si="1">G10/E10*100</f>
        <v>8.1578665309660909</v>
      </c>
      <c r="J10" s="24">
        <f t="shared" ref="J10:L14" si="2">T10+Y10+AI10+AN10+AS10+AX10+BM10+BU10+BX10+CA10+CD10+CG10+CM10+CP10+CV10+CY10+DE10+AD10</f>
        <v>490041.30000000005</v>
      </c>
      <c r="K10" s="25">
        <f t="shared" si="2"/>
        <v>122510.32500000001</v>
      </c>
      <c r="L10" s="25">
        <f t="shared" si="2"/>
        <v>76589.761900000012</v>
      </c>
      <c r="M10" s="25">
        <f>+L10/K10*100</f>
        <v>62.516985323481919</v>
      </c>
      <c r="N10" s="25">
        <f t="shared" ref="N10:N14" si="3">L10/J10*100</f>
        <v>15.62924633087048</v>
      </c>
      <c r="O10" s="24">
        <f t="shared" ref="O10:P14" si="4">T10+Y10+AD10</f>
        <v>90266.7</v>
      </c>
      <c r="P10" s="25">
        <f t="shared" si="4"/>
        <v>22566.674999999999</v>
      </c>
      <c r="Q10" s="25">
        <f t="shared" ref="Q10:Q14" si="5">V10+AA10+AF10</f>
        <v>5107.3199999999979</v>
      </c>
      <c r="R10" s="25">
        <f>+Q10/P10*100</f>
        <v>22.63213344455928</v>
      </c>
      <c r="S10" s="23">
        <f t="shared" ref="S10:S14" si="6">Q10/O10*100</f>
        <v>5.6580333611398199</v>
      </c>
      <c r="T10" s="24">
        <v>5064.3999999999996</v>
      </c>
      <c r="U10" s="56">
        <f>+T10/12*3</f>
        <v>1266.0999999999999</v>
      </c>
      <c r="V10" s="56">
        <v>455.00599999999997</v>
      </c>
      <c r="W10" s="56">
        <f>+V10/U10*100</f>
        <v>35.937603664797408</v>
      </c>
      <c r="X10" s="56">
        <f t="shared" ref="X10:X17" si="7">V10/T10*100</f>
        <v>8.9844009161993519</v>
      </c>
      <c r="Y10" s="24">
        <v>85202.3</v>
      </c>
      <c r="Z10" s="56">
        <f>+Y10/12*3</f>
        <v>21300.575000000001</v>
      </c>
      <c r="AA10" s="56">
        <v>1524.5719999999999</v>
      </c>
      <c r="AB10" s="56">
        <f t="shared" ref="AB10:AC17" si="8">+AA10/Z10*100</f>
        <v>7.1574218066883164</v>
      </c>
      <c r="AC10" s="56">
        <f t="shared" si="8"/>
        <v>0.46947089456505281</v>
      </c>
      <c r="AD10" s="24">
        <v>0</v>
      </c>
      <c r="AE10" s="56">
        <f>+AD10/12*3</f>
        <v>0</v>
      </c>
      <c r="AF10" s="56">
        <v>3127.7419999999984</v>
      </c>
      <c r="AG10" s="56" t="e">
        <f>+AF10/AE10*100</f>
        <v>#DIV/0!</v>
      </c>
      <c r="AH10" s="56" t="e">
        <f>AF10/AD10*100</f>
        <v>#DIV/0!</v>
      </c>
      <c r="AI10" s="24">
        <v>170918.2</v>
      </c>
      <c r="AJ10" s="56">
        <f>+AI10/12*3</f>
        <v>42729.55</v>
      </c>
      <c r="AK10" s="56">
        <v>54748.764999999999</v>
      </c>
      <c r="AL10" s="56">
        <f>+AK10/AJ10*100</f>
        <v>128.12857846619025</v>
      </c>
      <c r="AM10" s="56">
        <f t="shared" ref="AM10:AM14" si="9">AK10/AI10*100</f>
        <v>32.032144616547562</v>
      </c>
      <c r="AN10" s="24">
        <v>6488</v>
      </c>
      <c r="AO10" s="56">
        <f>+AN10/12*3</f>
        <v>1622</v>
      </c>
      <c r="AP10" s="56">
        <v>770.92100000000005</v>
      </c>
      <c r="AQ10" s="56">
        <f>+AP10/AO10*100</f>
        <v>47.529038224414307</v>
      </c>
      <c r="AR10" s="56">
        <f t="shared" ref="AR10:AR14" si="10">AP10/AN10*100</f>
        <v>11.882259556103577</v>
      </c>
      <c r="AS10" s="24">
        <v>6900</v>
      </c>
      <c r="AT10" s="56">
        <f>+AS10/12*3</f>
        <v>1725</v>
      </c>
      <c r="AU10" s="56">
        <v>1186.5</v>
      </c>
      <c r="AV10" s="56">
        <f>+AU10/AT10*100</f>
        <v>68.782608695652172</v>
      </c>
      <c r="AW10" s="56">
        <f t="shared" ref="AW10:AW14" si="11">AU10/AS10*100</f>
        <v>17.195652173913043</v>
      </c>
      <c r="AX10" s="24">
        <v>0</v>
      </c>
      <c r="AY10" s="56">
        <f>+AX10/12*3</f>
        <v>0</v>
      </c>
      <c r="AZ10" s="56">
        <v>0</v>
      </c>
      <c r="BA10" s="24">
        <v>0</v>
      </c>
      <c r="BB10" s="56">
        <f>+BA10/12*3</f>
        <v>0</v>
      </c>
      <c r="BC10" s="56">
        <v>0</v>
      </c>
      <c r="BD10" s="24">
        <v>1477564.3</v>
      </c>
      <c r="BE10" s="56">
        <f>+BD10/12*3</f>
        <v>369391.07500000001</v>
      </c>
      <c r="BF10" s="56">
        <v>246260.8</v>
      </c>
      <c r="BG10" s="24">
        <v>3703.9</v>
      </c>
      <c r="BH10" s="56">
        <f t="shared" ref="BH10:BH14" si="12">+BG10/12*3</f>
        <v>925.97500000000014</v>
      </c>
      <c r="BI10" s="56">
        <v>0</v>
      </c>
      <c r="BJ10" s="24">
        <v>0</v>
      </c>
      <c r="BK10" s="56">
        <f t="shared" ref="BK10:BK14" si="13">+BJ10/12*3</f>
        <v>0</v>
      </c>
      <c r="BL10" s="56">
        <v>0</v>
      </c>
      <c r="BM10" s="24">
        <v>0</v>
      </c>
      <c r="BN10" s="56">
        <f t="shared" ref="BN10:BN14" si="14">+BM10/12*3</f>
        <v>0</v>
      </c>
      <c r="BO10" s="56">
        <v>0</v>
      </c>
      <c r="BP10" s="24">
        <f t="shared" ref="BP10:BP14" si="15">BU10+BX10+CA10+CD10</f>
        <v>160025</v>
      </c>
      <c r="BQ10" s="56">
        <f>+BP10/12*9</f>
        <v>120018.75</v>
      </c>
      <c r="BR10" s="56">
        <f t="shared" ref="BR10:BR14" si="16">BW10+BZ10+CC10+CF10</f>
        <v>5534.308</v>
      </c>
      <c r="BS10" s="56">
        <f>+BR10/BQ10*100</f>
        <v>4.6112028328906947</v>
      </c>
      <c r="BT10" s="56">
        <f t="shared" ref="BT10:BT14" si="17">BR10/BP10*100</f>
        <v>3.4584021246680203</v>
      </c>
      <c r="BU10" s="24">
        <v>109392</v>
      </c>
      <c r="BV10" s="56">
        <f t="shared" ref="BV10:BV14" si="18">+BU10/12*3</f>
        <v>27348</v>
      </c>
      <c r="BW10" s="56">
        <v>1983.779</v>
      </c>
      <c r="BX10" s="24">
        <v>35633</v>
      </c>
      <c r="BY10" s="56">
        <f t="shared" ref="BY10:BY14" si="19">+BX10/12*3</f>
        <v>8908.25</v>
      </c>
      <c r="BZ10" s="56">
        <v>628</v>
      </c>
      <c r="CA10" s="24">
        <v>0</v>
      </c>
      <c r="CB10" s="56">
        <f t="shared" ref="CB10:CB14" si="20">+CA10/12*3</f>
        <v>0</v>
      </c>
      <c r="CC10" s="56">
        <v>0</v>
      </c>
      <c r="CD10" s="24">
        <v>15000</v>
      </c>
      <c r="CE10" s="56">
        <f t="shared" ref="CE10:CE14" si="21">+CD10/12*3</f>
        <v>3750</v>
      </c>
      <c r="CF10" s="56">
        <v>2922.529</v>
      </c>
      <c r="CG10" s="24">
        <v>0</v>
      </c>
      <c r="CH10" s="56">
        <f>+CG10/12*3</f>
        <v>0</v>
      </c>
      <c r="CI10" s="56">
        <v>0</v>
      </c>
      <c r="CJ10" s="24">
        <v>2227.1999999999998</v>
      </c>
      <c r="CK10" s="56">
        <f>+CJ10/12*3</f>
        <v>556.79999999999995</v>
      </c>
      <c r="CL10" s="56">
        <v>0</v>
      </c>
      <c r="CM10" s="24">
        <v>0</v>
      </c>
      <c r="CN10" s="56">
        <f>+CM10/12*9</f>
        <v>0</v>
      </c>
      <c r="CO10" s="56">
        <v>0</v>
      </c>
      <c r="CP10" s="24">
        <v>45443.4</v>
      </c>
      <c r="CQ10" s="56">
        <f>+CP10/12*3</f>
        <v>11360.85</v>
      </c>
      <c r="CR10" s="56">
        <v>3530.4189999999999</v>
      </c>
      <c r="CS10" s="24">
        <v>22165.4</v>
      </c>
      <c r="CT10" s="56">
        <f>+CS10/12*3</f>
        <v>5541.35</v>
      </c>
      <c r="CU10" s="56">
        <v>2599.4090000000001</v>
      </c>
      <c r="CV10" s="24">
        <v>0</v>
      </c>
      <c r="CW10" s="56">
        <f>+CV10/12*3</f>
        <v>0</v>
      </c>
      <c r="CX10" s="56">
        <v>308.45499999999998</v>
      </c>
      <c r="CY10" s="24">
        <v>0</v>
      </c>
      <c r="CZ10" s="25">
        <f>+CY10/12*3</f>
        <v>0</v>
      </c>
      <c r="DA10" s="56">
        <v>300</v>
      </c>
      <c r="DB10" s="24">
        <v>0</v>
      </c>
      <c r="DC10" s="25">
        <f>+DB10/12*3</f>
        <v>0</v>
      </c>
      <c r="DD10" s="56">
        <v>0</v>
      </c>
      <c r="DE10" s="24">
        <v>10000</v>
      </c>
      <c r="DF10" s="56">
        <f>+DE10/12*3</f>
        <v>2500</v>
      </c>
      <c r="DG10" s="56">
        <v>5103.0739000000003</v>
      </c>
      <c r="DH10" s="56">
        <v>0</v>
      </c>
      <c r="DI10" s="24">
        <f t="shared" ref="DI10:DK14" si="22">T10+Y10+AI10+AN10+AS10+AX10+BA10+BD10+BG10+BJ10+BM10+BU10+BX10+CA10+CD10+CG10+CJ10+CM10+CP10+CV10+CY10+DB10+DE10+AD10</f>
        <v>1973536.7</v>
      </c>
      <c r="DJ10" s="56">
        <f t="shared" si="22"/>
        <v>493384.17499999999</v>
      </c>
      <c r="DK10" s="56">
        <f t="shared" si="22"/>
        <v>322850.56189999997</v>
      </c>
      <c r="DL10" s="24">
        <v>100000</v>
      </c>
      <c r="DM10" s="56">
        <f>+DL10/12*3</f>
        <v>25000</v>
      </c>
      <c r="DN10" s="56">
        <v>0</v>
      </c>
      <c r="DO10" s="24">
        <v>1884000</v>
      </c>
      <c r="DP10" s="56">
        <f>+DO10/12*3</f>
        <v>471000</v>
      </c>
      <c r="DQ10" s="56">
        <v>0</v>
      </c>
      <c r="DR10" s="24">
        <v>0</v>
      </c>
      <c r="DS10" s="56">
        <f>+DR10/12*3</f>
        <v>0</v>
      </c>
      <c r="DT10" s="56">
        <v>0</v>
      </c>
      <c r="DU10" s="24">
        <v>0</v>
      </c>
      <c r="DV10" s="56">
        <f>+DU10/12*3</f>
        <v>0</v>
      </c>
      <c r="DW10" s="56">
        <v>0</v>
      </c>
      <c r="DX10" s="24">
        <v>0</v>
      </c>
      <c r="DY10" s="56">
        <f>+DX10/12*3</f>
        <v>0</v>
      </c>
      <c r="DZ10" s="56">
        <v>0</v>
      </c>
      <c r="EA10" s="24">
        <v>364707.3</v>
      </c>
      <c r="EB10" s="56">
        <f>+EA10/12*3</f>
        <v>91176.824999999997</v>
      </c>
      <c r="EC10" s="56">
        <v>0</v>
      </c>
      <c r="ED10" s="56"/>
      <c r="EE10" s="24">
        <f t="shared" ref="EE10:EF14" si="23">DL10+DO10+DR10+DU10+DX10+EA10</f>
        <v>2348707.2999999998</v>
      </c>
      <c r="EF10" s="56">
        <f t="shared" si="23"/>
        <v>587176.82499999995</v>
      </c>
      <c r="EG10" s="56">
        <f t="shared" ref="EG10:EG14" si="24">DN10+DQ10+DT10+DW10+DZ10+EC10+ED10</f>
        <v>0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24" customHeight="1" x14ac:dyDescent="0.3">
      <c r="A11" s="22">
        <v>2</v>
      </c>
      <c r="B11" s="54" t="s">
        <v>57</v>
      </c>
      <c r="C11" s="55">
        <v>37539.474900000001</v>
      </c>
      <c r="D11" s="55">
        <v>113897.14599999999</v>
      </c>
      <c r="E11" s="24">
        <f t="shared" si="0"/>
        <v>2260440.7630000003</v>
      </c>
      <c r="F11" s="25">
        <f t="shared" si="0"/>
        <v>565110.19075000007</v>
      </c>
      <c r="G11" s="25">
        <f t="shared" si="0"/>
        <v>391502.02750000008</v>
      </c>
      <c r="H11" s="25">
        <f t="shared" ref="H11:H17" si="25">+G11/F11*100</f>
        <v>69.278882934389912</v>
      </c>
      <c r="I11" s="25">
        <f t="shared" si="1"/>
        <v>17.319720733597478</v>
      </c>
      <c r="J11" s="24">
        <f t="shared" si="2"/>
        <v>724466.00000000047</v>
      </c>
      <c r="K11" s="25">
        <f t="shared" si="2"/>
        <v>181116.50000000012</v>
      </c>
      <c r="L11" s="25">
        <f t="shared" si="2"/>
        <v>143666.8275000001</v>
      </c>
      <c r="M11" s="25">
        <f t="shared" ref="M11:M17" si="26">+L11/K11*100</f>
        <v>79.322881957193303</v>
      </c>
      <c r="N11" s="25">
        <f t="shared" si="3"/>
        <v>19.830720489298326</v>
      </c>
      <c r="O11" s="24">
        <f t="shared" si="4"/>
        <v>130362.23000000045</v>
      </c>
      <c r="P11" s="25">
        <f t="shared" si="4"/>
        <v>32590.557500000112</v>
      </c>
      <c r="Q11" s="25">
        <f t="shared" si="5"/>
        <v>17540.447100000096</v>
      </c>
      <c r="R11" s="25">
        <f t="shared" ref="R11:R17" si="27">+Q11/P11*100</f>
        <v>53.820641454200455</v>
      </c>
      <c r="S11" s="23">
        <f t="shared" si="6"/>
        <v>13.455160363550114</v>
      </c>
      <c r="T11" s="24">
        <v>10000</v>
      </c>
      <c r="U11" s="56">
        <f t="shared" ref="U11:U14" si="28">+T11/12*3</f>
        <v>2500</v>
      </c>
      <c r="V11" s="56">
        <v>1350.6220000000001</v>
      </c>
      <c r="W11" s="56">
        <f t="shared" ref="W11:W17" si="29">+V11/U11*100</f>
        <v>54.024879999999996</v>
      </c>
      <c r="X11" s="56">
        <f t="shared" si="7"/>
        <v>13.506219999999999</v>
      </c>
      <c r="Y11" s="24">
        <v>20000</v>
      </c>
      <c r="Z11" s="56">
        <f t="shared" ref="Z11:Z14" si="30">+Y11/12*3</f>
        <v>5000</v>
      </c>
      <c r="AA11" s="56">
        <v>5866.6410999999998</v>
      </c>
      <c r="AB11" s="56">
        <f t="shared" si="8"/>
        <v>117.33282199999999</v>
      </c>
      <c r="AC11" s="56">
        <f t="shared" si="8"/>
        <v>2</v>
      </c>
      <c r="AD11" s="24">
        <v>100362.23000000045</v>
      </c>
      <c r="AE11" s="56">
        <f t="shared" ref="AE11:AE14" si="31">+AD11/12*3</f>
        <v>25090.557500000112</v>
      </c>
      <c r="AF11" s="56">
        <v>10323.184000000096</v>
      </c>
      <c r="AG11" s="56">
        <f>+AF11/AE11*100</f>
        <v>41.143701171247585</v>
      </c>
      <c r="AH11" s="56">
        <f>AF11/AD11*100</f>
        <v>10.285925292811896</v>
      </c>
      <c r="AI11" s="24">
        <v>324498.40000000002</v>
      </c>
      <c r="AJ11" s="56">
        <f t="shared" ref="AJ11:AJ14" si="32">+AI11/12*3</f>
        <v>81124.600000000006</v>
      </c>
      <c r="AK11" s="56">
        <v>100054.2852</v>
      </c>
      <c r="AL11" s="56">
        <f t="shared" ref="AL11:AL14" si="33">+AK11/AJ11*100</f>
        <v>123.3340875640681</v>
      </c>
      <c r="AM11" s="56">
        <f t="shared" si="9"/>
        <v>30.833521891017025</v>
      </c>
      <c r="AN11" s="24">
        <v>7780.8</v>
      </c>
      <c r="AO11" s="56">
        <f t="shared" ref="AO11:AO14" si="34">+AN11/12*3</f>
        <v>1945.1999999999998</v>
      </c>
      <c r="AP11" s="56">
        <v>1374.4012</v>
      </c>
      <c r="AQ11" s="56">
        <f t="shared" ref="AQ11:AQ17" si="35">+AP11/AO11*100</f>
        <v>70.656035369113724</v>
      </c>
      <c r="AR11" s="56">
        <f t="shared" si="10"/>
        <v>17.664008842278427</v>
      </c>
      <c r="AS11" s="24">
        <v>12300</v>
      </c>
      <c r="AT11" s="56">
        <f t="shared" ref="AT11:AT14" si="36">+AS11/12*3</f>
        <v>3075</v>
      </c>
      <c r="AU11" s="56">
        <v>2341</v>
      </c>
      <c r="AV11" s="56">
        <f t="shared" ref="AV11:AV14" si="37">+AU11/AT11*100</f>
        <v>76.130081300813018</v>
      </c>
      <c r="AW11" s="56">
        <f t="shared" si="11"/>
        <v>19.032520325203254</v>
      </c>
      <c r="AX11" s="24">
        <v>0</v>
      </c>
      <c r="AY11" s="56">
        <f t="shared" ref="AY11:AY14" si="38">+AX11/12*3</f>
        <v>0</v>
      </c>
      <c r="AZ11" s="56">
        <v>0</v>
      </c>
      <c r="BA11" s="24">
        <v>0</v>
      </c>
      <c r="BB11" s="56">
        <f t="shared" ref="BB11:BB14" si="39">+BA11/12*3</f>
        <v>0</v>
      </c>
      <c r="BC11" s="56">
        <v>0</v>
      </c>
      <c r="BD11" s="24">
        <v>1487011.3</v>
      </c>
      <c r="BE11" s="56">
        <f t="shared" ref="BE11:BE14" si="40">+BD11/12*3</f>
        <v>371752.82500000001</v>
      </c>
      <c r="BF11" s="56">
        <v>247835.2</v>
      </c>
      <c r="BG11" s="24">
        <v>9804.9</v>
      </c>
      <c r="BH11" s="56">
        <f t="shared" si="12"/>
        <v>2451.2249999999999</v>
      </c>
      <c r="BI11" s="56">
        <v>0</v>
      </c>
      <c r="BJ11" s="24">
        <v>0</v>
      </c>
      <c r="BK11" s="56">
        <f t="shared" si="13"/>
        <v>0</v>
      </c>
      <c r="BL11" s="56">
        <v>0</v>
      </c>
      <c r="BM11" s="24">
        <v>0</v>
      </c>
      <c r="BN11" s="56">
        <f t="shared" si="14"/>
        <v>0</v>
      </c>
      <c r="BO11" s="56">
        <v>0</v>
      </c>
      <c r="BP11" s="24">
        <f t="shared" si="15"/>
        <v>44460.9</v>
      </c>
      <c r="BQ11" s="56">
        <f t="shared" ref="BQ11:BQ14" si="41">+BP11/12*9</f>
        <v>33345.675000000003</v>
      </c>
      <c r="BR11" s="56">
        <f t="shared" si="16"/>
        <v>2609.0509999999999</v>
      </c>
      <c r="BS11" s="56">
        <f t="shared" ref="BS11:BS17" si="42">+BR11/BQ11*100</f>
        <v>7.8242560691903815</v>
      </c>
      <c r="BT11" s="56">
        <f t="shared" si="17"/>
        <v>5.8681920518927866</v>
      </c>
      <c r="BU11" s="24">
        <v>31562</v>
      </c>
      <c r="BV11" s="56">
        <f t="shared" si="18"/>
        <v>7890.5</v>
      </c>
      <c r="BW11" s="56">
        <v>2094.0509999999999</v>
      </c>
      <c r="BX11" s="24">
        <v>7543.4</v>
      </c>
      <c r="BY11" s="56">
        <f t="shared" si="19"/>
        <v>1885.85</v>
      </c>
      <c r="BZ11" s="56">
        <v>19</v>
      </c>
      <c r="CA11" s="24">
        <v>2100</v>
      </c>
      <c r="CB11" s="56">
        <f t="shared" si="20"/>
        <v>525</v>
      </c>
      <c r="CC11" s="56">
        <v>200.6</v>
      </c>
      <c r="CD11" s="24">
        <v>3255.5</v>
      </c>
      <c r="CE11" s="56">
        <f t="shared" si="21"/>
        <v>813.875</v>
      </c>
      <c r="CF11" s="56">
        <v>295.39999999999998</v>
      </c>
      <c r="CG11" s="24">
        <v>0</v>
      </c>
      <c r="CH11" s="56">
        <f t="shared" ref="CH11:CH14" si="43">+CG11/12*3</f>
        <v>0</v>
      </c>
      <c r="CI11" s="56">
        <v>0</v>
      </c>
      <c r="CJ11" s="24">
        <v>4454.3999999999996</v>
      </c>
      <c r="CK11" s="56">
        <f t="shared" ref="CK11:CK14" si="44">+CJ11/12*3</f>
        <v>1113.5999999999999</v>
      </c>
      <c r="CL11" s="56">
        <v>0</v>
      </c>
      <c r="CM11" s="24">
        <v>0</v>
      </c>
      <c r="CN11" s="56">
        <f t="shared" ref="CN11:CN14" si="45">+CM11/12*9</f>
        <v>0</v>
      </c>
      <c r="CO11" s="56">
        <v>0</v>
      </c>
      <c r="CP11" s="24">
        <v>196797.57</v>
      </c>
      <c r="CQ11" s="56">
        <f t="shared" ref="CQ11:CQ14" si="46">+CP11/12*3</f>
        <v>49199.392500000002</v>
      </c>
      <c r="CR11" s="56">
        <v>17087.760999999999</v>
      </c>
      <c r="CS11" s="24">
        <v>62673.07</v>
      </c>
      <c r="CT11" s="56">
        <f t="shared" ref="CT11:CT14" si="47">+CS11/12*3</f>
        <v>15668.267500000002</v>
      </c>
      <c r="CU11" s="56">
        <v>7654.1610000000001</v>
      </c>
      <c r="CV11" s="24">
        <v>6000</v>
      </c>
      <c r="CW11" s="56">
        <f t="shared" ref="CW11:CW14" si="48">+CV11/12*3</f>
        <v>1500</v>
      </c>
      <c r="CX11" s="56">
        <v>2402.6619999999998</v>
      </c>
      <c r="CY11" s="24">
        <v>666.1</v>
      </c>
      <c r="CZ11" s="25">
        <f t="shared" ref="CZ11:CZ14" si="49">+CY11/12*3</f>
        <v>166.52500000000001</v>
      </c>
      <c r="DA11" s="56">
        <v>0</v>
      </c>
      <c r="DB11" s="24">
        <v>0</v>
      </c>
      <c r="DC11" s="25">
        <f t="shared" ref="DC11:DC14" si="50">+DB11/12*3</f>
        <v>0</v>
      </c>
      <c r="DD11" s="56">
        <v>0</v>
      </c>
      <c r="DE11" s="24">
        <v>1600</v>
      </c>
      <c r="DF11" s="56">
        <f t="shared" ref="DF11:DF14" si="51">+DE11/12*3</f>
        <v>400</v>
      </c>
      <c r="DG11" s="56">
        <v>257.22000000000003</v>
      </c>
      <c r="DH11" s="56">
        <v>0</v>
      </c>
      <c r="DI11" s="24">
        <f t="shared" si="22"/>
        <v>2225736.6</v>
      </c>
      <c r="DJ11" s="56">
        <f t="shared" si="22"/>
        <v>556434.15</v>
      </c>
      <c r="DK11" s="56">
        <f t="shared" si="22"/>
        <v>391502.02750000008</v>
      </c>
      <c r="DL11" s="24">
        <v>0</v>
      </c>
      <c r="DM11" s="56">
        <f t="shared" ref="DM11:DM14" si="52">+DL11/12*3</f>
        <v>0</v>
      </c>
      <c r="DN11" s="56">
        <v>0</v>
      </c>
      <c r="DO11" s="24">
        <v>29704.163</v>
      </c>
      <c r="DP11" s="56">
        <f t="shared" ref="DP11:DP14" si="53">+DO11/12*3</f>
        <v>7426.0407500000001</v>
      </c>
      <c r="DQ11" s="56">
        <v>0</v>
      </c>
      <c r="DR11" s="24">
        <v>0</v>
      </c>
      <c r="DS11" s="56">
        <f t="shared" ref="DS11:DS14" si="54">+DR11/12*3</f>
        <v>0</v>
      </c>
      <c r="DT11" s="56">
        <v>0</v>
      </c>
      <c r="DU11" s="24">
        <v>5000</v>
      </c>
      <c r="DV11" s="56">
        <f t="shared" ref="DV11:DV14" si="55">+DU11/12*3</f>
        <v>1250</v>
      </c>
      <c r="DW11" s="56">
        <v>0</v>
      </c>
      <c r="DX11" s="24">
        <v>0</v>
      </c>
      <c r="DY11" s="56">
        <f t="shared" ref="DY11:DY14" si="56">+DX11/12*3</f>
        <v>0</v>
      </c>
      <c r="DZ11" s="56">
        <v>0</v>
      </c>
      <c r="EA11" s="24">
        <v>441000</v>
      </c>
      <c r="EB11" s="56">
        <f t="shared" ref="EB11:EB14" si="57">+EA11/12*3</f>
        <v>110250</v>
      </c>
      <c r="EC11" s="56">
        <v>37702.517999999996</v>
      </c>
      <c r="ED11" s="56"/>
      <c r="EE11" s="24">
        <f t="shared" si="23"/>
        <v>475704.163</v>
      </c>
      <c r="EF11" s="56">
        <f t="shared" si="23"/>
        <v>118926.04075</v>
      </c>
      <c r="EG11" s="56">
        <f t="shared" si="24"/>
        <v>37702.517999999996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24" customHeight="1" x14ac:dyDescent="0.3">
      <c r="A12" s="22">
        <v>3</v>
      </c>
      <c r="B12" s="54" t="s">
        <v>58</v>
      </c>
      <c r="C12" s="55">
        <v>33917.214599999999</v>
      </c>
      <c r="D12" s="55">
        <v>1057.2941000000001</v>
      </c>
      <c r="E12" s="24">
        <f t="shared" si="0"/>
        <v>778579.46340000001</v>
      </c>
      <c r="F12" s="25">
        <f t="shared" si="0"/>
        <v>194644.86584999994</v>
      </c>
      <c r="G12" s="25">
        <f t="shared" si="0"/>
        <v>105282.44680000001</v>
      </c>
      <c r="H12" s="25">
        <f t="shared" si="25"/>
        <v>54.08950620929005</v>
      </c>
      <c r="I12" s="25">
        <f t="shared" si="1"/>
        <v>13.522376552322507</v>
      </c>
      <c r="J12" s="24">
        <f t="shared" si="2"/>
        <v>230603.09999999995</v>
      </c>
      <c r="K12" s="25">
        <f t="shared" si="2"/>
        <v>57650.774999999987</v>
      </c>
      <c r="L12" s="25">
        <f t="shared" si="2"/>
        <v>23511.646800000017</v>
      </c>
      <c r="M12" s="25">
        <f t="shared" si="26"/>
        <v>40.782880715827361</v>
      </c>
      <c r="N12" s="25">
        <f t="shared" si="3"/>
        <v>10.19572017895684</v>
      </c>
      <c r="O12" s="24">
        <f t="shared" si="4"/>
        <v>35437.699999999953</v>
      </c>
      <c r="P12" s="25">
        <f t="shared" si="4"/>
        <v>8859.4249999999884</v>
      </c>
      <c r="Q12" s="25">
        <f t="shared" si="5"/>
        <v>2944.2820000000138</v>
      </c>
      <c r="R12" s="25">
        <f t="shared" si="27"/>
        <v>33.233330605541752</v>
      </c>
      <c r="S12" s="23">
        <f t="shared" si="6"/>
        <v>8.3083326513854381</v>
      </c>
      <c r="T12" s="24">
        <v>0</v>
      </c>
      <c r="U12" s="56">
        <f t="shared" si="28"/>
        <v>0</v>
      </c>
      <c r="V12" s="56">
        <v>0</v>
      </c>
      <c r="W12" s="56" t="e">
        <f t="shared" si="29"/>
        <v>#DIV/0!</v>
      </c>
      <c r="X12" s="56" t="e">
        <f t="shared" si="7"/>
        <v>#DIV/0!</v>
      </c>
      <c r="Y12" s="24">
        <v>5220</v>
      </c>
      <c r="Z12" s="56">
        <f t="shared" si="30"/>
        <v>1305</v>
      </c>
      <c r="AA12" s="56">
        <v>756.26700000000005</v>
      </c>
      <c r="AB12" s="56">
        <f t="shared" si="8"/>
        <v>57.951494252873573</v>
      </c>
      <c r="AC12" s="56">
        <f t="shared" si="8"/>
        <v>7.6628352490421463</v>
      </c>
      <c r="AD12" s="24">
        <v>30217.699999999953</v>
      </c>
      <c r="AE12" s="56">
        <f t="shared" si="31"/>
        <v>7554.4249999999884</v>
      </c>
      <c r="AF12" s="56">
        <v>2188.015000000014</v>
      </c>
      <c r="AG12" s="56">
        <f>+AF12/AE12*100</f>
        <v>28.963355913918232</v>
      </c>
      <c r="AH12" s="56">
        <f>AF12/AD12*100</f>
        <v>7.2408389784795579</v>
      </c>
      <c r="AI12" s="24">
        <v>55961.599999999999</v>
      </c>
      <c r="AJ12" s="56">
        <f t="shared" si="32"/>
        <v>13990.399999999998</v>
      </c>
      <c r="AK12" s="56">
        <v>13852.867</v>
      </c>
      <c r="AL12" s="56">
        <f t="shared" si="33"/>
        <v>99.016947335315663</v>
      </c>
      <c r="AM12" s="56">
        <f t="shared" si="9"/>
        <v>24.754236833828912</v>
      </c>
      <c r="AN12" s="24">
        <v>4713.7</v>
      </c>
      <c r="AO12" s="56">
        <f t="shared" si="34"/>
        <v>1178.425</v>
      </c>
      <c r="AP12" s="56">
        <v>574.05999999999995</v>
      </c>
      <c r="AQ12" s="56">
        <f t="shared" si="35"/>
        <v>48.714173579141651</v>
      </c>
      <c r="AR12" s="56">
        <f t="shared" si="10"/>
        <v>12.178543394785413</v>
      </c>
      <c r="AS12" s="24">
        <v>400</v>
      </c>
      <c r="AT12" s="56">
        <f t="shared" si="36"/>
        <v>100</v>
      </c>
      <c r="AU12" s="56">
        <v>0</v>
      </c>
      <c r="AV12" s="56">
        <f t="shared" si="37"/>
        <v>0</v>
      </c>
      <c r="AW12" s="56">
        <f t="shared" si="11"/>
        <v>0</v>
      </c>
      <c r="AX12" s="24">
        <v>0</v>
      </c>
      <c r="AY12" s="56">
        <f t="shared" si="38"/>
        <v>0</v>
      </c>
      <c r="AZ12" s="56">
        <v>0</v>
      </c>
      <c r="BA12" s="24">
        <v>0</v>
      </c>
      <c r="BB12" s="56">
        <f t="shared" si="39"/>
        <v>0</v>
      </c>
      <c r="BC12" s="56">
        <v>0</v>
      </c>
      <c r="BD12" s="24">
        <v>490624.6</v>
      </c>
      <c r="BE12" s="56">
        <f t="shared" si="40"/>
        <v>122656.15</v>
      </c>
      <c r="BF12" s="56">
        <v>81770.8</v>
      </c>
      <c r="BG12" s="24">
        <v>1089.4000000000001</v>
      </c>
      <c r="BH12" s="56">
        <f t="shared" si="12"/>
        <v>272.35000000000002</v>
      </c>
      <c r="BI12" s="56">
        <v>0</v>
      </c>
      <c r="BJ12" s="24">
        <v>0</v>
      </c>
      <c r="BK12" s="56">
        <f t="shared" si="13"/>
        <v>0</v>
      </c>
      <c r="BL12" s="56">
        <v>0</v>
      </c>
      <c r="BM12" s="24">
        <v>0</v>
      </c>
      <c r="BN12" s="56">
        <f t="shared" si="14"/>
        <v>0</v>
      </c>
      <c r="BO12" s="56">
        <v>0</v>
      </c>
      <c r="BP12" s="24">
        <f t="shared" si="15"/>
        <v>72828</v>
      </c>
      <c r="BQ12" s="56">
        <f t="shared" si="41"/>
        <v>54621</v>
      </c>
      <c r="BR12" s="56">
        <f t="shared" si="16"/>
        <v>1408.15</v>
      </c>
      <c r="BS12" s="56">
        <f t="shared" si="42"/>
        <v>2.5780377510481318</v>
      </c>
      <c r="BT12" s="56">
        <f t="shared" si="17"/>
        <v>1.9335283132860988</v>
      </c>
      <c r="BU12" s="24">
        <v>69528</v>
      </c>
      <c r="BV12" s="56">
        <f t="shared" si="18"/>
        <v>17382</v>
      </c>
      <c r="BW12" s="56">
        <v>1329.15</v>
      </c>
      <c r="BX12" s="24">
        <v>0</v>
      </c>
      <c r="BY12" s="56">
        <f t="shared" si="19"/>
        <v>0</v>
      </c>
      <c r="BZ12" s="56">
        <v>0</v>
      </c>
      <c r="CA12" s="24">
        <v>0</v>
      </c>
      <c r="CB12" s="56">
        <f t="shared" si="20"/>
        <v>0</v>
      </c>
      <c r="CC12" s="56">
        <v>0</v>
      </c>
      <c r="CD12" s="24">
        <v>3300</v>
      </c>
      <c r="CE12" s="56">
        <f t="shared" si="21"/>
        <v>825</v>
      </c>
      <c r="CF12" s="56">
        <v>79</v>
      </c>
      <c r="CG12" s="24">
        <v>0</v>
      </c>
      <c r="CH12" s="56">
        <f t="shared" si="43"/>
        <v>0</v>
      </c>
      <c r="CI12" s="56">
        <v>0</v>
      </c>
      <c r="CJ12" s="24">
        <v>1999</v>
      </c>
      <c r="CK12" s="56">
        <f t="shared" si="44"/>
        <v>499.75</v>
      </c>
      <c r="CL12" s="56">
        <v>0</v>
      </c>
      <c r="CM12" s="24">
        <v>0</v>
      </c>
      <c r="CN12" s="56">
        <f t="shared" si="45"/>
        <v>0</v>
      </c>
      <c r="CO12" s="56">
        <v>44</v>
      </c>
      <c r="CP12" s="24">
        <v>39362.1</v>
      </c>
      <c r="CQ12" s="56">
        <f t="shared" si="46"/>
        <v>9840.5249999999996</v>
      </c>
      <c r="CR12" s="56">
        <v>4493.4160000000002</v>
      </c>
      <c r="CS12" s="24">
        <v>19112.099999999999</v>
      </c>
      <c r="CT12" s="56">
        <f t="shared" si="47"/>
        <v>4778.0249999999996</v>
      </c>
      <c r="CU12" s="56">
        <v>1790.5160000000001</v>
      </c>
      <c r="CV12" s="24">
        <v>900</v>
      </c>
      <c r="CW12" s="56">
        <f t="shared" si="48"/>
        <v>225</v>
      </c>
      <c r="CX12" s="56">
        <v>42.9</v>
      </c>
      <c r="CY12" s="24">
        <v>2000</v>
      </c>
      <c r="CZ12" s="25">
        <f t="shared" si="49"/>
        <v>500</v>
      </c>
      <c r="DA12" s="56">
        <v>5.4378000000000002</v>
      </c>
      <c r="DB12" s="24">
        <v>20000</v>
      </c>
      <c r="DC12" s="25">
        <f t="shared" si="50"/>
        <v>5000</v>
      </c>
      <c r="DD12" s="56">
        <v>0</v>
      </c>
      <c r="DE12" s="24">
        <v>19000</v>
      </c>
      <c r="DF12" s="56">
        <f t="shared" si="51"/>
        <v>4750</v>
      </c>
      <c r="DG12" s="56">
        <v>146.53399999999999</v>
      </c>
      <c r="DH12" s="56">
        <v>0</v>
      </c>
      <c r="DI12" s="24">
        <f t="shared" si="22"/>
        <v>744316.1</v>
      </c>
      <c r="DJ12" s="56">
        <f t="shared" si="22"/>
        <v>186079.02499999997</v>
      </c>
      <c r="DK12" s="56">
        <f t="shared" si="22"/>
        <v>105282.44680000001</v>
      </c>
      <c r="DL12" s="24">
        <v>0</v>
      </c>
      <c r="DM12" s="56">
        <f t="shared" si="52"/>
        <v>0</v>
      </c>
      <c r="DN12" s="56">
        <v>0</v>
      </c>
      <c r="DO12" s="24">
        <v>34263.363400000002</v>
      </c>
      <c r="DP12" s="56">
        <f t="shared" si="53"/>
        <v>8565.8408500000005</v>
      </c>
      <c r="DQ12" s="56">
        <v>0</v>
      </c>
      <c r="DR12" s="24">
        <v>0</v>
      </c>
      <c r="DS12" s="56">
        <f t="shared" si="54"/>
        <v>0</v>
      </c>
      <c r="DT12" s="56">
        <v>0</v>
      </c>
      <c r="DU12" s="24">
        <v>0</v>
      </c>
      <c r="DV12" s="56">
        <f t="shared" si="55"/>
        <v>0</v>
      </c>
      <c r="DW12" s="56">
        <v>0</v>
      </c>
      <c r="DX12" s="24">
        <v>0</v>
      </c>
      <c r="DY12" s="56">
        <f t="shared" si="56"/>
        <v>0</v>
      </c>
      <c r="DZ12" s="56">
        <v>0</v>
      </c>
      <c r="EA12" s="24">
        <v>95431.948999999993</v>
      </c>
      <c r="EB12" s="56">
        <f t="shared" si="57"/>
        <v>23857.987249999998</v>
      </c>
      <c r="EC12" s="56">
        <v>16200</v>
      </c>
      <c r="ED12" s="56"/>
      <c r="EE12" s="24">
        <f t="shared" si="23"/>
        <v>129695.3124</v>
      </c>
      <c r="EF12" s="56">
        <f t="shared" si="23"/>
        <v>32423.828099999999</v>
      </c>
      <c r="EG12" s="56">
        <f t="shared" si="24"/>
        <v>16200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24" customHeight="1" x14ac:dyDescent="0.3">
      <c r="A13" s="22">
        <v>5</v>
      </c>
      <c r="B13" s="54" t="s">
        <v>59</v>
      </c>
      <c r="C13" s="55">
        <v>237025.62719999999</v>
      </c>
      <c r="D13" s="55">
        <v>1088997.5411</v>
      </c>
      <c r="E13" s="24">
        <f t="shared" si="0"/>
        <v>3635892.6801999998</v>
      </c>
      <c r="F13" s="25">
        <f t="shared" si="0"/>
        <v>908973.17004999996</v>
      </c>
      <c r="G13" s="25">
        <f t="shared" si="0"/>
        <v>624057.31300000008</v>
      </c>
      <c r="H13" s="25">
        <f t="shared" si="25"/>
        <v>68.655196166645112</v>
      </c>
      <c r="I13" s="25">
        <f t="shared" si="1"/>
        <v>17.163799041661278</v>
      </c>
      <c r="J13" s="24">
        <f t="shared" si="2"/>
        <v>841600.8</v>
      </c>
      <c r="K13" s="25">
        <f t="shared" si="2"/>
        <v>210400.2</v>
      </c>
      <c r="L13" s="25">
        <f t="shared" si="2"/>
        <v>176938.02100000007</v>
      </c>
      <c r="M13" s="25">
        <f t="shared" si="26"/>
        <v>84.095937646447126</v>
      </c>
      <c r="N13" s="25">
        <f t="shared" si="3"/>
        <v>21.023984411611782</v>
      </c>
      <c r="O13" s="24">
        <f t="shared" si="4"/>
        <v>159100</v>
      </c>
      <c r="P13" s="25">
        <f t="shared" si="4"/>
        <v>39775</v>
      </c>
      <c r="Q13" s="25">
        <f t="shared" si="5"/>
        <v>18710.588000000047</v>
      </c>
      <c r="R13" s="25">
        <f t="shared" si="27"/>
        <v>47.041076052797102</v>
      </c>
      <c r="S13" s="23">
        <f t="shared" si="6"/>
        <v>11.760269013199276</v>
      </c>
      <c r="T13" s="24">
        <v>0</v>
      </c>
      <c r="U13" s="56">
        <f t="shared" si="28"/>
        <v>0</v>
      </c>
      <c r="V13" s="56">
        <v>-6.66</v>
      </c>
      <c r="W13" s="56" t="e">
        <f t="shared" si="29"/>
        <v>#DIV/0!</v>
      </c>
      <c r="X13" s="56" t="e">
        <f t="shared" si="7"/>
        <v>#DIV/0!</v>
      </c>
      <c r="Y13" s="24">
        <v>16650</v>
      </c>
      <c r="Z13" s="56">
        <f t="shared" si="30"/>
        <v>4162.5</v>
      </c>
      <c r="AA13" s="56">
        <v>4229.66</v>
      </c>
      <c r="AB13" s="56">
        <f t="shared" si="8"/>
        <v>101.61345345345345</v>
      </c>
      <c r="AC13" s="56">
        <f t="shared" si="8"/>
        <v>2.4024024024024024</v>
      </c>
      <c r="AD13" s="24">
        <v>142450</v>
      </c>
      <c r="AE13" s="56">
        <f t="shared" si="31"/>
        <v>35612.5</v>
      </c>
      <c r="AF13" s="56">
        <v>14487.588000000047</v>
      </c>
      <c r="AG13" s="56">
        <f>+AF13/AE13*100</f>
        <v>40.681187785187916</v>
      </c>
      <c r="AH13" s="56">
        <f>AF13/AD13*100</f>
        <v>10.170296946296979</v>
      </c>
      <c r="AI13" s="24">
        <v>442300</v>
      </c>
      <c r="AJ13" s="56">
        <f t="shared" si="32"/>
        <v>110575</v>
      </c>
      <c r="AK13" s="56">
        <v>129718.20600000001</v>
      </c>
      <c r="AL13" s="56">
        <f t="shared" si="33"/>
        <v>117.31241781596202</v>
      </c>
      <c r="AM13" s="56">
        <f t="shared" si="9"/>
        <v>29.328104453990505</v>
      </c>
      <c r="AN13" s="24">
        <v>17110</v>
      </c>
      <c r="AO13" s="56">
        <f t="shared" si="34"/>
        <v>4277.5</v>
      </c>
      <c r="AP13" s="56">
        <v>4336.7529999999997</v>
      </c>
      <c r="AQ13" s="56">
        <f t="shared" si="35"/>
        <v>101.38522501461134</v>
      </c>
      <c r="AR13" s="56">
        <f t="shared" si="10"/>
        <v>25.346306253652834</v>
      </c>
      <c r="AS13" s="24">
        <v>13000</v>
      </c>
      <c r="AT13" s="56">
        <f t="shared" si="36"/>
        <v>3250</v>
      </c>
      <c r="AU13" s="56">
        <v>3735.7</v>
      </c>
      <c r="AV13" s="56">
        <f t="shared" si="37"/>
        <v>114.94461538461537</v>
      </c>
      <c r="AW13" s="56">
        <f t="shared" si="11"/>
        <v>28.736153846153844</v>
      </c>
      <c r="AX13" s="24">
        <v>0</v>
      </c>
      <c r="AY13" s="56">
        <f t="shared" si="38"/>
        <v>0</v>
      </c>
      <c r="AZ13" s="56">
        <v>0</v>
      </c>
      <c r="BA13" s="24">
        <v>0</v>
      </c>
      <c r="BB13" s="56">
        <f t="shared" si="39"/>
        <v>0</v>
      </c>
      <c r="BC13" s="56">
        <v>0</v>
      </c>
      <c r="BD13" s="24">
        <v>2680869.1</v>
      </c>
      <c r="BE13" s="56">
        <f t="shared" si="40"/>
        <v>670217.27500000002</v>
      </c>
      <c r="BF13" s="56">
        <v>447119.29200000002</v>
      </c>
      <c r="BG13" s="24">
        <v>3486.1</v>
      </c>
      <c r="BH13" s="56">
        <f t="shared" si="12"/>
        <v>871.52499999999998</v>
      </c>
      <c r="BI13" s="56">
        <v>0</v>
      </c>
      <c r="BJ13" s="24">
        <v>0</v>
      </c>
      <c r="BK13" s="56">
        <f t="shared" si="13"/>
        <v>0</v>
      </c>
      <c r="BL13" s="56">
        <v>0</v>
      </c>
      <c r="BM13" s="24">
        <v>0</v>
      </c>
      <c r="BN13" s="56">
        <f t="shared" si="14"/>
        <v>0</v>
      </c>
      <c r="BO13" s="56">
        <v>0</v>
      </c>
      <c r="BP13" s="24">
        <f t="shared" si="15"/>
        <v>44174.400000000001</v>
      </c>
      <c r="BQ13" s="56">
        <f t="shared" si="41"/>
        <v>33130.800000000003</v>
      </c>
      <c r="BR13" s="56">
        <f t="shared" si="16"/>
        <v>4394.7659999999996</v>
      </c>
      <c r="BS13" s="56">
        <f t="shared" si="42"/>
        <v>13.264895505088917</v>
      </c>
      <c r="BT13" s="56">
        <f t="shared" si="17"/>
        <v>9.9486716288166903</v>
      </c>
      <c r="BU13" s="24">
        <v>33005</v>
      </c>
      <c r="BV13" s="56">
        <f t="shared" si="18"/>
        <v>8251.25</v>
      </c>
      <c r="BW13" s="56">
        <v>3300.1439999999998</v>
      </c>
      <c r="BX13" s="24">
        <v>3330</v>
      </c>
      <c r="BY13" s="56">
        <f t="shared" si="19"/>
        <v>832.5</v>
      </c>
      <c r="BZ13" s="56">
        <v>121.61199999999999</v>
      </c>
      <c r="CA13" s="24">
        <v>0</v>
      </c>
      <c r="CB13" s="56">
        <f t="shared" si="20"/>
        <v>0</v>
      </c>
      <c r="CC13" s="56">
        <v>0</v>
      </c>
      <c r="CD13" s="24">
        <v>7839.4</v>
      </c>
      <c r="CE13" s="56">
        <f t="shared" si="21"/>
        <v>1959.85</v>
      </c>
      <c r="CF13" s="56">
        <v>973.01</v>
      </c>
      <c r="CG13" s="24">
        <v>0</v>
      </c>
      <c r="CH13" s="56">
        <f t="shared" si="43"/>
        <v>0</v>
      </c>
      <c r="CI13" s="56">
        <v>0</v>
      </c>
      <c r="CJ13" s="24">
        <v>4454</v>
      </c>
      <c r="CK13" s="56">
        <f t="shared" si="44"/>
        <v>1113.5</v>
      </c>
      <c r="CL13" s="56">
        <v>0</v>
      </c>
      <c r="CM13" s="24">
        <v>0</v>
      </c>
      <c r="CN13" s="56">
        <f t="shared" si="45"/>
        <v>0</v>
      </c>
      <c r="CO13" s="56">
        <v>244</v>
      </c>
      <c r="CP13" s="24">
        <v>159916.4</v>
      </c>
      <c r="CQ13" s="56">
        <f t="shared" si="46"/>
        <v>39979.1</v>
      </c>
      <c r="CR13" s="56">
        <v>11187.406999999999</v>
      </c>
      <c r="CS13" s="24">
        <v>98469.6</v>
      </c>
      <c r="CT13" s="56">
        <f t="shared" si="47"/>
        <v>24617.4</v>
      </c>
      <c r="CU13" s="56">
        <v>4029.75</v>
      </c>
      <c r="CV13" s="24">
        <v>5000</v>
      </c>
      <c r="CW13" s="56">
        <f t="shared" si="48"/>
        <v>1250</v>
      </c>
      <c r="CX13" s="56">
        <v>1506.1790000000001</v>
      </c>
      <c r="CY13" s="24">
        <v>1000</v>
      </c>
      <c r="CZ13" s="25">
        <f t="shared" si="49"/>
        <v>250</v>
      </c>
      <c r="DA13" s="56">
        <v>300</v>
      </c>
      <c r="DB13" s="24">
        <v>0</v>
      </c>
      <c r="DC13" s="25">
        <f t="shared" si="50"/>
        <v>0</v>
      </c>
      <c r="DD13" s="56">
        <v>0</v>
      </c>
      <c r="DE13" s="24">
        <v>0</v>
      </c>
      <c r="DF13" s="56">
        <f t="shared" si="51"/>
        <v>0</v>
      </c>
      <c r="DG13" s="56">
        <v>2804.422</v>
      </c>
      <c r="DH13" s="56">
        <v>0</v>
      </c>
      <c r="DI13" s="24">
        <f t="shared" si="22"/>
        <v>3530410</v>
      </c>
      <c r="DJ13" s="56">
        <f t="shared" si="22"/>
        <v>882602.5</v>
      </c>
      <c r="DK13" s="56">
        <f t="shared" si="22"/>
        <v>624057.31300000008</v>
      </c>
      <c r="DL13" s="24">
        <v>0</v>
      </c>
      <c r="DM13" s="56">
        <f t="shared" si="52"/>
        <v>0</v>
      </c>
      <c r="DN13" s="56">
        <v>0</v>
      </c>
      <c r="DO13" s="24">
        <v>105482.6802</v>
      </c>
      <c r="DP13" s="56">
        <f t="shared" si="53"/>
        <v>26370.670050000001</v>
      </c>
      <c r="DQ13" s="56">
        <v>0</v>
      </c>
      <c r="DR13" s="24">
        <v>0</v>
      </c>
      <c r="DS13" s="56">
        <f t="shared" si="54"/>
        <v>0</v>
      </c>
      <c r="DT13" s="56">
        <v>0</v>
      </c>
      <c r="DU13" s="24">
        <v>0</v>
      </c>
      <c r="DV13" s="56">
        <f t="shared" si="55"/>
        <v>0</v>
      </c>
      <c r="DW13" s="56">
        <v>0</v>
      </c>
      <c r="DX13" s="24">
        <v>0</v>
      </c>
      <c r="DY13" s="56">
        <f t="shared" si="56"/>
        <v>0</v>
      </c>
      <c r="DZ13" s="56">
        <v>0</v>
      </c>
      <c r="EA13" s="24">
        <v>0</v>
      </c>
      <c r="EB13" s="56">
        <f t="shared" si="57"/>
        <v>0</v>
      </c>
      <c r="EC13" s="56">
        <v>0</v>
      </c>
      <c r="ED13" s="56"/>
      <c r="EE13" s="24">
        <f t="shared" si="23"/>
        <v>105482.6802</v>
      </c>
      <c r="EF13" s="56">
        <f t="shared" si="23"/>
        <v>26370.670050000001</v>
      </c>
      <c r="EG13" s="56">
        <f t="shared" si="24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24" customHeight="1" x14ac:dyDescent="0.3">
      <c r="A14" s="22">
        <v>6</v>
      </c>
      <c r="B14" s="54" t="s">
        <v>60</v>
      </c>
      <c r="C14" s="55">
        <v>13298.7847</v>
      </c>
      <c r="D14" s="55">
        <v>52003.305200000003</v>
      </c>
      <c r="E14" s="24">
        <f t="shared" si="0"/>
        <v>1880000</v>
      </c>
      <c r="F14" s="25">
        <f t="shared" si="0"/>
        <v>470000</v>
      </c>
      <c r="G14" s="25">
        <f t="shared" si="0"/>
        <v>248866.68780000001</v>
      </c>
      <c r="H14" s="25">
        <f t="shared" si="25"/>
        <v>52.950359106382983</v>
      </c>
      <c r="I14" s="25">
        <f t="shared" si="1"/>
        <v>13.237589776595746</v>
      </c>
      <c r="J14" s="24">
        <f t="shared" si="2"/>
        <v>465743.4</v>
      </c>
      <c r="K14" s="25">
        <f t="shared" si="2"/>
        <v>116435.85</v>
      </c>
      <c r="L14" s="25">
        <f t="shared" si="2"/>
        <v>96490.487799999959</v>
      </c>
      <c r="M14" s="25">
        <f t="shared" si="26"/>
        <v>82.870084943769427</v>
      </c>
      <c r="N14" s="25">
        <f t="shared" si="3"/>
        <v>20.717521235942357</v>
      </c>
      <c r="O14" s="24">
        <f t="shared" si="4"/>
        <v>99600</v>
      </c>
      <c r="P14" s="25">
        <f t="shared" si="4"/>
        <v>24900</v>
      </c>
      <c r="Q14" s="25">
        <f t="shared" si="5"/>
        <v>10438.006999999972</v>
      </c>
      <c r="R14" s="25">
        <f t="shared" si="27"/>
        <v>41.919706827309128</v>
      </c>
      <c r="S14" s="23">
        <f t="shared" si="6"/>
        <v>10.479926706827282</v>
      </c>
      <c r="T14" s="24">
        <v>8100</v>
      </c>
      <c r="U14" s="56">
        <f t="shared" si="28"/>
        <v>2025</v>
      </c>
      <c r="V14" s="56">
        <v>3215.4670000000001</v>
      </c>
      <c r="W14" s="56">
        <f t="shared" si="29"/>
        <v>158.78849382716049</v>
      </c>
      <c r="X14" s="56">
        <f t="shared" si="7"/>
        <v>39.697123456790123</v>
      </c>
      <c r="Y14" s="24">
        <v>14800</v>
      </c>
      <c r="Z14" s="56">
        <f t="shared" si="30"/>
        <v>3700</v>
      </c>
      <c r="AA14" s="56">
        <v>1097.5930000000001</v>
      </c>
      <c r="AB14" s="56">
        <f t="shared" si="8"/>
        <v>29.664675675675678</v>
      </c>
      <c r="AC14" s="56">
        <f t="shared" si="8"/>
        <v>2.7027027027027026</v>
      </c>
      <c r="AD14" s="24">
        <v>76700</v>
      </c>
      <c r="AE14" s="56">
        <f t="shared" si="31"/>
        <v>19175</v>
      </c>
      <c r="AF14" s="56">
        <v>6124.946999999971</v>
      </c>
      <c r="AG14" s="56">
        <f>+AF14/AE14*100</f>
        <v>31.942357235984204</v>
      </c>
      <c r="AH14" s="56">
        <f>AF14/AD14*100</f>
        <v>7.985589308996051</v>
      </c>
      <c r="AI14" s="24">
        <v>278743.40000000002</v>
      </c>
      <c r="AJ14" s="56">
        <f t="shared" si="32"/>
        <v>69685.850000000006</v>
      </c>
      <c r="AK14" s="56">
        <v>73249.721000000005</v>
      </c>
      <c r="AL14" s="56">
        <f t="shared" si="33"/>
        <v>105.11419606706383</v>
      </c>
      <c r="AM14" s="56">
        <f t="shared" si="9"/>
        <v>26.278549016765957</v>
      </c>
      <c r="AN14" s="24">
        <v>9700</v>
      </c>
      <c r="AO14" s="56">
        <f t="shared" si="34"/>
        <v>2425</v>
      </c>
      <c r="AP14" s="56">
        <v>2031.98</v>
      </c>
      <c r="AQ14" s="56">
        <f t="shared" si="35"/>
        <v>83.792989690721654</v>
      </c>
      <c r="AR14" s="56">
        <f t="shared" si="10"/>
        <v>20.948247422680414</v>
      </c>
      <c r="AS14" s="24">
        <v>13000</v>
      </c>
      <c r="AT14" s="56">
        <f t="shared" si="36"/>
        <v>3250</v>
      </c>
      <c r="AU14" s="56">
        <v>2091.6</v>
      </c>
      <c r="AV14" s="56">
        <f t="shared" si="37"/>
        <v>64.356923076923081</v>
      </c>
      <c r="AW14" s="56">
        <f t="shared" si="11"/>
        <v>16.08923076923077</v>
      </c>
      <c r="AX14" s="24">
        <v>0</v>
      </c>
      <c r="AY14" s="56">
        <f t="shared" si="38"/>
        <v>0</v>
      </c>
      <c r="AZ14" s="56">
        <v>0</v>
      </c>
      <c r="BA14" s="24">
        <v>0</v>
      </c>
      <c r="BB14" s="56">
        <f t="shared" si="39"/>
        <v>0</v>
      </c>
      <c r="BC14" s="56">
        <v>0</v>
      </c>
      <c r="BD14" s="24">
        <v>914256.6</v>
      </c>
      <c r="BE14" s="56">
        <f t="shared" si="40"/>
        <v>228564.15000000002</v>
      </c>
      <c r="BF14" s="56">
        <v>152376.20000000001</v>
      </c>
      <c r="BG14" s="24">
        <v>0</v>
      </c>
      <c r="BH14" s="56">
        <f t="shared" si="12"/>
        <v>0</v>
      </c>
      <c r="BI14" s="56">
        <v>0</v>
      </c>
      <c r="BJ14" s="24">
        <v>0</v>
      </c>
      <c r="BK14" s="56">
        <f t="shared" si="13"/>
        <v>0</v>
      </c>
      <c r="BL14" s="56">
        <v>0</v>
      </c>
      <c r="BM14" s="24">
        <v>0</v>
      </c>
      <c r="BN14" s="56">
        <f t="shared" si="14"/>
        <v>0</v>
      </c>
      <c r="BO14" s="56">
        <v>0</v>
      </c>
      <c r="BP14" s="24">
        <f t="shared" si="15"/>
        <v>23400</v>
      </c>
      <c r="BQ14" s="56">
        <f t="shared" si="41"/>
        <v>17550</v>
      </c>
      <c r="BR14" s="56">
        <f t="shared" si="16"/>
        <v>860.1549</v>
      </c>
      <c r="BS14" s="56">
        <f t="shared" si="42"/>
        <v>4.9011675213675217</v>
      </c>
      <c r="BT14" s="56">
        <f t="shared" si="17"/>
        <v>3.675875641025641</v>
      </c>
      <c r="BU14" s="24">
        <v>11200</v>
      </c>
      <c r="BV14" s="56">
        <f t="shared" si="18"/>
        <v>2800</v>
      </c>
      <c r="BW14" s="56">
        <v>262.48599999999999</v>
      </c>
      <c r="BX14" s="24">
        <v>5540</v>
      </c>
      <c r="BY14" s="56">
        <f t="shared" si="19"/>
        <v>1385</v>
      </c>
      <c r="BZ14" s="56">
        <v>0</v>
      </c>
      <c r="CA14" s="24">
        <v>3100</v>
      </c>
      <c r="CB14" s="56">
        <f t="shared" si="20"/>
        <v>775</v>
      </c>
      <c r="CC14" s="56">
        <v>245.54</v>
      </c>
      <c r="CD14" s="24">
        <v>3560</v>
      </c>
      <c r="CE14" s="56">
        <f t="shared" si="21"/>
        <v>890</v>
      </c>
      <c r="CF14" s="56">
        <v>352.12889999999999</v>
      </c>
      <c r="CG14" s="24">
        <v>0</v>
      </c>
      <c r="CH14" s="56">
        <f t="shared" si="43"/>
        <v>0</v>
      </c>
      <c r="CI14" s="56">
        <v>0</v>
      </c>
      <c r="CJ14" s="24">
        <v>0</v>
      </c>
      <c r="CK14" s="56">
        <f t="shared" si="44"/>
        <v>0</v>
      </c>
      <c r="CL14" s="56">
        <v>0</v>
      </c>
      <c r="CM14" s="24">
        <v>0</v>
      </c>
      <c r="CN14" s="56">
        <f t="shared" si="45"/>
        <v>0</v>
      </c>
      <c r="CO14" s="56">
        <v>0</v>
      </c>
      <c r="CP14" s="24">
        <v>37800</v>
      </c>
      <c r="CQ14" s="56">
        <f t="shared" si="46"/>
        <v>9450</v>
      </c>
      <c r="CR14" s="56">
        <v>3984.7982999999999</v>
      </c>
      <c r="CS14" s="24">
        <v>30000</v>
      </c>
      <c r="CT14" s="56">
        <f t="shared" si="47"/>
        <v>7500</v>
      </c>
      <c r="CU14" s="56">
        <v>3857.2982999999999</v>
      </c>
      <c r="CV14" s="24">
        <v>2000</v>
      </c>
      <c r="CW14" s="56">
        <f t="shared" si="48"/>
        <v>500</v>
      </c>
      <c r="CX14" s="56">
        <v>2775.3175999999999</v>
      </c>
      <c r="CY14" s="24">
        <v>0</v>
      </c>
      <c r="CZ14" s="25">
        <f t="shared" si="49"/>
        <v>0</v>
      </c>
      <c r="DA14" s="56">
        <v>0</v>
      </c>
      <c r="DB14" s="24">
        <v>0</v>
      </c>
      <c r="DC14" s="25">
        <f t="shared" si="50"/>
        <v>0</v>
      </c>
      <c r="DD14" s="56">
        <v>0</v>
      </c>
      <c r="DE14" s="24">
        <v>1500</v>
      </c>
      <c r="DF14" s="56">
        <f t="shared" si="51"/>
        <v>375</v>
      </c>
      <c r="DG14" s="56">
        <v>1058.9090000000001</v>
      </c>
      <c r="DH14" s="56">
        <v>0</v>
      </c>
      <c r="DI14" s="24">
        <f t="shared" si="22"/>
        <v>1380000</v>
      </c>
      <c r="DJ14" s="56">
        <f t="shared" si="22"/>
        <v>345000</v>
      </c>
      <c r="DK14" s="56">
        <f t="shared" si="22"/>
        <v>248866.68780000001</v>
      </c>
      <c r="DL14" s="24">
        <v>0</v>
      </c>
      <c r="DM14" s="56">
        <f t="shared" si="52"/>
        <v>0</v>
      </c>
      <c r="DN14" s="56">
        <v>0</v>
      </c>
      <c r="DO14" s="24">
        <v>500000</v>
      </c>
      <c r="DP14" s="56">
        <f t="shared" si="53"/>
        <v>125000</v>
      </c>
      <c r="DQ14" s="56">
        <v>0</v>
      </c>
      <c r="DR14" s="24">
        <v>0</v>
      </c>
      <c r="DS14" s="56">
        <f t="shared" si="54"/>
        <v>0</v>
      </c>
      <c r="DT14" s="56">
        <v>0</v>
      </c>
      <c r="DU14" s="24">
        <v>0</v>
      </c>
      <c r="DV14" s="56">
        <f t="shared" si="55"/>
        <v>0</v>
      </c>
      <c r="DW14" s="56">
        <v>0</v>
      </c>
      <c r="DX14" s="24">
        <v>0</v>
      </c>
      <c r="DY14" s="56">
        <f t="shared" si="56"/>
        <v>0</v>
      </c>
      <c r="DZ14" s="56">
        <v>0</v>
      </c>
      <c r="EA14" s="24">
        <v>251800</v>
      </c>
      <c r="EB14" s="56">
        <f t="shared" si="57"/>
        <v>62950</v>
      </c>
      <c r="EC14" s="56">
        <v>70582.679199999999</v>
      </c>
      <c r="ED14" s="56"/>
      <c r="EE14" s="24">
        <f t="shared" si="23"/>
        <v>751800</v>
      </c>
      <c r="EF14" s="56">
        <f t="shared" si="23"/>
        <v>187950</v>
      </c>
      <c r="EG14" s="56">
        <f t="shared" si="24"/>
        <v>70582.679199999999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x14ac:dyDescent="0.3">
      <c r="A15" s="22"/>
      <c r="B15" s="44"/>
      <c r="C15" s="45"/>
      <c r="D15" s="32"/>
      <c r="E15" s="56"/>
      <c r="F15" s="5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3"/>
      <c r="T15" s="26"/>
      <c r="U15" s="57"/>
      <c r="V15" s="41"/>
      <c r="W15" s="56" t="e">
        <f t="shared" si="29"/>
        <v>#DIV/0!</v>
      </c>
      <c r="X15" s="56" t="e">
        <f t="shared" si="7"/>
        <v>#DIV/0!</v>
      </c>
      <c r="Y15" s="33"/>
      <c r="Z15" s="25"/>
      <c r="AA15" s="41"/>
      <c r="AB15" s="56" t="e">
        <f t="shared" si="8"/>
        <v>#DIV/0!</v>
      </c>
      <c r="AC15" s="56" t="e">
        <f t="shared" si="8"/>
        <v>#DIV/0!</v>
      </c>
      <c r="AD15" s="23"/>
      <c r="AE15" s="25"/>
      <c r="AF15" s="41"/>
      <c r="AG15" s="56"/>
      <c r="AH15" s="23"/>
      <c r="AI15" s="26"/>
      <c r="AJ15" s="25"/>
      <c r="AK15" s="41"/>
      <c r="AL15" s="56"/>
      <c r="AM15" s="23"/>
      <c r="AN15" s="26"/>
      <c r="AO15" s="25"/>
      <c r="AP15" s="41"/>
      <c r="AQ15" s="56"/>
      <c r="AR15" s="23"/>
      <c r="AS15" s="28"/>
      <c r="AT15" s="25"/>
      <c r="AU15" s="25"/>
      <c r="AV15" s="56"/>
      <c r="AW15" s="23"/>
      <c r="AX15" s="27"/>
      <c r="AY15" s="25"/>
      <c r="AZ15" s="23"/>
      <c r="BA15" s="23"/>
      <c r="BB15" s="25"/>
      <c r="BC15" s="23"/>
      <c r="BD15" s="23"/>
      <c r="BE15" s="25"/>
      <c r="BF15" s="50"/>
      <c r="BG15" s="29"/>
      <c r="BH15" s="25"/>
      <c r="BI15" s="23"/>
      <c r="BJ15" s="23"/>
      <c r="BK15" s="25"/>
      <c r="BL15" s="23"/>
      <c r="BM15" s="23"/>
      <c r="BN15" s="25"/>
      <c r="BO15" s="23"/>
      <c r="BP15" s="25"/>
      <c r="BQ15" s="25"/>
      <c r="BR15" s="25"/>
      <c r="BS15" s="56" t="e">
        <f t="shared" si="42"/>
        <v>#DIV/0!</v>
      </c>
      <c r="BT15" s="23"/>
      <c r="BU15" s="26"/>
      <c r="BV15" s="25"/>
      <c r="BW15" s="41"/>
      <c r="BX15" s="23"/>
      <c r="BY15" s="25"/>
      <c r="BZ15" s="25"/>
      <c r="CA15" s="23"/>
      <c r="CB15" s="25"/>
      <c r="CC15" s="23"/>
      <c r="CD15" s="26"/>
      <c r="CE15" s="25"/>
      <c r="CF15" s="41"/>
      <c r="CG15" s="23"/>
      <c r="CH15" s="25"/>
      <c r="CI15" s="23"/>
      <c r="CJ15" s="23"/>
      <c r="CK15" s="25"/>
      <c r="CL15" s="23"/>
      <c r="CM15" s="26"/>
      <c r="CN15" s="25"/>
      <c r="CO15" s="41"/>
      <c r="CP15" s="26"/>
      <c r="CQ15" s="25"/>
      <c r="CR15" s="50"/>
      <c r="CS15" s="51"/>
      <c r="CT15" s="25"/>
      <c r="CU15" s="50"/>
      <c r="CV15" s="26"/>
      <c r="CW15" s="25"/>
      <c r="CX15" s="41"/>
      <c r="CY15" s="23"/>
      <c r="CZ15" s="25"/>
      <c r="DA15" s="23"/>
      <c r="DB15" s="23" t="s">
        <v>64</v>
      </c>
      <c r="DC15" s="25"/>
      <c r="DD15" s="23"/>
      <c r="DE15" s="23"/>
      <c r="DF15" s="25"/>
      <c r="DG15" s="52"/>
      <c r="DH15" s="25"/>
      <c r="DI15" s="25"/>
      <c r="DJ15" s="25"/>
      <c r="DK15" s="25"/>
      <c r="DL15" s="23"/>
      <c r="DM15" s="25"/>
      <c r="DN15" s="23"/>
      <c r="DO15" s="23"/>
      <c r="DP15" s="25"/>
      <c r="DQ15" s="23"/>
      <c r="DR15" s="23"/>
      <c r="DS15" s="25"/>
      <c r="DT15" s="23"/>
      <c r="DU15" s="23"/>
      <c r="DV15" s="25"/>
      <c r="DW15" s="23"/>
      <c r="DX15" s="23"/>
      <c r="DY15" s="25"/>
      <c r="DZ15" s="23"/>
      <c r="EA15" s="53"/>
      <c r="EB15" s="25"/>
      <c r="EC15" s="25"/>
      <c r="ED15" s="25"/>
      <c r="EE15" s="25"/>
      <c r="EF15" s="25"/>
      <c r="EG15" s="25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x14ac:dyDescent="0.3">
      <c r="A16" s="22"/>
      <c r="B16" s="44"/>
      <c r="C16" s="45"/>
      <c r="D16" s="32"/>
      <c r="E16" s="56"/>
      <c r="F16" s="5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3"/>
      <c r="T16" s="26"/>
      <c r="U16" s="26"/>
      <c r="V16" s="25"/>
      <c r="W16" s="56" t="e">
        <f t="shared" si="29"/>
        <v>#DIV/0!</v>
      </c>
      <c r="X16" s="56" t="e">
        <f t="shared" si="7"/>
        <v>#DIV/0!</v>
      </c>
      <c r="Y16" s="33"/>
      <c r="Z16" s="25"/>
      <c r="AA16" s="25"/>
      <c r="AB16" s="56" t="e">
        <f t="shared" si="8"/>
        <v>#DIV/0!</v>
      </c>
      <c r="AC16" s="56" t="e">
        <f t="shared" si="8"/>
        <v>#DIV/0!</v>
      </c>
      <c r="AD16" s="23"/>
      <c r="AE16" s="25"/>
      <c r="AF16" s="23"/>
      <c r="AG16" s="56"/>
      <c r="AH16" s="23"/>
      <c r="AI16" s="26"/>
      <c r="AJ16" s="25"/>
      <c r="AK16" s="25"/>
      <c r="AL16" s="56"/>
      <c r="AM16" s="23"/>
      <c r="AN16" s="26"/>
      <c r="AO16" s="25"/>
      <c r="AP16" s="25"/>
      <c r="AQ16" s="56"/>
      <c r="AR16" s="23"/>
      <c r="AS16" s="28"/>
      <c r="AT16" s="25"/>
      <c r="AU16" s="25"/>
      <c r="AV16" s="56"/>
      <c r="AW16" s="23"/>
      <c r="AX16" s="27"/>
      <c r="AY16" s="25"/>
      <c r="AZ16" s="23"/>
      <c r="BA16" s="23"/>
      <c r="BB16" s="25"/>
      <c r="BC16" s="23"/>
      <c r="BD16" s="23"/>
      <c r="BE16" s="25"/>
      <c r="BF16" s="23"/>
      <c r="BG16" s="29"/>
      <c r="BH16" s="25"/>
      <c r="BI16" s="23"/>
      <c r="BJ16" s="23"/>
      <c r="BK16" s="25"/>
      <c r="BL16" s="23"/>
      <c r="BM16" s="23"/>
      <c r="BN16" s="25"/>
      <c r="BO16" s="23"/>
      <c r="BP16" s="25"/>
      <c r="BQ16" s="25"/>
      <c r="BR16" s="25"/>
      <c r="BS16" s="56" t="e">
        <f t="shared" si="42"/>
        <v>#DIV/0!</v>
      </c>
      <c r="BT16" s="23"/>
      <c r="BU16" s="26"/>
      <c r="BV16" s="25"/>
      <c r="BW16" s="25"/>
      <c r="BX16" s="23"/>
      <c r="BY16" s="25"/>
      <c r="BZ16" s="25"/>
      <c r="CA16" s="23"/>
      <c r="CB16" s="25"/>
      <c r="CC16" s="23"/>
      <c r="CD16" s="26"/>
      <c r="CE16" s="25"/>
      <c r="CF16" s="23"/>
      <c r="CG16" s="23"/>
      <c r="CH16" s="25"/>
      <c r="CI16" s="23"/>
      <c r="CJ16" s="23"/>
      <c r="CK16" s="25"/>
      <c r="CL16" s="23"/>
      <c r="CM16" s="26"/>
      <c r="CN16" s="25"/>
      <c r="CO16" s="23"/>
      <c r="CP16" s="26"/>
      <c r="CQ16" s="25"/>
      <c r="CR16" s="23"/>
      <c r="CS16" s="45"/>
      <c r="CT16" s="25"/>
      <c r="CU16" s="23"/>
      <c r="CV16" s="26"/>
      <c r="CW16" s="25"/>
      <c r="CX16" s="23"/>
      <c r="CY16" s="23"/>
      <c r="CZ16" s="25"/>
      <c r="DA16" s="23"/>
      <c r="DB16" s="23"/>
      <c r="DC16" s="25"/>
      <c r="DD16" s="23"/>
      <c r="DE16" s="23"/>
      <c r="DF16" s="25"/>
      <c r="DG16" s="25"/>
      <c r="DH16" s="25"/>
      <c r="DI16" s="25"/>
      <c r="DJ16" s="25"/>
      <c r="DK16" s="25"/>
      <c r="DL16" s="23"/>
      <c r="DM16" s="25"/>
      <c r="DN16" s="23"/>
      <c r="DO16" s="23"/>
      <c r="DP16" s="25"/>
      <c r="DQ16" s="23"/>
      <c r="DR16" s="23"/>
      <c r="DS16" s="25"/>
      <c r="DT16" s="23"/>
      <c r="DU16" s="23"/>
      <c r="DV16" s="25"/>
      <c r="DW16" s="23"/>
      <c r="DX16" s="23"/>
      <c r="DY16" s="25"/>
      <c r="DZ16" s="23"/>
      <c r="EA16" s="53"/>
      <c r="EB16" s="25"/>
      <c r="EC16" s="25"/>
      <c r="ED16" s="25"/>
      <c r="EE16" s="25"/>
      <c r="EF16" s="25"/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x14ac:dyDescent="0.3">
      <c r="A17" s="22"/>
      <c r="B17" s="46" t="s">
        <v>51</v>
      </c>
      <c r="C17" s="34">
        <f>SUM(C10:C16)</f>
        <v>327356.76319999999</v>
      </c>
      <c r="D17" s="34">
        <f>SUM(D10:D16)</f>
        <v>1505913.2455</v>
      </c>
      <c r="E17" s="34">
        <f>SUM(E10:E16)</f>
        <v>12512449.6066</v>
      </c>
      <c r="F17" s="34">
        <f>SUM(F10:F16)</f>
        <v>3128112.4016499999</v>
      </c>
      <c r="G17" s="34">
        <f>SUM(G10:G16)</f>
        <v>1692559.037</v>
      </c>
      <c r="H17" s="34">
        <f t="shared" si="25"/>
        <v>54.107999319564669</v>
      </c>
      <c r="I17" s="34">
        <f>G17/E17*100</f>
        <v>13.526999829891167</v>
      </c>
      <c r="J17" s="34">
        <f>SUM(J10:J16)</f>
        <v>2752454.6</v>
      </c>
      <c r="K17" s="34">
        <f>SUM(K10:K16)</f>
        <v>688113.65</v>
      </c>
      <c r="L17" s="34">
        <f>SUM(L10:L16)</f>
        <v>517196.74500000017</v>
      </c>
      <c r="M17" s="34">
        <f t="shared" si="26"/>
        <v>75.161529639762293</v>
      </c>
      <c r="N17" s="34">
        <f>L17/J17*100</f>
        <v>18.790382409940573</v>
      </c>
      <c r="O17" s="34">
        <f>SUM(O10:O16)</f>
        <v>514766.63000000041</v>
      </c>
      <c r="P17" s="34">
        <f>SUM(P10:P16)</f>
        <v>128691.6575000001</v>
      </c>
      <c r="Q17" s="34">
        <f>SUM(Q10:Q16)</f>
        <v>54740.644100000121</v>
      </c>
      <c r="R17" s="34">
        <f t="shared" si="27"/>
        <v>42.536280255773441</v>
      </c>
      <c r="S17" s="34">
        <f>Q17/O17*100</f>
        <v>10.63407006394336</v>
      </c>
      <c r="T17" s="34">
        <f>SUM(T10:T16)</f>
        <v>23164.400000000001</v>
      </c>
      <c r="U17" s="34">
        <f>SUM(U10:U16)</f>
        <v>5791.1</v>
      </c>
      <c r="V17" s="34">
        <f>SUM(V10:V16)</f>
        <v>5014.4350000000004</v>
      </c>
      <c r="W17" s="34">
        <f t="shared" si="29"/>
        <v>86.588644644368088</v>
      </c>
      <c r="X17" s="34">
        <f t="shared" si="7"/>
        <v>21.647161161092022</v>
      </c>
      <c r="Y17" s="34">
        <f>SUM(Y10:Y16)</f>
        <v>141872.29999999999</v>
      </c>
      <c r="Z17" s="34">
        <f>SUM(Z10:Z16)</f>
        <v>35468.074999999997</v>
      </c>
      <c r="AA17" s="34">
        <f>SUM(AA10:AA16)</f>
        <v>13474.733100000001</v>
      </c>
      <c r="AB17" s="34">
        <f t="shared" si="8"/>
        <v>37.991159937493094</v>
      </c>
      <c r="AC17" s="34">
        <f t="shared" si="8"/>
        <v>0.28194369161562904</v>
      </c>
      <c r="AD17" s="34">
        <f>SUM(AD10:AD16)</f>
        <v>349729.9300000004</v>
      </c>
      <c r="AE17" s="34">
        <f>SUM(AE10:AE16)</f>
        <v>87432.4825000001</v>
      </c>
      <c r="AF17" s="34">
        <f>SUM(AF10:AF16)</f>
        <v>36251.476000000126</v>
      </c>
      <c r="AG17" s="34">
        <f>+AF17/AE17*100</f>
        <v>41.462251743795662</v>
      </c>
      <c r="AH17" s="34">
        <f>AF17/AD17*100</f>
        <v>10.365562935948915</v>
      </c>
      <c r="AI17" s="34">
        <f>SUM(AI10:AI16)</f>
        <v>1272421.6000000001</v>
      </c>
      <c r="AJ17" s="34">
        <f>SUM(AJ10:AJ16)</f>
        <v>318105.40000000002</v>
      </c>
      <c r="AK17" s="34">
        <f>SUM(AK10:AK16)</f>
        <v>371623.84420000005</v>
      </c>
      <c r="AL17" s="34">
        <f>+AK17/AJ17*100</f>
        <v>116.82412313654531</v>
      </c>
      <c r="AM17" s="34">
        <f>AK17/AI17*100</f>
        <v>29.206030784136328</v>
      </c>
      <c r="AN17" s="34">
        <f>SUM(AN10:AN16)</f>
        <v>45792.5</v>
      </c>
      <c r="AO17" s="34">
        <f>SUM(AO10:AO16)</f>
        <v>11448.125</v>
      </c>
      <c r="AP17" s="34">
        <f>SUM(AP10:AP16)</f>
        <v>9088.1152000000002</v>
      </c>
      <c r="AQ17" s="34">
        <f t="shared" si="35"/>
        <v>79.38518491019272</v>
      </c>
      <c r="AR17" s="34">
        <f>AP17/AN17*100</f>
        <v>19.84629622754818</v>
      </c>
      <c r="AS17" s="34">
        <f>SUM(AS10:AS16)</f>
        <v>45600</v>
      </c>
      <c r="AT17" s="34">
        <f>SUM(AT10:AT16)</f>
        <v>11400</v>
      </c>
      <c r="AU17" s="34">
        <f>SUM(AU10:AU16)</f>
        <v>9354.7999999999993</v>
      </c>
      <c r="AV17" s="34">
        <f>+AU17/AT17*100</f>
        <v>82.059649122807016</v>
      </c>
      <c r="AW17" s="34">
        <f>AU17/AS17*100</f>
        <v>20.514912280701754</v>
      </c>
      <c r="AX17" s="34">
        <f t="shared" ref="AX17:BR17" si="58">SUM(AX10:AX16)</f>
        <v>0</v>
      </c>
      <c r="AY17" s="34">
        <f t="shared" si="58"/>
        <v>0</v>
      </c>
      <c r="AZ17" s="34">
        <f t="shared" si="58"/>
        <v>0</v>
      </c>
      <c r="BA17" s="34">
        <f t="shared" si="58"/>
        <v>0</v>
      </c>
      <c r="BB17" s="34">
        <f t="shared" si="58"/>
        <v>0</v>
      </c>
      <c r="BC17" s="34">
        <f t="shared" si="58"/>
        <v>0</v>
      </c>
      <c r="BD17" s="34">
        <f t="shared" si="58"/>
        <v>7050325.9000000004</v>
      </c>
      <c r="BE17" s="34">
        <f t="shared" si="58"/>
        <v>1762581.4750000001</v>
      </c>
      <c r="BF17" s="34">
        <f t="shared" si="58"/>
        <v>1175362.2920000001</v>
      </c>
      <c r="BG17" s="34">
        <f t="shared" si="58"/>
        <v>18084.3</v>
      </c>
      <c r="BH17" s="34">
        <f t="shared" si="58"/>
        <v>4521.0749999999998</v>
      </c>
      <c r="BI17" s="34">
        <f t="shared" si="58"/>
        <v>0</v>
      </c>
      <c r="BJ17" s="34">
        <f t="shared" si="58"/>
        <v>0</v>
      </c>
      <c r="BK17" s="34">
        <f t="shared" si="58"/>
        <v>0</v>
      </c>
      <c r="BL17" s="34">
        <f t="shared" si="58"/>
        <v>0</v>
      </c>
      <c r="BM17" s="34">
        <f t="shared" si="58"/>
        <v>0</v>
      </c>
      <c r="BN17" s="34">
        <f t="shared" si="58"/>
        <v>0</v>
      </c>
      <c r="BO17" s="34">
        <f t="shared" si="58"/>
        <v>0</v>
      </c>
      <c r="BP17" s="34">
        <f t="shared" si="58"/>
        <v>344888.30000000005</v>
      </c>
      <c r="BQ17" s="34">
        <f t="shared" si="58"/>
        <v>258666.22499999998</v>
      </c>
      <c r="BR17" s="34">
        <f t="shared" si="58"/>
        <v>14806.429899999999</v>
      </c>
      <c r="BS17" s="34">
        <f t="shared" si="42"/>
        <v>5.7241450444486901</v>
      </c>
      <c r="BT17" s="34">
        <f>BR17/BP17*100</f>
        <v>4.2931087833365167</v>
      </c>
      <c r="BU17" s="34">
        <f t="shared" ref="BU17:CZ17" si="59">SUM(BU10:BU16)</f>
        <v>254687</v>
      </c>
      <c r="BV17" s="34">
        <f t="shared" si="59"/>
        <v>63671.75</v>
      </c>
      <c r="BW17" s="34">
        <f t="shared" si="59"/>
        <v>8969.61</v>
      </c>
      <c r="BX17" s="34">
        <f t="shared" si="59"/>
        <v>52046.400000000001</v>
      </c>
      <c r="BY17" s="34">
        <f t="shared" si="59"/>
        <v>13011.6</v>
      </c>
      <c r="BZ17" s="34">
        <f t="shared" si="59"/>
        <v>768.61199999999997</v>
      </c>
      <c r="CA17" s="34">
        <f t="shared" si="59"/>
        <v>5200</v>
      </c>
      <c r="CB17" s="34">
        <f t="shared" si="59"/>
        <v>1300</v>
      </c>
      <c r="CC17" s="34">
        <f t="shared" si="59"/>
        <v>446.14</v>
      </c>
      <c r="CD17" s="34">
        <f t="shared" si="59"/>
        <v>32954.9</v>
      </c>
      <c r="CE17" s="34">
        <f t="shared" si="59"/>
        <v>8238.7250000000004</v>
      </c>
      <c r="CF17" s="34">
        <f t="shared" si="59"/>
        <v>4622.0679</v>
      </c>
      <c r="CG17" s="34">
        <f t="shared" si="59"/>
        <v>0</v>
      </c>
      <c r="CH17" s="34">
        <f t="shared" si="59"/>
        <v>0</v>
      </c>
      <c r="CI17" s="34">
        <f t="shared" si="59"/>
        <v>0</v>
      </c>
      <c r="CJ17" s="34">
        <f t="shared" si="59"/>
        <v>13134.599999999999</v>
      </c>
      <c r="CK17" s="34">
        <f t="shared" si="59"/>
        <v>3283.6499999999996</v>
      </c>
      <c r="CL17" s="34">
        <f t="shared" si="59"/>
        <v>0</v>
      </c>
      <c r="CM17" s="34">
        <f t="shared" si="59"/>
        <v>0</v>
      </c>
      <c r="CN17" s="34">
        <f t="shared" si="59"/>
        <v>0</v>
      </c>
      <c r="CO17" s="34">
        <f t="shared" si="59"/>
        <v>288</v>
      </c>
      <c r="CP17" s="34">
        <f t="shared" si="59"/>
        <v>479319.47</v>
      </c>
      <c r="CQ17" s="34">
        <f t="shared" si="59"/>
        <v>119829.86749999999</v>
      </c>
      <c r="CR17" s="34">
        <f t="shared" si="59"/>
        <v>40283.801299999999</v>
      </c>
      <c r="CS17" s="34">
        <f t="shared" si="59"/>
        <v>232420.17</v>
      </c>
      <c r="CT17" s="34">
        <f t="shared" si="59"/>
        <v>58105.042500000003</v>
      </c>
      <c r="CU17" s="34">
        <f t="shared" si="59"/>
        <v>19931.134299999998</v>
      </c>
      <c r="CV17" s="34">
        <f t="shared" si="59"/>
        <v>13900</v>
      </c>
      <c r="CW17" s="34">
        <f t="shared" si="59"/>
        <v>3475</v>
      </c>
      <c r="CX17" s="34">
        <f t="shared" si="59"/>
        <v>7035.5136000000002</v>
      </c>
      <c r="CY17" s="34">
        <f t="shared" si="59"/>
        <v>3666.1</v>
      </c>
      <c r="CZ17" s="34">
        <f t="shared" si="59"/>
        <v>916.52499999999998</v>
      </c>
      <c r="DA17" s="34">
        <f t="shared" ref="DA17:EE17" si="60">SUM(DA10:DA16)</f>
        <v>605.43779999999992</v>
      </c>
      <c r="DB17" s="34">
        <f t="shared" si="60"/>
        <v>20000</v>
      </c>
      <c r="DC17" s="34">
        <f>SUM(DC10:DC16)</f>
        <v>5000</v>
      </c>
      <c r="DD17" s="34">
        <f t="shared" si="60"/>
        <v>0</v>
      </c>
      <c r="DE17" s="34">
        <f t="shared" si="60"/>
        <v>32100</v>
      </c>
      <c r="DF17" s="34">
        <f>SUM(DF10:DF16)</f>
        <v>8025</v>
      </c>
      <c r="DG17" s="34">
        <f t="shared" si="60"/>
        <v>9370.1589000000004</v>
      </c>
      <c r="DH17" s="34">
        <f t="shared" si="60"/>
        <v>0</v>
      </c>
      <c r="DI17" s="34">
        <f t="shared" si="60"/>
        <v>9853999.3999999985</v>
      </c>
      <c r="DJ17" s="34">
        <f>SUM(DJ10:DJ16)</f>
        <v>2463499.8499999996</v>
      </c>
      <c r="DK17" s="34">
        <f t="shared" si="60"/>
        <v>1692559.037</v>
      </c>
      <c r="DL17" s="34">
        <f t="shared" si="60"/>
        <v>100000</v>
      </c>
      <c r="DM17" s="34">
        <f>SUM(DM10:DM16)</f>
        <v>25000</v>
      </c>
      <c r="DN17" s="34">
        <f t="shared" si="60"/>
        <v>0</v>
      </c>
      <c r="DO17" s="34">
        <f t="shared" si="60"/>
        <v>2553450.2066000002</v>
      </c>
      <c r="DP17" s="34">
        <f>SUM(DP10:DP16)</f>
        <v>638362.55165000004</v>
      </c>
      <c r="DQ17" s="34">
        <f t="shared" si="60"/>
        <v>0</v>
      </c>
      <c r="DR17" s="34">
        <f t="shared" si="60"/>
        <v>0</v>
      </c>
      <c r="DS17" s="34">
        <f>SUM(DS10:DS16)</f>
        <v>0</v>
      </c>
      <c r="DT17" s="34">
        <f t="shared" si="60"/>
        <v>0</v>
      </c>
      <c r="DU17" s="34">
        <f t="shared" si="60"/>
        <v>5000</v>
      </c>
      <c r="DV17" s="34">
        <f>SUM(DV10:DV16)</f>
        <v>1250</v>
      </c>
      <c r="DW17" s="34">
        <f t="shared" si="60"/>
        <v>0</v>
      </c>
      <c r="DX17" s="34">
        <f t="shared" si="60"/>
        <v>0</v>
      </c>
      <c r="DY17" s="34">
        <f>SUM(DY10:DY16)</f>
        <v>0</v>
      </c>
      <c r="DZ17" s="34">
        <f t="shared" si="60"/>
        <v>0</v>
      </c>
      <c r="EA17" s="34">
        <f t="shared" si="60"/>
        <v>1152939.2490000001</v>
      </c>
      <c r="EB17" s="34">
        <f>SUM(EB10:EB16)</f>
        <v>288234.81225000002</v>
      </c>
      <c r="EC17" s="34">
        <f t="shared" si="60"/>
        <v>124485.1972</v>
      </c>
      <c r="ED17" s="34">
        <f t="shared" si="60"/>
        <v>0</v>
      </c>
      <c r="EE17" s="34">
        <f t="shared" si="60"/>
        <v>3811389.4556</v>
      </c>
      <c r="EF17" s="34">
        <f>SUM(EF10:EF16)</f>
        <v>952847.3639</v>
      </c>
      <c r="EG17" s="34">
        <f>SUM(EG10:EG16)</f>
        <v>124485.1972</v>
      </c>
      <c r="EH17" s="35"/>
      <c r="EI17" s="30"/>
      <c r="EJ17" s="30"/>
      <c r="EK17" s="30"/>
      <c r="EL17" s="30"/>
      <c r="EM17" s="30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x14ac:dyDescent="0.3">
      <c r="A18" s="47"/>
      <c r="B18" s="48"/>
      <c r="C18" s="38"/>
      <c r="D18" s="38"/>
      <c r="E18" s="38"/>
      <c r="F18" s="38"/>
      <c r="G18" s="38"/>
      <c r="H18" s="38"/>
      <c r="I18" s="49"/>
      <c r="J18" s="38"/>
      <c r="K18" s="38"/>
      <c r="L18" s="38"/>
      <c r="M18" s="38"/>
      <c r="N18" s="49"/>
      <c r="O18" s="38"/>
      <c r="P18" s="38"/>
      <c r="Q18" s="38"/>
      <c r="R18" s="38"/>
      <c r="S18" s="39"/>
      <c r="T18" s="38"/>
      <c r="U18" s="38"/>
      <c r="V18" s="38"/>
      <c r="W18" s="38"/>
      <c r="X18" s="39"/>
      <c r="Y18" s="38"/>
      <c r="Z18" s="38"/>
      <c r="AA18" s="38"/>
      <c r="AB18" s="38"/>
      <c r="AC18" s="39"/>
      <c r="AD18" s="38"/>
      <c r="AE18" s="38"/>
      <c r="AF18" s="38"/>
      <c r="AG18" s="49"/>
      <c r="AH18" s="39"/>
      <c r="AI18" s="38"/>
      <c r="AJ18" s="38"/>
      <c r="AK18" s="38"/>
      <c r="AL18" s="38"/>
      <c r="AM18" s="39"/>
      <c r="AN18" s="38"/>
      <c r="AO18" s="38"/>
      <c r="AP18" s="38"/>
      <c r="AQ18" s="38"/>
      <c r="AR18" s="39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x14ac:dyDescent="0.3">
      <c r="B19" s="42"/>
    </row>
    <row r="20" spans="1:253" s="4" customFormat="1" x14ac:dyDescent="0.3">
      <c r="B20" s="42"/>
    </row>
    <row r="21" spans="1:253" s="4" customFormat="1" x14ac:dyDescent="0.3">
      <c r="B21" s="42"/>
    </row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2">
    <mergeCell ref="EE7:EE8"/>
    <mergeCell ref="EF7:EF8"/>
    <mergeCell ref="DV7:DV8"/>
    <mergeCell ref="DX7:DX8"/>
    <mergeCell ref="DY7:DY8"/>
    <mergeCell ref="EA7:EA8"/>
    <mergeCell ref="EB7:EB8"/>
    <mergeCell ref="ED7:ED8"/>
    <mergeCell ref="DM7:DM8"/>
    <mergeCell ref="DO7:DO8"/>
    <mergeCell ref="DP7:DP8"/>
    <mergeCell ref="DR7:DR8"/>
    <mergeCell ref="DS7:DS8"/>
    <mergeCell ref="DU7:DU8"/>
    <mergeCell ref="DE7:DE8"/>
    <mergeCell ref="DF7:DF8"/>
    <mergeCell ref="DH7:DH8"/>
    <mergeCell ref="DI7:DI8"/>
    <mergeCell ref="DJ7:DJ8"/>
    <mergeCell ref="DL7:DL8"/>
    <mergeCell ref="CV7:CV8"/>
    <mergeCell ref="CW7:CW8"/>
    <mergeCell ref="CY7:CY8"/>
    <mergeCell ref="CZ7:CZ8"/>
    <mergeCell ref="DB7:DB8"/>
    <mergeCell ref="DC7:DC8"/>
    <mergeCell ref="CM7:CM8"/>
    <mergeCell ref="CN7:CN8"/>
    <mergeCell ref="CP7:CP8"/>
    <mergeCell ref="CQ7:CQ8"/>
    <mergeCell ref="CS7:CS8"/>
    <mergeCell ref="CT7:CT8"/>
    <mergeCell ref="CD7:CD8"/>
    <mergeCell ref="CE7:CE8"/>
    <mergeCell ref="CG7:CG8"/>
    <mergeCell ref="CH7:CH8"/>
    <mergeCell ref="CJ7:CJ8"/>
    <mergeCell ref="CK7:CK8"/>
    <mergeCell ref="BU7:BU8"/>
    <mergeCell ref="BV7:BV8"/>
    <mergeCell ref="BX7:BX8"/>
    <mergeCell ref="BY7:BY8"/>
    <mergeCell ref="CA7:CA8"/>
    <mergeCell ref="CB7:CB8"/>
    <mergeCell ref="BK7:BK8"/>
    <mergeCell ref="BM7:BM8"/>
    <mergeCell ref="BN7:BN8"/>
    <mergeCell ref="BP7:BP8"/>
    <mergeCell ref="BQ7:BQ8"/>
    <mergeCell ref="BR7:BT7"/>
    <mergeCell ref="BD7:BD8"/>
    <mergeCell ref="BE7:BE8"/>
    <mergeCell ref="BG7:BG8"/>
    <mergeCell ref="BH7:BH8"/>
    <mergeCell ref="BJ7:BJ8"/>
    <mergeCell ref="AS7:AS8"/>
    <mergeCell ref="AT7:AT8"/>
    <mergeCell ref="AU7:AW7"/>
    <mergeCell ref="AX7:AX8"/>
    <mergeCell ref="AY7:AY8"/>
    <mergeCell ref="BA7:BA8"/>
    <mergeCell ref="AO7:AO8"/>
    <mergeCell ref="AP7:AR7"/>
    <mergeCell ref="Y7:Y8"/>
    <mergeCell ref="Z7:Z8"/>
    <mergeCell ref="AA7:AC7"/>
    <mergeCell ref="AD7:AD8"/>
    <mergeCell ref="AE7:AE8"/>
    <mergeCell ref="AF7:AH7"/>
    <mergeCell ref="BB7:BB8"/>
    <mergeCell ref="BU6:BW6"/>
    <mergeCell ref="DR5:DT6"/>
    <mergeCell ref="DU5:EC5"/>
    <mergeCell ref="O6:S6"/>
    <mergeCell ref="T6:X6"/>
    <mergeCell ref="Y6:AC6"/>
    <mergeCell ref="O7:O8"/>
    <mergeCell ref="P7:P8"/>
    <mergeCell ref="Q7:S7"/>
    <mergeCell ref="T7:T8"/>
    <mergeCell ref="U7:U8"/>
    <mergeCell ref="V7:X7"/>
    <mergeCell ref="DO6:DQ6"/>
    <mergeCell ref="DU6:DW6"/>
    <mergeCell ref="DX6:DZ6"/>
    <mergeCell ref="AD6:AH6"/>
    <mergeCell ref="AI6:AM6"/>
    <mergeCell ref="AN6:AR6"/>
    <mergeCell ref="AS6:AW6"/>
    <mergeCell ref="AX6:AZ6"/>
    <mergeCell ref="AI7:AI8"/>
    <mergeCell ref="AJ7:AJ8"/>
    <mergeCell ref="AK7:AM7"/>
    <mergeCell ref="AN7:AN8"/>
    <mergeCell ref="DH4:DH6"/>
    <mergeCell ref="DI4:DK6"/>
    <mergeCell ref="DL4:EC4"/>
    <mergeCell ref="ED4:ED6"/>
    <mergeCell ref="EE4:EG6"/>
    <mergeCell ref="O5:AZ5"/>
    <mergeCell ref="BA5:BL5"/>
    <mergeCell ref="BM5:BO6"/>
    <mergeCell ref="BP5:CF5"/>
    <mergeCell ref="CG5:CO5"/>
    <mergeCell ref="CP5:CX5"/>
    <mergeCell ref="CY5:DA6"/>
    <mergeCell ref="DB5:DD6"/>
    <mergeCell ref="DE5:DG6"/>
    <mergeCell ref="DL5:DQ5"/>
    <mergeCell ref="CP6:CR6"/>
    <mergeCell ref="CS6:CU6"/>
    <mergeCell ref="CV6:CX6"/>
    <mergeCell ref="DL6:DN6"/>
    <mergeCell ref="EA6:EC6"/>
    <mergeCell ref="BX6:BZ6"/>
    <mergeCell ref="CA6:CC6"/>
    <mergeCell ref="CD6:CF6"/>
    <mergeCell ref="CG6:CI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G4"/>
    <mergeCell ref="E7:E8"/>
    <mergeCell ref="F7:F8"/>
    <mergeCell ref="G7:I7"/>
    <mergeCell ref="J7:J8"/>
    <mergeCell ref="K7:K8"/>
    <mergeCell ref="L7:N7"/>
    <mergeCell ref="CJ6:CL6"/>
    <mergeCell ref="CM6:CO6"/>
    <mergeCell ref="BA6:BC6"/>
    <mergeCell ref="BD6:BF6"/>
    <mergeCell ref="BG6:BI6"/>
    <mergeCell ref="BJ6:BL6"/>
    <mergeCell ref="BP6:BT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1"/>
  <sheetViews>
    <sheetView zoomScale="70" zoomScaleNormal="70" workbookViewId="0">
      <pane xSplit="2" ySplit="9" topLeftCell="F10" activePane="bottomRight" state="frozen"/>
      <selection pane="topRight" activeCell="C1" sqref="C1"/>
      <selection pane="bottomLeft" activeCell="A10" sqref="A10"/>
      <selection pane="bottomRight" activeCell="U10" sqref="U10"/>
    </sheetView>
  </sheetViews>
  <sheetFormatPr defaultColWidth="17.28515625" defaultRowHeight="17.25" x14ac:dyDescent="0.3"/>
  <cols>
    <col min="1" max="1" width="5.28515625" style="1" customWidth="1"/>
    <col min="2" max="2" width="15.42578125" style="42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9.5703125" style="1" customWidth="1"/>
    <col min="10" max="12" width="14.85546875" style="1" customWidth="1"/>
    <col min="13" max="13" width="12.5703125" style="1" customWidth="1"/>
    <col min="14" max="14" width="11" style="1" customWidth="1"/>
    <col min="15" max="17" width="14.85546875" style="1" customWidth="1"/>
    <col min="18" max="18" width="11.7109375" style="1" customWidth="1"/>
    <col min="19" max="19" width="11.85546875" style="1" customWidth="1"/>
    <col min="20" max="32" width="14.85546875" style="1" customWidth="1"/>
    <col min="33" max="33" width="13.5703125" style="1" customWidth="1"/>
    <col min="34" max="133" width="14.85546875" style="1" customWidth="1"/>
    <col min="134" max="134" width="10.5703125" style="1" customWidth="1"/>
    <col min="135" max="137" width="14.85546875" style="1" customWidth="1"/>
    <col min="138" max="227" width="17.28515625" style="4"/>
    <col min="228" max="16384" width="17.28515625" style="1"/>
  </cols>
  <sheetData>
    <row r="1" spans="1:253" x14ac:dyDescent="0.3"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2"/>
      <c r="P1" s="2"/>
      <c r="Q1" s="2"/>
      <c r="R1" s="2"/>
      <c r="S1" s="2"/>
      <c r="T1" s="2"/>
      <c r="U1" s="2"/>
      <c r="V1" s="2"/>
      <c r="W1" s="2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253" ht="17.45" customHeight="1" x14ac:dyDescent="0.3">
      <c r="C2" s="92" t="s">
        <v>65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Q2" s="5"/>
      <c r="R2" s="5"/>
      <c r="T2" s="93"/>
      <c r="U2" s="93"/>
      <c r="V2" s="93"/>
      <c r="W2" s="6"/>
      <c r="X2" s="6"/>
      <c r="AA2" s="76"/>
      <c r="AB2" s="6"/>
      <c r="AC2" s="6"/>
      <c r="AD2" s="6"/>
      <c r="AE2" s="6"/>
      <c r="AF2" s="6"/>
      <c r="AG2" s="6"/>
      <c r="AH2" s="6"/>
      <c r="AI2" s="6"/>
      <c r="AJ2" s="6"/>
      <c r="AK2" s="7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3" x14ac:dyDescent="0.3">
      <c r="C3" s="78"/>
      <c r="D3" s="78"/>
      <c r="E3" s="78"/>
      <c r="F3" s="78"/>
      <c r="G3" s="78"/>
      <c r="H3" s="78"/>
      <c r="I3" s="78"/>
      <c r="J3" s="78"/>
      <c r="K3" s="78"/>
      <c r="L3" s="92" t="s">
        <v>1</v>
      </c>
      <c r="M3" s="92"/>
      <c r="N3" s="92"/>
      <c r="O3" s="92"/>
      <c r="P3" s="78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3" ht="17.45" customHeight="1" x14ac:dyDescent="0.3">
      <c r="A4" s="94" t="s">
        <v>2</v>
      </c>
      <c r="B4" s="97" t="s">
        <v>3</v>
      </c>
      <c r="C4" s="100" t="s">
        <v>4</v>
      </c>
      <c r="D4" s="100" t="s">
        <v>5</v>
      </c>
      <c r="E4" s="103" t="s">
        <v>6</v>
      </c>
      <c r="F4" s="104"/>
      <c r="G4" s="104"/>
      <c r="H4" s="104"/>
      <c r="I4" s="105"/>
      <c r="J4" s="112" t="s">
        <v>7</v>
      </c>
      <c r="K4" s="113"/>
      <c r="L4" s="113"/>
      <c r="M4" s="113"/>
      <c r="N4" s="114"/>
      <c r="O4" s="121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3"/>
      <c r="DH4" s="143" t="s">
        <v>66</v>
      </c>
      <c r="DI4" s="144" t="s">
        <v>9</v>
      </c>
      <c r="DJ4" s="145"/>
      <c r="DK4" s="146"/>
      <c r="DL4" s="153" t="s">
        <v>10</v>
      </c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43" t="s">
        <v>11</v>
      </c>
      <c r="EE4" s="154" t="s">
        <v>12</v>
      </c>
      <c r="EF4" s="155"/>
      <c r="EG4" s="156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8" customHeight="1" x14ac:dyDescent="0.3">
      <c r="A5" s="95"/>
      <c r="B5" s="98"/>
      <c r="C5" s="101"/>
      <c r="D5" s="101"/>
      <c r="E5" s="106"/>
      <c r="F5" s="107"/>
      <c r="G5" s="107"/>
      <c r="H5" s="107"/>
      <c r="I5" s="108"/>
      <c r="J5" s="115"/>
      <c r="K5" s="116"/>
      <c r="L5" s="116"/>
      <c r="M5" s="116"/>
      <c r="N5" s="117"/>
      <c r="O5" s="163" t="s">
        <v>13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166" t="s">
        <v>14</v>
      </c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7" t="s">
        <v>15</v>
      </c>
      <c r="BN5" s="168"/>
      <c r="BO5" s="168"/>
      <c r="BP5" s="171" t="s">
        <v>16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3"/>
      <c r="CG5" s="130" t="s">
        <v>17</v>
      </c>
      <c r="CH5" s="131"/>
      <c r="CI5" s="131"/>
      <c r="CJ5" s="131"/>
      <c r="CK5" s="131"/>
      <c r="CL5" s="131"/>
      <c r="CM5" s="131"/>
      <c r="CN5" s="131"/>
      <c r="CO5" s="174"/>
      <c r="CP5" s="171" t="s">
        <v>18</v>
      </c>
      <c r="CQ5" s="172"/>
      <c r="CR5" s="172"/>
      <c r="CS5" s="172"/>
      <c r="CT5" s="172"/>
      <c r="CU5" s="172"/>
      <c r="CV5" s="172"/>
      <c r="CW5" s="172"/>
      <c r="CX5" s="172"/>
      <c r="CY5" s="166" t="s">
        <v>19</v>
      </c>
      <c r="CZ5" s="166"/>
      <c r="DA5" s="166"/>
      <c r="DB5" s="167" t="s">
        <v>20</v>
      </c>
      <c r="DC5" s="168"/>
      <c r="DD5" s="175"/>
      <c r="DE5" s="167" t="s">
        <v>21</v>
      </c>
      <c r="DF5" s="168"/>
      <c r="DG5" s="175"/>
      <c r="DH5" s="143"/>
      <c r="DI5" s="147"/>
      <c r="DJ5" s="148"/>
      <c r="DK5" s="149"/>
      <c r="DL5" s="177"/>
      <c r="DM5" s="177"/>
      <c r="DN5" s="178"/>
      <c r="DO5" s="178"/>
      <c r="DP5" s="178"/>
      <c r="DQ5" s="178"/>
      <c r="DR5" s="167" t="s">
        <v>22</v>
      </c>
      <c r="DS5" s="168"/>
      <c r="DT5" s="175"/>
      <c r="DU5" s="183"/>
      <c r="DV5" s="184"/>
      <c r="DW5" s="184"/>
      <c r="DX5" s="184"/>
      <c r="DY5" s="184"/>
      <c r="DZ5" s="184"/>
      <c r="EA5" s="184"/>
      <c r="EB5" s="184"/>
      <c r="EC5" s="184"/>
      <c r="ED5" s="143"/>
      <c r="EE5" s="157"/>
      <c r="EF5" s="158"/>
      <c r="EG5" s="159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84" customHeight="1" x14ac:dyDescent="0.3">
      <c r="A6" s="95"/>
      <c r="B6" s="98"/>
      <c r="C6" s="101"/>
      <c r="D6" s="101"/>
      <c r="E6" s="109"/>
      <c r="F6" s="110"/>
      <c r="G6" s="110"/>
      <c r="H6" s="110"/>
      <c r="I6" s="111"/>
      <c r="J6" s="118"/>
      <c r="K6" s="119"/>
      <c r="L6" s="119"/>
      <c r="M6" s="119"/>
      <c r="N6" s="120"/>
      <c r="O6" s="185" t="s">
        <v>55</v>
      </c>
      <c r="P6" s="186"/>
      <c r="Q6" s="186"/>
      <c r="R6" s="186"/>
      <c r="S6" s="187"/>
      <c r="T6" s="188" t="s">
        <v>23</v>
      </c>
      <c r="U6" s="189"/>
      <c r="V6" s="189"/>
      <c r="W6" s="189"/>
      <c r="X6" s="190"/>
      <c r="Y6" s="188" t="s">
        <v>24</v>
      </c>
      <c r="Z6" s="189"/>
      <c r="AA6" s="189"/>
      <c r="AB6" s="189"/>
      <c r="AC6" s="190"/>
      <c r="AD6" s="188" t="s">
        <v>52</v>
      </c>
      <c r="AE6" s="189"/>
      <c r="AF6" s="189"/>
      <c r="AG6" s="189"/>
      <c r="AH6" s="190"/>
      <c r="AI6" s="188" t="s">
        <v>53</v>
      </c>
      <c r="AJ6" s="189"/>
      <c r="AK6" s="189"/>
      <c r="AL6" s="189"/>
      <c r="AM6" s="190"/>
      <c r="AN6" s="188" t="s">
        <v>25</v>
      </c>
      <c r="AO6" s="189"/>
      <c r="AP6" s="189"/>
      <c r="AQ6" s="189"/>
      <c r="AR6" s="190"/>
      <c r="AS6" s="188" t="s">
        <v>26</v>
      </c>
      <c r="AT6" s="189"/>
      <c r="AU6" s="189"/>
      <c r="AV6" s="189"/>
      <c r="AW6" s="190"/>
      <c r="AX6" s="191" t="s">
        <v>27</v>
      </c>
      <c r="AY6" s="191"/>
      <c r="AZ6" s="191"/>
      <c r="BA6" s="133" t="s">
        <v>28</v>
      </c>
      <c r="BB6" s="134"/>
      <c r="BC6" s="134"/>
      <c r="BD6" s="133" t="s">
        <v>29</v>
      </c>
      <c r="BE6" s="134"/>
      <c r="BF6" s="135"/>
      <c r="BG6" s="136" t="s">
        <v>30</v>
      </c>
      <c r="BH6" s="137"/>
      <c r="BI6" s="137"/>
      <c r="BJ6" s="138" t="s">
        <v>31</v>
      </c>
      <c r="BK6" s="139"/>
      <c r="BL6" s="139"/>
      <c r="BM6" s="169"/>
      <c r="BN6" s="170"/>
      <c r="BO6" s="170"/>
      <c r="BP6" s="140" t="s">
        <v>32</v>
      </c>
      <c r="BQ6" s="141"/>
      <c r="BR6" s="141"/>
      <c r="BS6" s="141"/>
      <c r="BT6" s="142"/>
      <c r="BU6" s="132" t="s">
        <v>33</v>
      </c>
      <c r="BV6" s="132"/>
      <c r="BW6" s="132"/>
      <c r="BX6" s="132" t="s">
        <v>34</v>
      </c>
      <c r="BY6" s="132"/>
      <c r="BZ6" s="132"/>
      <c r="CA6" s="132" t="s">
        <v>35</v>
      </c>
      <c r="CB6" s="132"/>
      <c r="CC6" s="132"/>
      <c r="CD6" s="132" t="s">
        <v>36</v>
      </c>
      <c r="CE6" s="132"/>
      <c r="CF6" s="132"/>
      <c r="CG6" s="132" t="s">
        <v>37</v>
      </c>
      <c r="CH6" s="132"/>
      <c r="CI6" s="132"/>
      <c r="CJ6" s="130" t="s">
        <v>38</v>
      </c>
      <c r="CK6" s="131"/>
      <c r="CL6" s="131"/>
      <c r="CM6" s="132" t="s">
        <v>39</v>
      </c>
      <c r="CN6" s="132"/>
      <c r="CO6" s="132"/>
      <c r="CP6" s="179" t="s">
        <v>40</v>
      </c>
      <c r="CQ6" s="180"/>
      <c r="CR6" s="131"/>
      <c r="CS6" s="132" t="s">
        <v>41</v>
      </c>
      <c r="CT6" s="132"/>
      <c r="CU6" s="132"/>
      <c r="CV6" s="130" t="s">
        <v>42</v>
      </c>
      <c r="CW6" s="131"/>
      <c r="CX6" s="131"/>
      <c r="CY6" s="166"/>
      <c r="CZ6" s="166"/>
      <c r="DA6" s="166"/>
      <c r="DB6" s="169"/>
      <c r="DC6" s="170"/>
      <c r="DD6" s="176"/>
      <c r="DE6" s="169"/>
      <c r="DF6" s="170"/>
      <c r="DG6" s="176"/>
      <c r="DH6" s="143"/>
      <c r="DI6" s="150"/>
      <c r="DJ6" s="151"/>
      <c r="DK6" s="152"/>
      <c r="DL6" s="167" t="s">
        <v>43</v>
      </c>
      <c r="DM6" s="168"/>
      <c r="DN6" s="175"/>
      <c r="DO6" s="167" t="s">
        <v>44</v>
      </c>
      <c r="DP6" s="168"/>
      <c r="DQ6" s="175"/>
      <c r="DR6" s="169"/>
      <c r="DS6" s="170"/>
      <c r="DT6" s="176"/>
      <c r="DU6" s="167" t="s">
        <v>45</v>
      </c>
      <c r="DV6" s="168"/>
      <c r="DW6" s="175"/>
      <c r="DX6" s="167" t="s">
        <v>46</v>
      </c>
      <c r="DY6" s="168"/>
      <c r="DZ6" s="175"/>
      <c r="EA6" s="181" t="s">
        <v>47</v>
      </c>
      <c r="EB6" s="182"/>
      <c r="EC6" s="182"/>
      <c r="ED6" s="143"/>
      <c r="EE6" s="160"/>
      <c r="EF6" s="161"/>
      <c r="EG6" s="162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7.45" customHeight="1" x14ac:dyDescent="0.3">
      <c r="A7" s="95"/>
      <c r="B7" s="98"/>
      <c r="C7" s="101"/>
      <c r="D7" s="101"/>
      <c r="E7" s="124" t="s">
        <v>48</v>
      </c>
      <c r="F7" s="126" t="s">
        <v>61</v>
      </c>
      <c r="G7" s="128"/>
      <c r="H7" s="128"/>
      <c r="I7" s="129"/>
      <c r="J7" s="124" t="s">
        <v>48</v>
      </c>
      <c r="K7" s="126" t="s">
        <v>61</v>
      </c>
      <c r="L7" s="128"/>
      <c r="M7" s="128"/>
      <c r="N7" s="129"/>
      <c r="O7" s="124" t="s">
        <v>48</v>
      </c>
      <c r="P7" s="126" t="s">
        <v>61</v>
      </c>
      <c r="Q7" s="128"/>
      <c r="R7" s="128"/>
      <c r="S7" s="129"/>
      <c r="T7" s="124" t="s">
        <v>48</v>
      </c>
      <c r="U7" s="126" t="s">
        <v>61</v>
      </c>
      <c r="V7" s="128"/>
      <c r="W7" s="128"/>
      <c r="X7" s="129"/>
      <c r="Y7" s="124" t="s">
        <v>48</v>
      </c>
      <c r="Z7" s="126" t="s">
        <v>61</v>
      </c>
      <c r="AA7" s="128"/>
      <c r="AB7" s="128"/>
      <c r="AC7" s="129"/>
      <c r="AD7" s="124" t="s">
        <v>48</v>
      </c>
      <c r="AE7" s="126" t="s">
        <v>61</v>
      </c>
      <c r="AF7" s="192"/>
      <c r="AG7" s="192"/>
      <c r="AH7" s="192"/>
      <c r="AI7" s="124" t="s">
        <v>48</v>
      </c>
      <c r="AJ7" s="126" t="s">
        <v>61</v>
      </c>
      <c r="AK7" s="128"/>
      <c r="AL7" s="128"/>
      <c r="AM7" s="129"/>
      <c r="AN7" s="124" t="s">
        <v>48</v>
      </c>
      <c r="AO7" s="126" t="s">
        <v>61</v>
      </c>
      <c r="AP7" s="128"/>
      <c r="AQ7" s="128"/>
      <c r="AR7" s="129"/>
      <c r="AS7" s="124" t="s">
        <v>48</v>
      </c>
      <c r="AT7" s="126" t="s">
        <v>61</v>
      </c>
      <c r="AU7" s="128"/>
      <c r="AV7" s="128"/>
      <c r="AW7" s="129"/>
      <c r="AX7" s="124" t="s">
        <v>48</v>
      </c>
      <c r="AY7" s="126" t="s">
        <v>61</v>
      </c>
      <c r="AZ7" s="77"/>
      <c r="BA7" s="124" t="s">
        <v>48</v>
      </c>
      <c r="BB7" s="126" t="s">
        <v>61</v>
      </c>
      <c r="BC7" s="77"/>
      <c r="BD7" s="124" t="s">
        <v>48</v>
      </c>
      <c r="BE7" s="126" t="s">
        <v>61</v>
      </c>
      <c r="BF7" s="77"/>
      <c r="BG7" s="124" t="s">
        <v>48</v>
      </c>
      <c r="BH7" s="126" t="s">
        <v>61</v>
      </c>
      <c r="BI7" s="77"/>
      <c r="BJ7" s="124" t="s">
        <v>48</v>
      </c>
      <c r="BK7" s="126" t="s">
        <v>61</v>
      </c>
      <c r="BL7" s="77"/>
      <c r="BM7" s="124" t="s">
        <v>48</v>
      </c>
      <c r="BN7" s="126" t="s">
        <v>61</v>
      </c>
      <c r="BO7" s="77"/>
      <c r="BP7" s="124" t="s">
        <v>48</v>
      </c>
      <c r="BQ7" s="126" t="s">
        <v>61</v>
      </c>
      <c r="BR7" s="193"/>
      <c r="BS7" s="193"/>
      <c r="BT7" s="194"/>
      <c r="BU7" s="124" t="s">
        <v>48</v>
      </c>
      <c r="BV7" s="126" t="s">
        <v>61</v>
      </c>
      <c r="BW7" s="77"/>
      <c r="BX7" s="124" t="s">
        <v>48</v>
      </c>
      <c r="BY7" s="126" t="s">
        <v>61</v>
      </c>
      <c r="BZ7" s="77"/>
      <c r="CA7" s="124" t="s">
        <v>48</v>
      </c>
      <c r="CB7" s="126" t="s">
        <v>61</v>
      </c>
      <c r="CC7" s="77"/>
      <c r="CD7" s="124" t="s">
        <v>48</v>
      </c>
      <c r="CE7" s="126" t="s">
        <v>61</v>
      </c>
      <c r="CF7" s="77"/>
      <c r="CG7" s="124" t="s">
        <v>48</v>
      </c>
      <c r="CH7" s="126" t="s">
        <v>61</v>
      </c>
      <c r="CI7" s="77"/>
      <c r="CJ7" s="124" t="s">
        <v>48</v>
      </c>
      <c r="CK7" s="126" t="s">
        <v>61</v>
      </c>
      <c r="CL7" s="77"/>
      <c r="CM7" s="124" t="s">
        <v>48</v>
      </c>
      <c r="CN7" s="126" t="s">
        <v>61</v>
      </c>
      <c r="CO7" s="77"/>
      <c r="CP7" s="124" t="s">
        <v>48</v>
      </c>
      <c r="CQ7" s="126" t="s">
        <v>61</v>
      </c>
      <c r="CR7" s="77"/>
      <c r="CS7" s="124" t="s">
        <v>48</v>
      </c>
      <c r="CT7" s="126" t="s">
        <v>61</v>
      </c>
      <c r="CU7" s="77"/>
      <c r="CV7" s="124" t="s">
        <v>48</v>
      </c>
      <c r="CW7" s="126" t="s">
        <v>61</v>
      </c>
      <c r="CX7" s="77"/>
      <c r="CY7" s="124" t="s">
        <v>48</v>
      </c>
      <c r="CZ7" s="126" t="s">
        <v>61</v>
      </c>
      <c r="DA7" s="77"/>
      <c r="DB7" s="124" t="s">
        <v>48</v>
      </c>
      <c r="DC7" s="126" t="s">
        <v>61</v>
      </c>
      <c r="DD7" s="77"/>
      <c r="DE7" s="124" t="s">
        <v>48</v>
      </c>
      <c r="DF7" s="126" t="s">
        <v>61</v>
      </c>
      <c r="DG7" s="77"/>
      <c r="DH7" s="195" t="s">
        <v>49</v>
      </c>
      <c r="DI7" s="124" t="s">
        <v>48</v>
      </c>
      <c r="DJ7" s="126" t="s">
        <v>61</v>
      </c>
      <c r="DK7" s="77"/>
      <c r="DL7" s="124" t="s">
        <v>48</v>
      </c>
      <c r="DM7" s="126" t="s">
        <v>61</v>
      </c>
      <c r="DN7" s="77"/>
      <c r="DO7" s="124" t="s">
        <v>48</v>
      </c>
      <c r="DP7" s="126" t="s">
        <v>61</v>
      </c>
      <c r="DQ7" s="77"/>
      <c r="DR7" s="124" t="s">
        <v>48</v>
      </c>
      <c r="DS7" s="126" t="s">
        <v>61</v>
      </c>
      <c r="DT7" s="77"/>
      <c r="DU7" s="124" t="s">
        <v>48</v>
      </c>
      <c r="DV7" s="126" t="s">
        <v>61</v>
      </c>
      <c r="DW7" s="77"/>
      <c r="DX7" s="124" t="s">
        <v>48</v>
      </c>
      <c r="DY7" s="126" t="s">
        <v>61</v>
      </c>
      <c r="DZ7" s="77"/>
      <c r="EA7" s="124" t="s">
        <v>48</v>
      </c>
      <c r="EB7" s="126" t="s">
        <v>61</v>
      </c>
      <c r="EC7" s="77"/>
      <c r="ED7" s="143" t="s">
        <v>49</v>
      </c>
      <c r="EE7" s="124" t="s">
        <v>48</v>
      </c>
      <c r="EF7" s="126" t="s">
        <v>61</v>
      </c>
      <c r="EG7" s="77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96.75" customHeight="1" x14ac:dyDescent="0.3">
      <c r="A8" s="96"/>
      <c r="B8" s="99"/>
      <c r="C8" s="102"/>
      <c r="D8" s="102"/>
      <c r="E8" s="125"/>
      <c r="F8" s="127"/>
      <c r="G8" s="66" t="s">
        <v>63</v>
      </c>
      <c r="H8" s="61" t="s">
        <v>54</v>
      </c>
      <c r="I8" s="65" t="s">
        <v>50</v>
      </c>
      <c r="J8" s="125"/>
      <c r="K8" s="127"/>
      <c r="L8" s="66" t="s">
        <v>63</v>
      </c>
      <c r="M8" s="61" t="s">
        <v>54</v>
      </c>
      <c r="N8" s="65" t="s">
        <v>50</v>
      </c>
      <c r="O8" s="125"/>
      <c r="P8" s="127"/>
      <c r="Q8" s="66" t="s">
        <v>63</v>
      </c>
      <c r="R8" s="61" t="s">
        <v>54</v>
      </c>
      <c r="S8" s="65" t="s">
        <v>50</v>
      </c>
      <c r="T8" s="125"/>
      <c r="U8" s="127"/>
      <c r="V8" s="66" t="s">
        <v>63</v>
      </c>
      <c r="W8" s="40" t="s">
        <v>54</v>
      </c>
      <c r="X8" s="66" t="s">
        <v>50</v>
      </c>
      <c r="Y8" s="125"/>
      <c r="Z8" s="127"/>
      <c r="AA8" s="66" t="s">
        <v>63</v>
      </c>
      <c r="AB8" s="40" t="s">
        <v>54</v>
      </c>
      <c r="AC8" s="66" t="s">
        <v>50</v>
      </c>
      <c r="AD8" s="125"/>
      <c r="AE8" s="127"/>
      <c r="AF8" s="66" t="s">
        <v>63</v>
      </c>
      <c r="AG8" s="40" t="s">
        <v>54</v>
      </c>
      <c r="AH8" s="66" t="s">
        <v>50</v>
      </c>
      <c r="AI8" s="125"/>
      <c r="AJ8" s="127"/>
      <c r="AK8" s="66" t="s">
        <v>63</v>
      </c>
      <c r="AL8" s="40" t="s">
        <v>54</v>
      </c>
      <c r="AM8" s="66" t="s">
        <v>50</v>
      </c>
      <c r="AN8" s="125"/>
      <c r="AO8" s="127"/>
      <c r="AP8" s="66" t="s">
        <v>63</v>
      </c>
      <c r="AQ8" s="40" t="s">
        <v>54</v>
      </c>
      <c r="AR8" s="66" t="s">
        <v>50</v>
      </c>
      <c r="AS8" s="125"/>
      <c r="AT8" s="127"/>
      <c r="AU8" s="66" t="s">
        <v>63</v>
      </c>
      <c r="AV8" s="40" t="s">
        <v>54</v>
      </c>
      <c r="AW8" s="66" t="s">
        <v>50</v>
      </c>
      <c r="AX8" s="125"/>
      <c r="AY8" s="127"/>
      <c r="AZ8" s="66" t="s">
        <v>63</v>
      </c>
      <c r="BA8" s="125"/>
      <c r="BB8" s="127"/>
      <c r="BC8" s="66" t="s">
        <v>63</v>
      </c>
      <c r="BD8" s="125"/>
      <c r="BE8" s="127"/>
      <c r="BF8" s="66" t="s">
        <v>63</v>
      </c>
      <c r="BG8" s="125"/>
      <c r="BH8" s="127"/>
      <c r="BI8" s="66" t="s">
        <v>63</v>
      </c>
      <c r="BJ8" s="125"/>
      <c r="BK8" s="127"/>
      <c r="BL8" s="66" t="s">
        <v>63</v>
      </c>
      <c r="BM8" s="125"/>
      <c r="BN8" s="127"/>
      <c r="BO8" s="66" t="s">
        <v>63</v>
      </c>
      <c r="BP8" s="125"/>
      <c r="BQ8" s="127"/>
      <c r="BR8" s="66" t="s">
        <v>63</v>
      </c>
      <c r="BS8" s="40" t="s">
        <v>54</v>
      </c>
      <c r="BT8" s="66" t="s">
        <v>50</v>
      </c>
      <c r="BU8" s="125"/>
      <c r="BV8" s="127"/>
      <c r="BW8" s="66" t="s">
        <v>63</v>
      </c>
      <c r="BX8" s="125"/>
      <c r="BY8" s="127"/>
      <c r="BZ8" s="66" t="s">
        <v>63</v>
      </c>
      <c r="CA8" s="125"/>
      <c r="CB8" s="127"/>
      <c r="CC8" s="66" t="s">
        <v>63</v>
      </c>
      <c r="CD8" s="125"/>
      <c r="CE8" s="127"/>
      <c r="CF8" s="66" t="s">
        <v>63</v>
      </c>
      <c r="CG8" s="125"/>
      <c r="CH8" s="127"/>
      <c r="CI8" s="66" t="s">
        <v>63</v>
      </c>
      <c r="CJ8" s="125"/>
      <c r="CK8" s="127"/>
      <c r="CL8" s="66" t="s">
        <v>63</v>
      </c>
      <c r="CM8" s="125"/>
      <c r="CN8" s="127"/>
      <c r="CO8" s="66" t="s">
        <v>63</v>
      </c>
      <c r="CP8" s="125"/>
      <c r="CQ8" s="127"/>
      <c r="CR8" s="66" t="s">
        <v>63</v>
      </c>
      <c r="CS8" s="125"/>
      <c r="CT8" s="127"/>
      <c r="CU8" s="66" t="s">
        <v>63</v>
      </c>
      <c r="CV8" s="125"/>
      <c r="CW8" s="127"/>
      <c r="CX8" s="66" t="s">
        <v>63</v>
      </c>
      <c r="CY8" s="125"/>
      <c r="CZ8" s="127"/>
      <c r="DA8" s="66" t="s">
        <v>63</v>
      </c>
      <c r="DB8" s="125"/>
      <c r="DC8" s="127"/>
      <c r="DD8" s="66" t="s">
        <v>63</v>
      </c>
      <c r="DE8" s="125"/>
      <c r="DF8" s="127"/>
      <c r="DG8" s="66" t="s">
        <v>63</v>
      </c>
      <c r="DH8" s="195"/>
      <c r="DI8" s="125"/>
      <c r="DJ8" s="127"/>
      <c r="DK8" s="66" t="s">
        <v>63</v>
      </c>
      <c r="DL8" s="125"/>
      <c r="DM8" s="127"/>
      <c r="DN8" s="66" t="s">
        <v>63</v>
      </c>
      <c r="DO8" s="125"/>
      <c r="DP8" s="127"/>
      <c r="DQ8" s="66" t="s">
        <v>63</v>
      </c>
      <c r="DR8" s="125"/>
      <c r="DS8" s="127"/>
      <c r="DT8" s="66" t="s">
        <v>63</v>
      </c>
      <c r="DU8" s="125"/>
      <c r="DV8" s="127"/>
      <c r="DW8" s="66" t="s">
        <v>63</v>
      </c>
      <c r="DX8" s="125"/>
      <c r="DY8" s="127"/>
      <c r="DZ8" s="66" t="s">
        <v>63</v>
      </c>
      <c r="EA8" s="125"/>
      <c r="EB8" s="127"/>
      <c r="EC8" s="66" t="s">
        <v>63</v>
      </c>
      <c r="ED8" s="143"/>
      <c r="EE8" s="125"/>
      <c r="EF8" s="127"/>
      <c r="EG8" s="66" t="s">
        <v>63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9</v>
      </c>
      <c r="K9" s="15"/>
      <c r="L9" s="15">
        <v>11</v>
      </c>
      <c r="M9" s="15"/>
      <c r="N9" s="15">
        <v>13</v>
      </c>
      <c r="O9" s="16">
        <v>14</v>
      </c>
      <c r="P9" s="16"/>
      <c r="Q9" s="16">
        <v>16</v>
      </c>
      <c r="R9" s="16"/>
      <c r="S9" s="16">
        <v>18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29</v>
      </c>
      <c r="AJ9" s="15"/>
      <c r="AK9" s="15">
        <v>31</v>
      </c>
      <c r="AL9" s="15"/>
      <c r="AM9" s="15">
        <v>33</v>
      </c>
      <c r="AN9" s="16">
        <v>34</v>
      </c>
      <c r="AO9" s="16"/>
      <c r="AP9" s="16">
        <v>36</v>
      </c>
      <c r="AQ9" s="16"/>
      <c r="AR9" s="16">
        <v>38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65</v>
      </c>
      <c r="BQ9" s="15"/>
      <c r="BR9" s="15">
        <v>67</v>
      </c>
      <c r="BS9" s="15"/>
      <c r="BT9" s="15">
        <v>69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91</v>
      </c>
      <c r="CQ9" s="17"/>
      <c r="CR9" s="17">
        <v>93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24" customHeight="1" x14ac:dyDescent="0.3">
      <c r="A10" s="22">
        <v>1</v>
      </c>
      <c r="B10" s="54" t="s">
        <v>56</v>
      </c>
      <c r="C10" s="55">
        <v>5575.6617999999999</v>
      </c>
      <c r="D10" s="55">
        <v>249957.95910000001</v>
      </c>
      <c r="E10" s="24">
        <f t="shared" ref="E10:G14" si="0">DI10+EE10-EA10</f>
        <v>3957536.7</v>
      </c>
      <c r="F10" s="25">
        <f t="shared" si="0"/>
        <v>659589.44999999995</v>
      </c>
      <c r="G10" s="25">
        <f t="shared" si="0"/>
        <v>322850.56189999997</v>
      </c>
      <c r="H10" s="25">
        <f>+G10/F10*100</f>
        <v>48.947199185796556</v>
      </c>
      <c r="I10" s="25">
        <f t="shared" ref="I10:I14" si="1">G10/E10*100</f>
        <v>8.1578665309660909</v>
      </c>
      <c r="J10" s="24">
        <f t="shared" ref="J10:L14" si="2">T10+Y10+AI10+AN10+AS10+AX10+BM10+BU10+BX10+CA10+CD10+CG10+CM10+CP10+CV10+CY10+DE10+AD10</f>
        <v>490041.30000000005</v>
      </c>
      <c r="K10" s="25">
        <f t="shared" si="2"/>
        <v>81673.55</v>
      </c>
      <c r="L10" s="25">
        <f t="shared" si="2"/>
        <v>76589.761900000012</v>
      </c>
      <c r="M10" s="25">
        <f>+L10/K10*100</f>
        <v>93.775477985222892</v>
      </c>
      <c r="N10" s="25">
        <f t="shared" ref="N10:N14" si="3">L10/J10*100</f>
        <v>15.62924633087048</v>
      </c>
      <c r="O10" s="24">
        <f t="shared" ref="O10:Q14" si="4">T10+Y10+AD10</f>
        <v>90266.7</v>
      </c>
      <c r="P10" s="25">
        <f t="shared" si="4"/>
        <v>15044.45</v>
      </c>
      <c r="Q10" s="25">
        <f t="shared" si="4"/>
        <v>5107.3199999999979</v>
      </c>
      <c r="R10" s="25">
        <f>+Q10/P10*100</f>
        <v>33.948200166838923</v>
      </c>
      <c r="S10" s="23">
        <f t="shared" ref="S10:S14" si="5">Q10/O10*100</f>
        <v>5.6580333611398199</v>
      </c>
      <c r="T10" s="24">
        <v>5064.3999999999996</v>
      </c>
      <c r="U10" s="56">
        <f>+T10/12*2</f>
        <v>844.06666666666661</v>
      </c>
      <c r="V10" s="56">
        <v>455.00599999999997</v>
      </c>
      <c r="W10" s="56">
        <f>+V10/U10*100</f>
        <v>53.906405497196118</v>
      </c>
      <c r="X10" s="56">
        <f t="shared" ref="X10:X17" si="6">V10/T10*100</f>
        <v>8.9844009161993519</v>
      </c>
      <c r="Y10" s="24">
        <v>85202.3</v>
      </c>
      <c r="Z10" s="56">
        <f>+Y10/12*2</f>
        <v>14200.383333333333</v>
      </c>
      <c r="AA10" s="56">
        <v>1524.5719999999999</v>
      </c>
      <c r="AB10" s="56">
        <f t="shared" ref="AB10:AC17" si="7">+AA10/Z10*100</f>
        <v>10.736132710032475</v>
      </c>
      <c r="AC10" s="56">
        <f t="shared" si="7"/>
        <v>0.70420634184757924</v>
      </c>
      <c r="AD10" s="24">
        <v>0</v>
      </c>
      <c r="AE10" s="56">
        <f>+AD10/12*2</f>
        <v>0</v>
      </c>
      <c r="AF10" s="56">
        <v>3127.7419999999984</v>
      </c>
      <c r="AG10" s="56" t="e">
        <f>+AF10/AE10*100</f>
        <v>#DIV/0!</v>
      </c>
      <c r="AH10" s="56" t="e">
        <f>AF10/AD10*100</f>
        <v>#DIV/0!</v>
      </c>
      <c r="AI10" s="24">
        <v>170918.2</v>
      </c>
      <c r="AJ10" s="56">
        <f>+AI10/12*2</f>
        <v>28486.366666666669</v>
      </c>
      <c r="AK10" s="56">
        <v>54748.764999999999</v>
      </c>
      <c r="AL10" s="56">
        <f>+AK10/AJ10*100</f>
        <v>192.19286769928536</v>
      </c>
      <c r="AM10" s="56">
        <f t="shared" ref="AM10:AM14" si="8">AK10/AI10*100</f>
        <v>32.032144616547562</v>
      </c>
      <c r="AN10" s="24">
        <v>6488</v>
      </c>
      <c r="AO10" s="56">
        <f>+AN10/12*2</f>
        <v>1081.3333333333333</v>
      </c>
      <c r="AP10" s="56">
        <v>770.92100000000005</v>
      </c>
      <c r="AQ10" s="56">
        <f>+AP10/AO10*100</f>
        <v>71.293557336621461</v>
      </c>
      <c r="AR10" s="56">
        <f t="shared" ref="AR10:AR14" si="9">AP10/AN10*100</f>
        <v>11.882259556103577</v>
      </c>
      <c r="AS10" s="24">
        <v>6900</v>
      </c>
      <c r="AT10" s="56">
        <f>+AS10/12*2</f>
        <v>1150</v>
      </c>
      <c r="AU10" s="56">
        <v>1186.5</v>
      </c>
      <c r="AV10" s="56">
        <f>+AU10/AT10*100</f>
        <v>103.17391304347827</v>
      </c>
      <c r="AW10" s="56">
        <f t="shared" ref="AW10:AW14" si="10">AU10/AS10*100</f>
        <v>17.195652173913043</v>
      </c>
      <c r="AX10" s="24">
        <v>0</v>
      </c>
      <c r="AY10" s="56">
        <f>+AX10/12*2</f>
        <v>0</v>
      </c>
      <c r="AZ10" s="56">
        <v>0</v>
      </c>
      <c r="BA10" s="24">
        <v>0</v>
      </c>
      <c r="BB10" s="56">
        <f>+BA10/12*2</f>
        <v>0</v>
      </c>
      <c r="BC10" s="56">
        <v>0</v>
      </c>
      <c r="BD10" s="24">
        <v>1477564.3</v>
      </c>
      <c r="BE10" s="56">
        <f>+BD10/12*2</f>
        <v>246260.71666666667</v>
      </c>
      <c r="BF10" s="56">
        <v>246260.8</v>
      </c>
      <c r="BG10" s="24">
        <v>3703.9</v>
      </c>
      <c r="BH10" s="56">
        <f>+BG10/12*2</f>
        <v>617.31666666666672</v>
      </c>
      <c r="BI10" s="56">
        <v>0</v>
      </c>
      <c r="BJ10" s="24">
        <v>0</v>
      </c>
      <c r="BK10" s="56">
        <f>+BJ10/12*2</f>
        <v>0</v>
      </c>
      <c r="BL10" s="56">
        <v>0</v>
      </c>
      <c r="BM10" s="24">
        <v>0</v>
      </c>
      <c r="BN10" s="56">
        <f>+BM10/12*2</f>
        <v>0</v>
      </c>
      <c r="BO10" s="56">
        <v>0</v>
      </c>
      <c r="BP10" s="24">
        <f t="shared" ref="BP10:BP14" si="11">BU10+BX10+CA10+CD10</f>
        <v>160025</v>
      </c>
      <c r="BQ10" s="56">
        <f>+BP10/12*9</f>
        <v>120018.75</v>
      </c>
      <c r="BR10" s="56">
        <f t="shared" ref="BR10:BR14" si="12">BW10+BZ10+CC10+CF10</f>
        <v>5534.308</v>
      </c>
      <c r="BS10" s="56">
        <f>+BR10/BQ10*100</f>
        <v>4.6112028328906947</v>
      </c>
      <c r="BT10" s="56">
        <f t="shared" ref="BT10:BT14" si="13">BR10/BP10*100</f>
        <v>3.4584021246680203</v>
      </c>
      <c r="BU10" s="24">
        <v>109392</v>
      </c>
      <c r="BV10" s="56">
        <f>+BU10/12*2</f>
        <v>18232</v>
      </c>
      <c r="BW10" s="56">
        <v>1983.779</v>
      </c>
      <c r="BX10" s="24">
        <v>35633</v>
      </c>
      <c r="BY10" s="56">
        <f>+BX10/12*2</f>
        <v>5938.833333333333</v>
      </c>
      <c r="BZ10" s="56">
        <v>628</v>
      </c>
      <c r="CA10" s="24">
        <v>0</v>
      </c>
      <c r="CB10" s="56">
        <f>+CA10/12*2</f>
        <v>0</v>
      </c>
      <c r="CC10" s="56">
        <v>0</v>
      </c>
      <c r="CD10" s="24">
        <v>15000</v>
      </c>
      <c r="CE10" s="56">
        <f>+CD10/12*2</f>
        <v>2500</v>
      </c>
      <c r="CF10" s="56">
        <v>2922.529</v>
      </c>
      <c r="CG10" s="24">
        <v>0</v>
      </c>
      <c r="CH10" s="56">
        <f>+CG10/12*2</f>
        <v>0</v>
      </c>
      <c r="CI10" s="56">
        <v>0</v>
      </c>
      <c r="CJ10" s="24">
        <v>2227.1999999999998</v>
      </c>
      <c r="CK10" s="56">
        <f>+CJ10/12*2</f>
        <v>371.2</v>
      </c>
      <c r="CL10" s="56">
        <v>0</v>
      </c>
      <c r="CM10" s="24">
        <v>0</v>
      </c>
      <c r="CN10" s="56">
        <f>+CM10/12*2</f>
        <v>0</v>
      </c>
      <c r="CO10" s="56">
        <v>0</v>
      </c>
      <c r="CP10" s="24">
        <v>45443.4</v>
      </c>
      <c r="CQ10" s="56">
        <f>+CP10/12*2</f>
        <v>7573.9000000000005</v>
      </c>
      <c r="CR10" s="56">
        <v>3530.4189999999999</v>
      </c>
      <c r="CS10" s="24">
        <v>22165.4</v>
      </c>
      <c r="CT10" s="56">
        <f>+CS10/12*2</f>
        <v>3694.2333333333336</v>
      </c>
      <c r="CU10" s="56">
        <v>2599.4090000000001</v>
      </c>
      <c r="CV10" s="24">
        <v>0</v>
      </c>
      <c r="CW10" s="56">
        <f>+CV10/12*2</f>
        <v>0</v>
      </c>
      <c r="CX10" s="56">
        <v>308.45499999999998</v>
      </c>
      <c r="CY10" s="24">
        <v>0</v>
      </c>
      <c r="CZ10" s="56">
        <f>+CY10/12*2</f>
        <v>0</v>
      </c>
      <c r="DA10" s="56">
        <v>300</v>
      </c>
      <c r="DB10" s="24">
        <v>0</v>
      </c>
      <c r="DC10" s="56">
        <f>+DB10/12*2</f>
        <v>0</v>
      </c>
      <c r="DD10" s="56">
        <v>0</v>
      </c>
      <c r="DE10" s="24">
        <v>10000</v>
      </c>
      <c r="DF10" s="56">
        <f>+DE10/12*2</f>
        <v>1666.6666666666667</v>
      </c>
      <c r="DG10" s="56">
        <v>5103.0739000000003</v>
      </c>
      <c r="DH10" s="56">
        <v>0</v>
      </c>
      <c r="DI10" s="24">
        <f t="shared" ref="DI10:DK14" si="14">T10+Y10+AI10+AN10+AS10+AX10+BA10+BD10+BG10+BJ10+BM10+BU10+BX10+CA10+CD10+CG10+CJ10+CM10+CP10+CV10+CY10+DB10+DE10+AD10</f>
        <v>1973536.7</v>
      </c>
      <c r="DJ10" s="56">
        <f t="shared" si="14"/>
        <v>328922.78333333338</v>
      </c>
      <c r="DK10" s="56">
        <f t="shared" si="14"/>
        <v>322850.56189999997</v>
      </c>
      <c r="DL10" s="24">
        <v>100000</v>
      </c>
      <c r="DM10" s="56">
        <f>+DL10/12*2</f>
        <v>16666.666666666668</v>
      </c>
      <c r="DN10" s="56">
        <v>0</v>
      </c>
      <c r="DO10" s="24">
        <v>1884000</v>
      </c>
      <c r="DP10" s="56">
        <f>+DO10/12*2</f>
        <v>314000</v>
      </c>
      <c r="DQ10" s="56">
        <v>0</v>
      </c>
      <c r="DR10" s="24">
        <v>0</v>
      </c>
      <c r="DS10" s="56">
        <f>+DR10/12*2</f>
        <v>0</v>
      </c>
      <c r="DT10" s="56">
        <v>0</v>
      </c>
      <c r="DU10" s="24">
        <v>0</v>
      </c>
      <c r="DV10" s="56">
        <f>+DU10/12*2</f>
        <v>0</v>
      </c>
      <c r="DW10" s="56">
        <v>0</v>
      </c>
      <c r="DX10" s="24">
        <v>0</v>
      </c>
      <c r="DY10" s="56">
        <f>+DX10/12*2</f>
        <v>0</v>
      </c>
      <c r="DZ10" s="56">
        <v>0</v>
      </c>
      <c r="EA10" s="24">
        <v>364707.3</v>
      </c>
      <c r="EB10" s="56">
        <f>+EA10/12*2</f>
        <v>60784.549999999996</v>
      </c>
      <c r="EC10" s="56">
        <v>0</v>
      </c>
      <c r="ED10" s="56"/>
      <c r="EE10" s="24">
        <f t="shared" ref="EE10:EF14" si="15">DL10+DO10+DR10+DU10+DX10+EA10</f>
        <v>2348707.2999999998</v>
      </c>
      <c r="EF10" s="56">
        <f t="shared" si="15"/>
        <v>391451.21666666667</v>
      </c>
      <c r="EG10" s="56">
        <f t="shared" ref="EG10:EG14" si="16">DN10+DQ10+DT10+DW10+DZ10+EC10+ED10</f>
        <v>0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24" customHeight="1" x14ac:dyDescent="0.3">
      <c r="A11" s="22">
        <v>2</v>
      </c>
      <c r="B11" s="54" t="s">
        <v>57</v>
      </c>
      <c r="C11" s="55">
        <v>37539.474900000001</v>
      </c>
      <c r="D11" s="55">
        <v>113897.14599999999</v>
      </c>
      <c r="E11" s="24">
        <f t="shared" si="0"/>
        <v>2260440.7630000003</v>
      </c>
      <c r="F11" s="25">
        <f t="shared" si="0"/>
        <v>376740.12716666679</v>
      </c>
      <c r="G11" s="25">
        <f t="shared" si="0"/>
        <v>391502.02750000008</v>
      </c>
      <c r="H11" s="25">
        <f t="shared" ref="H11:H17" si="17">+G11/F11*100</f>
        <v>103.91832440158484</v>
      </c>
      <c r="I11" s="25">
        <f t="shared" si="1"/>
        <v>17.319720733597478</v>
      </c>
      <c r="J11" s="24">
        <f t="shared" si="2"/>
        <v>724466.00000000047</v>
      </c>
      <c r="K11" s="25">
        <f t="shared" si="2"/>
        <v>120744.33333333342</v>
      </c>
      <c r="L11" s="25">
        <f t="shared" si="2"/>
        <v>143666.8275000001</v>
      </c>
      <c r="M11" s="25">
        <f t="shared" ref="M11:M17" si="18">+L11/K11*100</f>
        <v>118.98432293578995</v>
      </c>
      <c r="N11" s="25">
        <f t="shared" si="3"/>
        <v>19.830720489298326</v>
      </c>
      <c r="O11" s="24">
        <f t="shared" si="4"/>
        <v>130362.23000000045</v>
      </c>
      <c r="P11" s="25">
        <f t="shared" si="4"/>
        <v>21727.038333333407</v>
      </c>
      <c r="Q11" s="25">
        <f t="shared" si="4"/>
        <v>17540.447100000096</v>
      </c>
      <c r="R11" s="25">
        <f t="shared" ref="R11:R17" si="19">+Q11/P11*100</f>
        <v>80.730962181300697</v>
      </c>
      <c r="S11" s="23">
        <f t="shared" si="5"/>
        <v>13.455160363550114</v>
      </c>
      <c r="T11" s="24">
        <v>10000</v>
      </c>
      <c r="U11" s="56">
        <f t="shared" ref="U11:U14" si="20">+T11/12*2</f>
        <v>1666.6666666666667</v>
      </c>
      <c r="V11" s="56">
        <v>1350.6220000000001</v>
      </c>
      <c r="W11" s="56">
        <f t="shared" ref="W11:W17" si="21">+V11/U11*100</f>
        <v>81.037320000000008</v>
      </c>
      <c r="X11" s="56">
        <f t="shared" si="6"/>
        <v>13.506219999999999</v>
      </c>
      <c r="Y11" s="24">
        <v>20000</v>
      </c>
      <c r="Z11" s="56">
        <f t="shared" ref="Z11:Z14" si="22">+Y11/12*2</f>
        <v>3333.3333333333335</v>
      </c>
      <c r="AA11" s="56">
        <v>5866.6410999999998</v>
      </c>
      <c r="AB11" s="56">
        <f t="shared" si="7"/>
        <v>175.99923299999998</v>
      </c>
      <c r="AC11" s="56">
        <f t="shared" si="7"/>
        <v>2.9999999999999996</v>
      </c>
      <c r="AD11" s="24">
        <v>100362.23000000045</v>
      </c>
      <c r="AE11" s="56">
        <f t="shared" ref="AE11:AE14" si="23">+AD11/12*2</f>
        <v>16727.038333333407</v>
      </c>
      <c r="AF11" s="56">
        <v>10323.184000000096</v>
      </c>
      <c r="AG11" s="56">
        <f>+AF11/AE11*100</f>
        <v>61.715551756871392</v>
      </c>
      <c r="AH11" s="56">
        <f>AF11/AD11*100</f>
        <v>10.285925292811896</v>
      </c>
      <c r="AI11" s="24">
        <v>324498.40000000002</v>
      </c>
      <c r="AJ11" s="56">
        <f t="shared" ref="AJ11:AJ14" si="24">+AI11/12*2</f>
        <v>54083.066666666673</v>
      </c>
      <c r="AK11" s="56">
        <v>100054.2852</v>
      </c>
      <c r="AL11" s="56">
        <f t="shared" ref="AL11:AL14" si="25">+AK11/AJ11*100</f>
        <v>185.00113134610214</v>
      </c>
      <c r="AM11" s="56">
        <f t="shared" si="8"/>
        <v>30.833521891017025</v>
      </c>
      <c r="AN11" s="24">
        <v>7780.8</v>
      </c>
      <c r="AO11" s="56">
        <f t="shared" ref="AO11:AO14" si="26">+AN11/12*2</f>
        <v>1296.8</v>
      </c>
      <c r="AP11" s="56">
        <v>1374.4012</v>
      </c>
      <c r="AQ11" s="56">
        <f t="shared" ref="AQ11:AQ17" si="27">+AP11/AO11*100</f>
        <v>105.98405305367058</v>
      </c>
      <c r="AR11" s="56">
        <f t="shared" si="9"/>
        <v>17.664008842278427</v>
      </c>
      <c r="AS11" s="24">
        <v>12300</v>
      </c>
      <c r="AT11" s="56">
        <f t="shared" ref="AT11:AT14" si="28">+AS11/12*2</f>
        <v>2050</v>
      </c>
      <c r="AU11" s="56">
        <v>2341</v>
      </c>
      <c r="AV11" s="56">
        <f t="shared" ref="AV11:AV14" si="29">+AU11/AT11*100</f>
        <v>114.19512195121951</v>
      </c>
      <c r="AW11" s="56">
        <f t="shared" si="10"/>
        <v>19.032520325203254</v>
      </c>
      <c r="AX11" s="24">
        <v>0</v>
      </c>
      <c r="AY11" s="56">
        <f t="shared" ref="AY11:AY14" si="30">+AX11/12*2</f>
        <v>0</v>
      </c>
      <c r="AZ11" s="56">
        <v>0</v>
      </c>
      <c r="BA11" s="24">
        <v>0</v>
      </c>
      <c r="BB11" s="56">
        <f t="shared" ref="BB11:BB14" si="31">+BA11/12*2</f>
        <v>0</v>
      </c>
      <c r="BC11" s="56">
        <v>0</v>
      </c>
      <c r="BD11" s="24">
        <v>1487011.3</v>
      </c>
      <c r="BE11" s="56">
        <f t="shared" ref="BE11:BE14" si="32">+BD11/12*2</f>
        <v>247835.21666666667</v>
      </c>
      <c r="BF11" s="56">
        <v>247835.2</v>
      </c>
      <c r="BG11" s="24">
        <v>9804.9</v>
      </c>
      <c r="BH11" s="56">
        <f t="shared" ref="BH11:BH14" si="33">+BG11/12*2</f>
        <v>1634.1499999999999</v>
      </c>
      <c r="BI11" s="56">
        <v>0</v>
      </c>
      <c r="BJ11" s="24">
        <v>0</v>
      </c>
      <c r="BK11" s="56">
        <f t="shared" ref="BK11:BK14" si="34">+BJ11/12*2</f>
        <v>0</v>
      </c>
      <c r="BL11" s="56">
        <v>0</v>
      </c>
      <c r="BM11" s="24">
        <v>0</v>
      </c>
      <c r="BN11" s="56">
        <f t="shared" ref="BN11:BN14" si="35">+BM11/12*2</f>
        <v>0</v>
      </c>
      <c r="BO11" s="56">
        <v>0</v>
      </c>
      <c r="BP11" s="24">
        <f t="shared" si="11"/>
        <v>44460.9</v>
      </c>
      <c r="BQ11" s="56">
        <f t="shared" ref="BQ11:BQ14" si="36">+BP11/12*9</f>
        <v>33345.675000000003</v>
      </c>
      <c r="BR11" s="56">
        <f t="shared" si="12"/>
        <v>2609.0509999999999</v>
      </c>
      <c r="BS11" s="56">
        <f t="shared" ref="BS11:BS17" si="37">+BR11/BQ11*100</f>
        <v>7.8242560691903815</v>
      </c>
      <c r="BT11" s="56">
        <f t="shared" si="13"/>
        <v>5.8681920518927866</v>
      </c>
      <c r="BU11" s="24">
        <v>31562</v>
      </c>
      <c r="BV11" s="56">
        <f t="shared" ref="BV11:BV14" si="38">+BU11/12*2</f>
        <v>5260.333333333333</v>
      </c>
      <c r="BW11" s="56">
        <v>2094.0509999999999</v>
      </c>
      <c r="BX11" s="24">
        <v>7543.4</v>
      </c>
      <c r="BY11" s="56">
        <f t="shared" ref="BY11:BY14" si="39">+BX11/12*2</f>
        <v>1257.2333333333333</v>
      </c>
      <c r="BZ11" s="56">
        <v>19</v>
      </c>
      <c r="CA11" s="24">
        <v>2100</v>
      </c>
      <c r="CB11" s="56">
        <f t="shared" ref="CB11:CB14" si="40">+CA11/12*2</f>
        <v>350</v>
      </c>
      <c r="CC11" s="56">
        <v>200.6</v>
      </c>
      <c r="CD11" s="24">
        <v>3255.5</v>
      </c>
      <c r="CE11" s="56">
        <f t="shared" ref="CE11:CE14" si="41">+CD11/12*2</f>
        <v>542.58333333333337</v>
      </c>
      <c r="CF11" s="56">
        <v>295.39999999999998</v>
      </c>
      <c r="CG11" s="24">
        <v>0</v>
      </c>
      <c r="CH11" s="56">
        <f t="shared" ref="CH11:CH14" si="42">+CG11/12*2</f>
        <v>0</v>
      </c>
      <c r="CI11" s="56">
        <v>0</v>
      </c>
      <c r="CJ11" s="24">
        <v>4454.3999999999996</v>
      </c>
      <c r="CK11" s="56">
        <f t="shared" ref="CK11:CK14" si="43">+CJ11/12*2</f>
        <v>742.4</v>
      </c>
      <c r="CL11" s="56">
        <v>0</v>
      </c>
      <c r="CM11" s="24">
        <v>0</v>
      </c>
      <c r="CN11" s="56">
        <f t="shared" ref="CN11:CN14" si="44">+CM11/12*2</f>
        <v>0</v>
      </c>
      <c r="CO11" s="56">
        <v>0</v>
      </c>
      <c r="CP11" s="24">
        <v>196797.57</v>
      </c>
      <c r="CQ11" s="56">
        <f t="shared" ref="CQ11:CQ14" si="45">+CP11/12*2</f>
        <v>32799.595000000001</v>
      </c>
      <c r="CR11" s="56">
        <v>17087.760999999999</v>
      </c>
      <c r="CS11" s="24">
        <v>62673.07</v>
      </c>
      <c r="CT11" s="56">
        <f t="shared" ref="CT11:CT14" si="46">+CS11/12*2</f>
        <v>10445.511666666667</v>
      </c>
      <c r="CU11" s="56">
        <v>7654.1610000000001</v>
      </c>
      <c r="CV11" s="24">
        <v>6000</v>
      </c>
      <c r="CW11" s="56">
        <f t="shared" ref="CW11:CW14" si="47">+CV11/12*2</f>
        <v>1000</v>
      </c>
      <c r="CX11" s="56">
        <v>2402.6619999999998</v>
      </c>
      <c r="CY11" s="24">
        <v>666.1</v>
      </c>
      <c r="CZ11" s="56">
        <f t="shared" ref="CZ11:CZ14" si="48">+CY11/12*2</f>
        <v>111.01666666666667</v>
      </c>
      <c r="DA11" s="56">
        <v>0</v>
      </c>
      <c r="DB11" s="24">
        <v>0</v>
      </c>
      <c r="DC11" s="56">
        <f t="shared" ref="DC11:DC14" si="49">+DB11/12*2</f>
        <v>0</v>
      </c>
      <c r="DD11" s="56">
        <v>0</v>
      </c>
      <c r="DE11" s="24">
        <v>1600</v>
      </c>
      <c r="DF11" s="56">
        <f t="shared" ref="DF11:DF14" si="50">+DE11/12*2</f>
        <v>266.66666666666669</v>
      </c>
      <c r="DG11" s="56">
        <v>257.22000000000003</v>
      </c>
      <c r="DH11" s="56">
        <v>0</v>
      </c>
      <c r="DI11" s="24">
        <f t="shared" si="14"/>
        <v>2225736.6</v>
      </c>
      <c r="DJ11" s="56">
        <f t="shared" si="14"/>
        <v>370956.10000000015</v>
      </c>
      <c r="DK11" s="56">
        <f t="shared" si="14"/>
        <v>391502.02750000008</v>
      </c>
      <c r="DL11" s="24">
        <v>0</v>
      </c>
      <c r="DM11" s="56">
        <f t="shared" ref="DM11:DM14" si="51">+DL11/12*2</f>
        <v>0</v>
      </c>
      <c r="DN11" s="56">
        <v>0</v>
      </c>
      <c r="DO11" s="24">
        <v>29704.163</v>
      </c>
      <c r="DP11" s="56">
        <f t="shared" ref="DP11:DP14" si="52">+DO11/12*2</f>
        <v>4950.6938333333337</v>
      </c>
      <c r="DQ11" s="56">
        <v>0</v>
      </c>
      <c r="DR11" s="24">
        <v>0</v>
      </c>
      <c r="DS11" s="56">
        <f t="shared" ref="DS11:DS14" si="53">+DR11/12*2</f>
        <v>0</v>
      </c>
      <c r="DT11" s="56">
        <v>0</v>
      </c>
      <c r="DU11" s="24">
        <v>5000</v>
      </c>
      <c r="DV11" s="56">
        <f t="shared" ref="DV11:DV14" si="54">+DU11/12*2</f>
        <v>833.33333333333337</v>
      </c>
      <c r="DW11" s="56">
        <v>0</v>
      </c>
      <c r="DX11" s="24">
        <v>0</v>
      </c>
      <c r="DY11" s="56">
        <f t="shared" ref="DY11:DY14" si="55">+DX11/12*2</f>
        <v>0</v>
      </c>
      <c r="DZ11" s="56">
        <v>0</v>
      </c>
      <c r="EA11" s="24">
        <v>441000</v>
      </c>
      <c r="EB11" s="56">
        <f t="shared" ref="EB11:EB14" si="56">+EA11/12*2</f>
        <v>73500</v>
      </c>
      <c r="EC11" s="56">
        <v>37702.517999999996</v>
      </c>
      <c r="ED11" s="56"/>
      <c r="EE11" s="24">
        <f t="shared" si="15"/>
        <v>475704.163</v>
      </c>
      <c r="EF11" s="56">
        <f t="shared" si="15"/>
        <v>79284.027166666667</v>
      </c>
      <c r="EG11" s="56">
        <f t="shared" si="16"/>
        <v>37702.517999999996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24" customHeight="1" x14ac:dyDescent="0.3">
      <c r="A12" s="22">
        <v>3</v>
      </c>
      <c r="B12" s="54" t="s">
        <v>58</v>
      </c>
      <c r="C12" s="55">
        <v>33917.214599999999</v>
      </c>
      <c r="D12" s="55">
        <v>1057.2941000000001</v>
      </c>
      <c r="E12" s="24">
        <f t="shared" si="0"/>
        <v>778579.46340000001</v>
      </c>
      <c r="F12" s="25">
        <f t="shared" si="0"/>
        <v>129763.24389999999</v>
      </c>
      <c r="G12" s="25">
        <f t="shared" si="0"/>
        <v>105282.44680000001</v>
      </c>
      <c r="H12" s="25">
        <f t="shared" si="17"/>
        <v>81.134259313935047</v>
      </c>
      <c r="I12" s="25">
        <f t="shared" si="1"/>
        <v>13.522376552322507</v>
      </c>
      <c r="J12" s="24">
        <f t="shared" si="2"/>
        <v>230603.09999999995</v>
      </c>
      <c r="K12" s="25">
        <f t="shared" si="2"/>
        <v>38433.849999999991</v>
      </c>
      <c r="L12" s="25">
        <f t="shared" si="2"/>
        <v>23511.646800000017</v>
      </c>
      <c r="M12" s="25">
        <f t="shared" si="18"/>
        <v>61.174321073741048</v>
      </c>
      <c r="N12" s="25">
        <f t="shared" si="3"/>
        <v>10.19572017895684</v>
      </c>
      <c r="O12" s="24">
        <f t="shared" si="4"/>
        <v>35437.699999999953</v>
      </c>
      <c r="P12" s="25">
        <f t="shared" si="4"/>
        <v>5906.2833333333256</v>
      </c>
      <c r="Q12" s="25">
        <f t="shared" si="4"/>
        <v>2944.2820000000138</v>
      </c>
      <c r="R12" s="25">
        <f t="shared" si="19"/>
        <v>49.849995908312636</v>
      </c>
      <c r="S12" s="23">
        <f t="shared" si="5"/>
        <v>8.3083326513854381</v>
      </c>
      <c r="T12" s="24">
        <v>0</v>
      </c>
      <c r="U12" s="56">
        <f t="shared" si="20"/>
        <v>0</v>
      </c>
      <c r="V12" s="56">
        <v>0</v>
      </c>
      <c r="W12" s="56" t="e">
        <f t="shared" si="21"/>
        <v>#DIV/0!</v>
      </c>
      <c r="X12" s="56" t="e">
        <f t="shared" si="6"/>
        <v>#DIV/0!</v>
      </c>
      <c r="Y12" s="24">
        <v>5220</v>
      </c>
      <c r="Z12" s="56">
        <f t="shared" si="22"/>
        <v>870</v>
      </c>
      <c r="AA12" s="56">
        <v>756.26700000000005</v>
      </c>
      <c r="AB12" s="56">
        <f t="shared" si="7"/>
        <v>86.927241379310345</v>
      </c>
      <c r="AC12" s="56">
        <f t="shared" si="7"/>
        <v>11.494252873563218</v>
      </c>
      <c r="AD12" s="24">
        <v>30217.699999999953</v>
      </c>
      <c r="AE12" s="56">
        <f t="shared" si="23"/>
        <v>5036.2833333333256</v>
      </c>
      <c r="AF12" s="56">
        <v>2188.015000000014</v>
      </c>
      <c r="AG12" s="56">
        <f>+AF12/AE12*100</f>
        <v>43.445033870877346</v>
      </c>
      <c r="AH12" s="56">
        <f>AF12/AD12*100</f>
        <v>7.2408389784795579</v>
      </c>
      <c r="AI12" s="24">
        <v>55961.599999999999</v>
      </c>
      <c r="AJ12" s="56">
        <f t="shared" si="24"/>
        <v>9326.9333333333325</v>
      </c>
      <c r="AK12" s="56">
        <v>13852.867</v>
      </c>
      <c r="AL12" s="56">
        <f t="shared" si="25"/>
        <v>148.52542100297347</v>
      </c>
      <c r="AM12" s="56">
        <f t="shared" si="8"/>
        <v>24.754236833828912</v>
      </c>
      <c r="AN12" s="24">
        <v>4713.7</v>
      </c>
      <c r="AO12" s="56">
        <f t="shared" si="26"/>
        <v>785.61666666666667</v>
      </c>
      <c r="AP12" s="56">
        <v>574.05999999999995</v>
      </c>
      <c r="AQ12" s="56">
        <f t="shared" si="27"/>
        <v>73.071260368712458</v>
      </c>
      <c r="AR12" s="56">
        <f t="shared" si="9"/>
        <v>12.178543394785413</v>
      </c>
      <c r="AS12" s="24">
        <v>400</v>
      </c>
      <c r="AT12" s="56">
        <f t="shared" si="28"/>
        <v>66.666666666666671</v>
      </c>
      <c r="AU12" s="56">
        <v>0</v>
      </c>
      <c r="AV12" s="56">
        <f t="shared" si="29"/>
        <v>0</v>
      </c>
      <c r="AW12" s="56">
        <f t="shared" si="10"/>
        <v>0</v>
      </c>
      <c r="AX12" s="24">
        <v>0</v>
      </c>
      <c r="AY12" s="56">
        <f t="shared" si="30"/>
        <v>0</v>
      </c>
      <c r="AZ12" s="56">
        <v>0</v>
      </c>
      <c r="BA12" s="24">
        <v>0</v>
      </c>
      <c r="BB12" s="56">
        <f t="shared" si="31"/>
        <v>0</v>
      </c>
      <c r="BC12" s="56">
        <v>0</v>
      </c>
      <c r="BD12" s="24">
        <v>490624.6</v>
      </c>
      <c r="BE12" s="56">
        <f t="shared" si="32"/>
        <v>81770.766666666663</v>
      </c>
      <c r="BF12" s="56">
        <v>81770.8</v>
      </c>
      <c r="BG12" s="24">
        <v>1089.4000000000001</v>
      </c>
      <c r="BH12" s="56">
        <f t="shared" si="33"/>
        <v>181.56666666666669</v>
      </c>
      <c r="BI12" s="56">
        <v>0</v>
      </c>
      <c r="BJ12" s="24">
        <v>0</v>
      </c>
      <c r="BK12" s="56">
        <f t="shared" si="34"/>
        <v>0</v>
      </c>
      <c r="BL12" s="56">
        <v>0</v>
      </c>
      <c r="BM12" s="24">
        <v>0</v>
      </c>
      <c r="BN12" s="56">
        <f t="shared" si="35"/>
        <v>0</v>
      </c>
      <c r="BO12" s="56">
        <v>0</v>
      </c>
      <c r="BP12" s="24">
        <f t="shared" si="11"/>
        <v>72828</v>
      </c>
      <c r="BQ12" s="56">
        <f t="shared" si="36"/>
        <v>54621</v>
      </c>
      <c r="BR12" s="56">
        <f t="shared" si="12"/>
        <v>1408.15</v>
      </c>
      <c r="BS12" s="56">
        <f t="shared" si="37"/>
        <v>2.5780377510481318</v>
      </c>
      <c r="BT12" s="56">
        <f t="shared" si="13"/>
        <v>1.9335283132860988</v>
      </c>
      <c r="BU12" s="24">
        <v>69528</v>
      </c>
      <c r="BV12" s="56">
        <f t="shared" si="38"/>
        <v>11588</v>
      </c>
      <c r="BW12" s="56">
        <v>1329.15</v>
      </c>
      <c r="BX12" s="24">
        <v>0</v>
      </c>
      <c r="BY12" s="56">
        <f t="shared" si="39"/>
        <v>0</v>
      </c>
      <c r="BZ12" s="56">
        <v>0</v>
      </c>
      <c r="CA12" s="24">
        <v>0</v>
      </c>
      <c r="CB12" s="56">
        <f t="shared" si="40"/>
        <v>0</v>
      </c>
      <c r="CC12" s="56">
        <v>0</v>
      </c>
      <c r="CD12" s="24">
        <v>3300</v>
      </c>
      <c r="CE12" s="56">
        <f t="shared" si="41"/>
        <v>550</v>
      </c>
      <c r="CF12" s="56">
        <v>79</v>
      </c>
      <c r="CG12" s="24">
        <v>0</v>
      </c>
      <c r="CH12" s="56">
        <f t="shared" si="42"/>
        <v>0</v>
      </c>
      <c r="CI12" s="56">
        <v>0</v>
      </c>
      <c r="CJ12" s="24">
        <v>1999</v>
      </c>
      <c r="CK12" s="56">
        <f t="shared" si="43"/>
        <v>333.16666666666669</v>
      </c>
      <c r="CL12" s="56">
        <v>0</v>
      </c>
      <c r="CM12" s="24">
        <v>0</v>
      </c>
      <c r="CN12" s="56">
        <f t="shared" si="44"/>
        <v>0</v>
      </c>
      <c r="CO12" s="56">
        <v>44</v>
      </c>
      <c r="CP12" s="24">
        <v>39362.1</v>
      </c>
      <c r="CQ12" s="56">
        <f t="shared" si="45"/>
        <v>6560.3499999999995</v>
      </c>
      <c r="CR12" s="56">
        <v>4493.4160000000002</v>
      </c>
      <c r="CS12" s="24">
        <v>19112.099999999999</v>
      </c>
      <c r="CT12" s="56">
        <f t="shared" si="46"/>
        <v>3185.35</v>
      </c>
      <c r="CU12" s="56">
        <v>1790.5160000000001</v>
      </c>
      <c r="CV12" s="24">
        <v>900</v>
      </c>
      <c r="CW12" s="56">
        <f t="shared" si="47"/>
        <v>150</v>
      </c>
      <c r="CX12" s="56">
        <v>42.9</v>
      </c>
      <c r="CY12" s="24">
        <v>2000</v>
      </c>
      <c r="CZ12" s="56">
        <f t="shared" si="48"/>
        <v>333.33333333333331</v>
      </c>
      <c r="DA12" s="56">
        <v>5.4378000000000002</v>
      </c>
      <c r="DB12" s="24">
        <v>20000</v>
      </c>
      <c r="DC12" s="56">
        <f t="shared" si="49"/>
        <v>3333.3333333333335</v>
      </c>
      <c r="DD12" s="56">
        <v>0</v>
      </c>
      <c r="DE12" s="24">
        <v>19000</v>
      </c>
      <c r="DF12" s="56">
        <f t="shared" si="50"/>
        <v>3166.6666666666665</v>
      </c>
      <c r="DG12" s="56">
        <v>146.53399999999999</v>
      </c>
      <c r="DH12" s="56">
        <v>0</v>
      </c>
      <c r="DI12" s="24">
        <f t="shared" si="14"/>
        <v>744316.1</v>
      </c>
      <c r="DJ12" s="56">
        <f t="shared" si="14"/>
        <v>124052.68333333332</v>
      </c>
      <c r="DK12" s="56">
        <f t="shared" si="14"/>
        <v>105282.44680000001</v>
      </c>
      <c r="DL12" s="24">
        <v>0</v>
      </c>
      <c r="DM12" s="56">
        <f t="shared" si="51"/>
        <v>0</v>
      </c>
      <c r="DN12" s="56">
        <v>0</v>
      </c>
      <c r="DO12" s="24">
        <v>34263.363400000002</v>
      </c>
      <c r="DP12" s="56">
        <f t="shared" si="52"/>
        <v>5710.560566666667</v>
      </c>
      <c r="DQ12" s="56">
        <v>0</v>
      </c>
      <c r="DR12" s="24">
        <v>0</v>
      </c>
      <c r="DS12" s="56">
        <f t="shared" si="53"/>
        <v>0</v>
      </c>
      <c r="DT12" s="56">
        <v>0</v>
      </c>
      <c r="DU12" s="24">
        <v>0</v>
      </c>
      <c r="DV12" s="56">
        <f t="shared" si="54"/>
        <v>0</v>
      </c>
      <c r="DW12" s="56">
        <v>0</v>
      </c>
      <c r="DX12" s="24">
        <v>0</v>
      </c>
      <c r="DY12" s="56">
        <f t="shared" si="55"/>
        <v>0</v>
      </c>
      <c r="DZ12" s="56">
        <v>0</v>
      </c>
      <c r="EA12" s="24">
        <v>95431.948999999993</v>
      </c>
      <c r="EB12" s="56">
        <f t="shared" si="56"/>
        <v>15905.324833333332</v>
      </c>
      <c r="EC12" s="56">
        <v>16200</v>
      </c>
      <c r="ED12" s="56"/>
      <c r="EE12" s="24">
        <f t="shared" si="15"/>
        <v>129695.3124</v>
      </c>
      <c r="EF12" s="56">
        <f t="shared" si="15"/>
        <v>21615.885399999999</v>
      </c>
      <c r="EG12" s="56">
        <f t="shared" si="16"/>
        <v>16200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24" customHeight="1" x14ac:dyDescent="0.3">
      <c r="A13" s="22">
        <v>5</v>
      </c>
      <c r="B13" s="54" t="s">
        <v>59</v>
      </c>
      <c r="C13" s="55">
        <v>237025.62719999999</v>
      </c>
      <c r="D13" s="55">
        <v>1088997.5411</v>
      </c>
      <c r="E13" s="24">
        <f t="shared" si="0"/>
        <v>3635892.6801999998</v>
      </c>
      <c r="F13" s="25">
        <f t="shared" si="0"/>
        <v>605982.11336666672</v>
      </c>
      <c r="G13" s="25">
        <f t="shared" si="0"/>
        <v>624057.31300000008</v>
      </c>
      <c r="H13" s="25">
        <f t="shared" si="17"/>
        <v>102.98279424996765</v>
      </c>
      <c r="I13" s="25">
        <f t="shared" si="1"/>
        <v>17.163799041661278</v>
      </c>
      <c r="J13" s="24">
        <f t="shared" si="2"/>
        <v>841600.8</v>
      </c>
      <c r="K13" s="25">
        <f t="shared" si="2"/>
        <v>140266.80000000002</v>
      </c>
      <c r="L13" s="25">
        <f t="shared" si="2"/>
        <v>176938.02100000007</v>
      </c>
      <c r="M13" s="25">
        <f t="shared" si="18"/>
        <v>126.14390646967068</v>
      </c>
      <c r="N13" s="25">
        <f t="shared" si="3"/>
        <v>21.023984411611782</v>
      </c>
      <c r="O13" s="24">
        <f t="shared" si="4"/>
        <v>159100</v>
      </c>
      <c r="P13" s="25">
        <f t="shared" si="4"/>
        <v>26516.666666666668</v>
      </c>
      <c r="Q13" s="25">
        <f t="shared" si="4"/>
        <v>18710.588000000047</v>
      </c>
      <c r="R13" s="25">
        <f t="shared" si="19"/>
        <v>70.56161407919565</v>
      </c>
      <c r="S13" s="23">
        <f t="shared" si="5"/>
        <v>11.760269013199276</v>
      </c>
      <c r="T13" s="24">
        <v>0</v>
      </c>
      <c r="U13" s="56">
        <f t="shared" si="20"/>
        <v>0</v>
      </c>
      <c r="V13" s="56">
        <v>-6.66</v>
      </c>
      <c r="W13" s="56" t="e">
        <f t="shared" si="21"/>
        <v>#DIV/0!</v>
      </c>
      <c r="X13" s="56" t="e">
        <f t="shared" si="6"/>
        <v>#DIV/0!</v>
      </c>
      <c r="Y13" s="24">
        <v>16650</v>
      </c>
      <c r="Z13" s="56">
        <f t="shared" si="22"/>
        <v>2775</v>
      </c>
      <c r="AA13" s="56">
        <v>4229.66</v>
      </c>
      <c r="AB13" s="56">
        <f t="shared" si="7"/>
        <v>152.42018018018018</v>
      </c>
      <c r="AC13" s="56">
        <f t="shared" si="7"/>
        <v>3.6036036036036037</v>
      </c>
      <c r="AD13" s="24">
        <v>142450</v>
      </c>
      <c r="AE13" s="56">
        <f t="shared" si="23"/>
        <v>23741.666666666668</v>
      </c>
      <c r="AF13" s="56">
        <v>14487.588000000047</v>
      </c>
      <c r="AG13" s="56">
        <f>+AF13/AE13*100</f>
        <v>61.021781677781874</v>
      </c>
      <c r="AH13" s="56">
        <f>AF13/AD13*100</f>
        <v>10.170296946296979</v>
      </c>
      <c r="AI13" s="24">
        <v>442300</v>
      </c>
      <c r="AJ13" s="56">
        <f t="shared" si="24"/>
        <v>73716.666666666672</v>
      </c>
      <c r="AK13" s="56">
        <v>129718.20600000001</v>
      </c>
      <c r="AL13" s="56">
        <f t="shared" si="25"/>
        <v>175.96862672394303</v>
      </c>
      <c r="AM13" s="56">
        <f t="shared" si="8"/>
        <v>29.328104453990505</v>
      </c>
      <c r="AN13" s="24">
        <v>17110</v>
      </c>
      <c r="AO13" s="56">
        <f t="shared" si="26"/>
        <v>2851.6666666666665</v>
      </c>
      <c r="AP13" s="56">
        <v>4336.7529999999997</v>
      </c>
      <c r="AQ13" s="56">
        <f t="shared" si="27"/>
        <v>152.07783752191702</v>
      </c>
      <c r="AR13" s="56">
        <f t="shared" si="9"/>
        <v>25.346306253652834</v>
      </c>
      <c r="AS13" s="24">
        <v>13000</v>
      </c>
      <c r="AT13" s="56">
        <f t="shared" si="28"/>
        <v>2166.6666666666665</v>
      </c>
      <c r="AU13" s="56">
        <v>3735.7</v>
      </c>
      <c r="AV13" s="56">
        <f t="shared" si="29"/>
        <v>172.4169230769231</v>
      </c>
      <c r="AW13" s="56">
        <f t="shared" si="10"/>
        <v>28.736153846153844</v>
      </c>
      <c r="AX13" s="24">
        <v>0</v>
      </c>
      <c r="AY13" s="56">
        <f t="shared" si="30"/>
        <v>0</v>
      </c>
      <c r="AZ13" s="56">
        <v>0</v>
      </c>
      <c r="BA13" s="24">
        <v>0</v>
      </c>
      <c r="BB13" s="56">
        <f t="shared" si="31"/>
        <v>0</v>
      </c>
      <c r="BC13" s="56">
        <v>0</v>
      </c>
      <c r="BD13" s="24">
        <v>2680869.1</v>
      </c>
      <c r="BE13" s="56">
        <f t="shared" si="32"/>
        <v>446811.51666666666</v>
      </c>
      <c r="BF13" s="56">
        <v>447119.29200000002</v>
      </c>
      <c r="BG13" s="24">
        <v>3486.1</v>
      </c>
      <c r="BH13" s="56">
        <f t="shared" si="33"/>
        <v>581.01666666666665</v>
      </c>
      <c r="BI13" s="56">
        <v>0</v>
      </c>
      <c r="BJ13" s="24">
        <v>0</v>
      </c>
      <c r="BK13" s="56">
        <f t="shared" si="34"/>
        <v>0</v>
      </c>
      <c r="BL13" s="56">
        <v>0</v>
      </c>
      <c r="BM13" s="24">
        <v>0</v>
      </c>
      <c r="BN13" s="56">
        <f t="shared" si="35"/>
        <v>0</v>
      </c>
      <c r="BO13" s="56">
        <v>0</v>
      </c>
      <c r="BP13" s="24">
        <f t="shared" si="11"/>
        <v>44174.400000000001</v>
      </c>
      <c r="BQ13" s="56">
        <f t="shared" si="36"/>
        <v>33130.800000000003</v>
      </c>
      <c r="BR13" s="56">
        <f t="shared" si="12"/>
        <v>4394.7659999999996</v>
      </c>
      <c r="BS13" s="56">
        <f t="shared" si="37"/>
        <v>13.264895505088917</v>
      </c>
      <c r="BT13" s="56">
        <f t="shared" si="13"/>
        <v>9.9486716288166903</v>
      </c>
      <c r="BU13" s="24">
        <v>33005</v>
      </c>
      <c r="BV13" s="56">
        <f t="shared" si="38"/>
        <v>5500.833333333333</v>
      </c>
      <c r="BW13" s="56">
        <v>3300.1439999999998</v>
      </c>
      <c r="BX13" s="24">
        <v>3330</v>
      </c>
      <c r="BY13" s="56">
        <f t="shared" si="39"/>
        <v>555</v>
      </c>
      <c r="BZ13" s="56">
        <v>121.61199999999999</v>
      </c>
      <c r="CA13" s="24">
        <v>0</v>
      </c>
      <c r="CB13" s="56">
        <f t="shared" si="40"/>
        <v>0</v>
      </c>
      <c r="CC13" s="56">
        <v>0</v>
      </c>
      <c r="CD13" s="24">
        <v>7839.4</v>
      </c>
      <c r="CE13" s="56">
        <f t="shared" si="41"/>
        <v>1306.5666666666666</v>
      </c>
      <c r="CF13" s="56">
        <v>973.01</v>
      </c>
      <c r="CG13" s="24">
        <v>0</v>
      </c>
      <c r="CH13" s="56">
        <f t="shared" si="42"/>
        <v>0</v>
      </c>
      <c r="CI13" s="56">
        <v>0</v>
      </c>
      <c r="CJ13" s="24">
        <v>4454</v>
      </c>
      <c r="CK13" s="56">
        <f t="shared" si="43"/>
        <v>742.33333333333337</v>
      </c>
      <c r="CL13" s="56">
        <v>0</v>
      </c>
      <c r="CM13" s="24">
        <v>0</v>
      </c>
      <c r="CN13" s="56">
        <f t="shared" si="44"/>
        <v>0</v>
      </c>
      <c r="CO13" s="56">
        <v>244</v>
      </c>
      <c r="CP13" s="24">
        <v>159916.4</v>
      </c>
      <c r="CQ13" s="56">
        <f t="shared" si="45"/>
        <v>26652.733333333334</v>
      </c>
      <c r="CR13" s="56">
        <v>11187.406999999999</v>
      </c>
      <c r="CS13" s="24">
        <v>98469.6</v>
      </c>
      <c r="CT13" s="56">
        <f t="shared" si="46"/>
        <v>16411.600000000002</v>
      </c>
      <c r="CU13" s="56">
        <v>4029.75</v>
      </c>
      <c r="CV13" s="24">
        <v>5000</v>
      </c>
      <c r="CW13" s="56">
        <f t="shared" si="47"/>
        <v>833.33333333333337</v>
      </c>
      <c r="CX13" s="56">
        <v>1506.1790000000001</v>
      </c>
      <c r="CY13" s="24">
        <v>1000</v>
      </c>
      <c r="CZ13" s="56">
        <f t="shared" si="48"/>
        <v>166.66666666666666</v>
      </c>
      <c r="DA13" s="56">
        <v>300</v>
      </c>
      <c r="DB13" s="24">
        <v>0</v>
      </c>
      <c r="DC13" s="56">
        <f t="shared" si="49"/>
        <v>0</v>
      </c>
      <c r="DD13" s="56">
        <v>0</v>
      </c>
      <c r="DE13" s="24">
        <v>0</v>
      </c>
      <c r="DF13" s="56">
        <f t="shared" si="50"/>
        <v>0</v>
      </c>
      <c r="DG13" s="56">
        <v>2804.422</v>
      </c>
      <c r="DH13" s="56">
        <v>0</v>
      </c>
      <c r="DI13" s="24">
        <f t="shared" si="14"/>
        <v>3530410</v>
      </c>
      <c r="DJ13" s="56">
        <f t="shared" si="14"/>
        <v>588401.66666666674</v>
      </c>
      <c r="DK13" s="56">
        <f t="shared" si="14"/>
        <v>624057.31300000008</v>
      </c>
      <c r="DL13" s="24">
        <v>0</v>
      </c>
      <c r="DM13" s="56">
        <f t="shared" si="51"/>
        <v>0</v>
      </c>
      <c r="DN13" s="56">
        <v>0</v>
      </c>
      <c r="DO13" s="24">
        <v>105482.6802</v>
      </c>
      <c r="DP13" s="56">
        <f t="shared" si="52"/>
        <v>17580.4467</v>
      </c>
      <c r="DQ13" s="56">
        <v>0</v>
      </c>
      <c r="DR13" s="24">
        <v>0</v>
      </c>
      <c r="DS13" s="56">
        <f t="shared" si="53"/>
        <v>0</v>
      </c>
      <c r="DT13" s="56">
        <v>0</v>
      </c>
      <c r="DU13" s="24">
        <v>0</v>
      </c>
      <c r="DV13" s="56">
        <f t="shared" si="54"/>
        <v>0</v>
      </c>
      <c r="DW13" s="56">
        <v>0</v>
      </c>
      <c r="DX13" s="24">
        <v>0</v>
      </c>
      <c r="DY13" s="56">
        <f t="shared" si="55"/>
        <v>0</v>
      </c>
      <c r="DZ13" s="56">
        <v>0</v>
      </c>
      <c r="EA13" s="24">
        <v>0</v>
      </c>
      <c r="EB13" s="56">
        <f t="shared" si="56"/>
        <v>0</v>
      </c>
      <c r="EC13" s="56">
        <v>0</v>
      </c>
      <c r="ED13" s="56"/>
      <c r="EE13" s="24">
        <f t="shared" si="15"/>
        <v>105482.6802</v>
      </c>
      <c r="EF13" s="56">
        <f t="shared" si="15"/>
        <v>17580.4467</v>
      </c>
      <c r="EG13" s="56">
        <f t="shared" si="16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24" customHeight="1" x14ac:dyDescent="0.3">
      <c r="A14" s="22">
        <v>6</v>
      </c>
      <c r="B14" s="54" t="s">
        <v>60</v>
      </c>
      <c r="C14" s="55">
        <v>13298.7847</v>
      </c>
      <c r="D14" s="55">
        <v>52003.305200000003</v>
      </c>
      <c r="E14" s="24">
        <f t="shared" si="0"/>
        <v>1880000</v>
      </c>
      <c r="F14" s="25">
        <f t="shared" si="0"/>
        <v>313333.33333333331</v>
      </c>
      <c r="G14" s="25">
        <f t="shared" si="0"/>
        <v>248866.68780000001</v>
      </c>
      <c r="H14" s="25">
        <f t="shared" si="17"/>
        <v>79.425538659574485</v>
      </c>
      <c r="I14" s="25">
        <f t="shared" si="1"/>
        <v>13.237589776595746</v>
      </c>
      <c r="J14" s="24">
        <f t="shared" si="2"/>
        <v>465743.4</v>
      </c>
      <c r="K14" s="25">
        <f t="shared" si="2"/>
        <v>77623.899999999994</v>
      </c>
      <c r="L14" s="25">
        <f t="shared" si="2"/>
        <v>96490.487799999959</v>
      </c>
      <c r="M14" s="25">
        <f t="shared" si="18"/>
        <v>124.30512741565416</v>
      </c>
      <c r="N14" s="25">
        <f t="shared" si="3"/>
        <v>20.717521235942357</v>
      </c>
      <c r="O14" s="24">
        <f t="shared" si="4"/>
        <v>99600</v>
      </c>
      <c r="P14" s="25">
        <f t="shared" si="4"/>
        <v>16600</v>
      </c>
      <c r="Q14" s="25">
        <f t="shared" si="4"/>
        <v>10438.006999999972</v>
      </c>
      <c r="R14" s="25">
        <f t="shared" si="19"/>
        <v>62.879560240963684</v>
      </c>
      <c r="S14" s="23">
        <f t="shared" si="5"/>
        <v>10.479926706827282</v>
      </c>
      <c r="T14" s="24">
        <v>8100</v>
      </c>
      <c r="U14" s="56">
        <f t="shared" si="20"/>
        <v>1350</v>
      </c>
      <c r="V14" s="56">
        <v>3215.4670000000001</v>
      </c>
      <c r="W14" s="56">
        <f t="shared" si="21"/>
        <v>238.18274074074074</v>
      </c>
      <c r="X14" s="56">
        <f t="shared" si="6"/>
        <v>39.697123456790123</v>
      </c>
      <c r="Y14" s="24">
        <v>14800</v>
      </c>
      <c r="Z14" s="56">
        <f t="shared" si="22"/>
        <v>2466.6666666666665</v>
      </c>
      <c r="AA14" s="56">
        <v>1097.5930000000001</v>
      </c>
      <c r="AB14" s="56">
        <f t="shared" si="7"/>
        <v>44.497013513513515</v>
      </c>
      <c r="AC14" s="56">
        <f t="shared" si="7"/>
        <v>4.0540540540540535</v>
      </c>
      <c r="AD14" s="24">
        <v>76700</v>
      </c>
      <c r="AE14" s="56">
        <f t="shared" si="23"/>
        <v>12783.333333333334</v>
      </c>
      <c r="AF14" s="56">
        <v>6124.946999999971</v>
      </c>
      <c r="AG14" s="56">
        <f>+AF14/AE14*100</f>
        <v>47.913535853976299</v>
      </c>
      <c r="AH14" s="56">
        <f>AF14/AD14*100</f>
        <v>7.985589308996051</v>
      </c>
      <c r="AI14" s="24">
        <v>278743.40000000002</v>
      </c>
      <c r="AJ14" s="56">
        <f t="shared" si="24"/>
        <v>46457.233333333337</v>
      </c>
      <c r="AK14" s="56">
        <v>73249.721000000005</v>
      </c>
      <c r="AL14" s="56">
        <f t="shared" si="25"/>
        <v>157.67129410059576</v>
      </c>
      <c r="AM14" s="56">
        <f t="shared" si="8"/>
        <v>26.278549016765957</v>
      </c>
      <c r="AN14" s="24">
        <v>9700</v>
      </c>
      <c r="AO14" s="56">
        <f t="shared" si="26"/>
        <v>1616.6666666666667</v>
      </c>
      <c r="AP14" s="56">
        <v>2031.98</v>
      </c>
      <c r="AQ14" s="56">
        <f t="shared" si="27"/>
        <v>125.68948453608246</v>
      </c>
      <c r="AR14" s="56">
        <f t="shared" si="9"/>
        <v>20.948247422680414</v>
      </c>
      <c r="AS14" s="24">
        <v>13000</v>
      </c>
      <c r="AT14" s="56">
        <f t="shared" si="28"/>
        <v>2166.6666666666665</v>
      </c>
      <c r="AU14" s="56">
        <v>2091.6</v>
      </c>
      <c r="AV14" s="56">
        <f t="shared" si="29"/>
        <v>96.535384615384629</v>
      </c>
      <c r="AW14" s="56">
        <f t="shared" si="10"/>
        <v>16.08923076923077</v>
      </c>
      <c r="AX14" s="24">
        <v>0</v>
      </c>
      <c r="AY14" s="56">
        <f t="shared" si="30"/>
        <v>0</v>
      </c>
      <c r="AZ14" s="56">
        <v>0</v>
      </c>
      <c r="BA14" s="24">
        <v>0</v>
      </c>
      <c r="BB14" s="56">
        <f t="shared" si="31"/>
        <v>0</v>
      </c>
      <c r="BC14" s="56">
        <v>0</v>
      </c>
      <c r="BD14" s="24">
        <v>914256.6</v>
      </c>
      <c r="BE14" s="56">
        <f t="shared" si="32"/>
        <v>152376.1</v>
      </c>
      <c r="BF14" s="56">
        <v>152376.20000000001</v>
      </c>
      <c r="BG14" s="24">
        <v>0</v>
      </c>
      <c r="BH14" s="56">
        <f t="shared" si="33"/>
        <v>0</v>
      </c>
      <c r="BI14" s="56">
        <v>0</v>
      </c>
      <c r="BJ14" s="24">
        <v>0</v>
      </c>
      <c r="BK14" s="56">
        <f t="shared" si="34"/>
        <v>0</v>
      </c>
      <c r="BL14" s="56">
        <v>0</v>
      </c>
      <c r="BM14" s="24">
        <v>0</v>
      </c>
      <c r="BN14" s="56">
        <f t="shared" si="35"/>
        <v>0</v>
      </c>
      <c r="BO14" s="56">
        <v>0</v>
      </c>
      <c r="BP14" s="24">
        <f t="shared" si="11"/>
        <v>23400</v>
      </c>
      <c r="BQ14" s="56">
        <f t="shared" si="36"/>
        <v>17550</v>
      </c>
      <c r="BR14" s="56">
        <f t="shared" si="12"/>
        <v>860.1549</v>
      </c>
      <c r="BS14" s="56">
        <f t="shared" si="37"/>
        <v>4.9011675213675217</v>
      </c>
      <c r="BT14" s="56">
        <f t="shared" si="13"/>
        <v>3.675875641025641</v>
      </c>
      <c r="BU14" s="24">
        <v>11200</v>
      </c>
      <c r="BV14" s="56">
        <f t="shared" si="38"/>
        <v>1866.6666666666667</v>
      </c>
      <c r="BW14" s="56">
        <v>262.48599999999999</v>
      </c>
      <c r="BX14" s="24">
        <v>5540</v>
      </c>
      <c r="BY14" s="56">
        <f t="shared" si="39"/>
        <v>923.33333333333337</v>
      </c>
      <c r="BZ14" s="56">
        <v>0</v>
      </c>
      <c r="CA14" s="24">
        <v>3100</v>
      </c>
      <c r="CB14" s="56">
        <f t="shared" si="40"/>
        <v>516.66666666666663</v>
      </c>
      <c r="CC14" s="56">
        <v>245.54</v>
      </c>
      <c r="CD14" s="24">
        <v>3560</v>
      </c>
      <c r="CE14" s="56">
        <f t="shared" si="41"/>
        <v>593.33333333333337</v>
      </c>
      <c r="CF14" s="56">
        <v>352.12889999999999</v>
      </c>
      <c r="CG14" s="24">
        <v>0</v>
      </c>
      <c r="CH14" s="56">
        <f t="shared" si="42"/>
        <v>0</v>
      </c>
      <c r="CI14" s="56">
        <v>0</v>
      </c>
      <c r="CJ14" s="24">
        <v>0</v>
      </c>
      <c r="CK14" s="56">
        <f t="shared" si="43"/>
        <v>0</v>
      </c>
      <c r="CL14" s="56">
        <v>0</v>
      </c>
      <c r="CM14" s="24">
        <v>0</v>
      </c>
      <c r="CN14" s="56">
        <f t="shared" si="44"/>
        <v>0</v>
      </c>
      <c r="CO14" s="56">
        <v>0</v>
      </c>
      <c r="CP14" s="24">
        <v>37800</v>
      </c>
      <c r="CQ14" s="56">
        <f t="shared" si="45"/>
        <v>6300</v>
      </c>
      <c r="CR14" s="56">
        <v>3984.7982999999999</v>
      </c>
      <c r="CS14" s="24">
        <v>30000</v>
      </c>
      <c r="CT14" s="56">
        <f t="shared" si="46"/>
        <v>5000</v>
      </c>
      <c r="CU14" s="56">
        <v>3857.2982999999999</v>
      </c>
      <c r="CV14" s="24">
        <v>2000</v>
      </c>
      <c r="CW14" s="56">
        <f t="shared" si="47"/>
        <v>333.33333333333331</v>
      </c>
      <c r="CX14" s="56">
        <v>2775.3175999999999</v>
      </c>
      <c r="CY14" s="24">
        <v>0</v>
      </c>
      <c r="CZ14" s="56">
        <f t="shared" si="48"/>
        <v>0</v>
      </c>
      <c r="DA14" s="56">
        <v>0</v>
      </c>
      <c r="DB14" s="24">
        <v>0</v>
      </c>
      <c r="DC14" s="56">
        <f t="shared" si="49"/>
        <v>0</v>
      </c>
      <c r="DD14" s="56">
        <v>0</v>
      </c>
      <c r="DE14" s="24">
        <v>1500</v>
      </c>
      <c r="DF14" s="56">
        <f t="shared" si="50"/>
        <v>250</v>
      </c>
      <c r="DG14" s="56">
        <v>1058.9090000000001</v>
      </c>
      <c r="DH14" s="56">
        <v>0</v>
      </c>
      <c r="DI14" s="24">
        <f t="shared" si="14"/>
        <v>1380000</v>
      </c>
      <c r="DJ14" s="56">
        <f t="shared" si="14"/>
        <v>230000.00000000003</v>
      </c>
      <c r="DK14" s="56">
        <f t="shared" si="14"/>
        <v>248866.68780000001</v>
      </c>
      <c r="DL14" s="24">
        <v>0</v>
      </c>
      <c r="DM14" s="56">
        <f t="shared" si="51"/>
        <v>0</v>
      </c>
      <c r="DN14" s="56">
        <v>0</v>
      </c>
      <c r="DO14" s="24">
        <v>500000</v>
      </c>
      <c r="DP14" s="56">
        <f t="shared" si="52"/>
        <v>83333.333333333328</v>
      </c>
      <c r="DQ14" s="56">
        <v>0</v>
      </c>
      <c r="DR14" s="24">
        <v>0</v>
      </c>
      <c r="DS14" s="56">
        <f t="shared" si="53"/>
        <v>0</v>
      </c>
      <c r="DT14" s="56">
        <v>0</v>
      </c>
      <c r="DU14" s="24">
        <v>0</v>
      </c>
      <c r="DV14" s="56">
        <f t="shared" si="54"/>
        <v>0</v>
      </c>
      <c r="DW14" s="56">
        <v>0</v>
      </c>
      <c r="DX14" s="24">
        <v>0</v>
      </c>
      <c r="DY14" s="56">
        <f t="shared" si="55"/>
        <v>0</v>
      </c>
      <c r="DZ14" s="56">
        <v>0</v>
      </c>
      <c r="EA14" s="24">
        <v>251800</v>
      </c>
      <c r="EB14" s="56">
        <f t="shared" si="56"/>
        <v>41966.666666666664</v>
      </c>
      <c r="EC14" s="56">
        <v>70582.679199999999</v>
      </c>
      <c r="ED14" s="56"/>
      <c r="EE14" s="24">
        <f t="shared" si="15"/>
        <v>751800</v>
      </c>
      <c r="EF14" s="56">
        <f t="shared" si="15"/>
        <v>125300</v>
      </c>
      <c r="EG14" s="56">
        <f t="shared" si="16"/>
        <v>70582.679199999999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x14ac:dyDescent="0.3">
      <c r="A15" s="22"/>
      <c r="B15" s="44"/>
      <c r="C15" s="45"/>
      <c r="D15" s="32"/>
      <c r="E15" s="56"/>
      <c r="F15" s="5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3"/>
      <c r="T15" s="26"/>
      <c r="U15" s="57"/>
      <c r="V15" s="41"/>
      <c r="W15" s="56" t="e">
        <f t="shared" si="21"/>
        <v>#DIV/0!</v>
      </c>
      <c r="X15" s="56" t="e">
        <f t="shared" si="6"/>
        <v>#DIV/0!</v>
      </c>
      <c r="Y15" s="33"/>
      <c r="Z15" s="25"/>
      <c r="AA15" s="41"/>
      <c r="AB15" s="56" t="e">
        <f t="shared" si="7"/>
        <v>#DIV/0!</v>
      </c>
      <c r="AC15" s="56" t="e">
        <f t="shared" si="7"/>
        <v>#DIV/0!</v>
      </c>
      <c r="AD15" s="23"/>
      <c r="AE15" s="25"/>
      <c r="AF15" s="41"/>
      <c r="AG15" s="56"/>
      <c r="AH15" s="23"/>
      <c r="AI15" s="26"/>
      <c r="AJ15" s="25"/>
      <c r="AK15" s="41"/>
      <c r="AL15" s="56"/>
      <c r="AM15" s="23"/>
      <c r="AN15" s="26"/>
      <c r="AO15" s="25"/>
      <c r="AP15" s="41"/>
      <c r="AQ15" s="56"/>
      <c r="AR15" s="23"/>
      <c r="AS15" s="28"/>
      <c r="AT15" s="25"/>
      <c r="AU15" s="25"/>
      <c r="AV15" s="56"/>
      <c r="AW15" s="23"/>
      <c r="AX15" s="27"/>
      <c r="AY15" s="25"/>
      <c r="AZ15" s="23"/>
      <c r="BA15" s="23"/>
      <c r="BB15" s="25"/>
      <c r="BC15" s="23"/>
      <c r="BD15" s="23"/>
      <c r="BE15" s="25"/>
      <c r="BF15" s="50"/>
      <c r="BG15" s="29"/>
      <c r="BH15" s="25"/>
      <c r="BI15" s="23"/>
      <c r="BJ15" s="23"/>
      <c r="BK15" s="25"/>
      <c r="BL15" s="23"/>
      <c r="BM15" s="23"/>
      <c r="BN15" s="25"/>
      <c r="BO15" s="23"/>
      <c r="BP15" s="25"/>
      <c r="BQ15" s="25"/>
      <c r="BR15" s="25"/>
      <c r="BS15" s="56" t="e">
        <f t="shared" si="37"/>
        <v>#DIV/0!</v>
      </c>
      <c r="BT15" s="23"/>
      <c r="BU15" s="26"/>
      <c r="BV15" s="25"/>
      <c r="BW15" s="41"/>
      <c r="BX15" s="23"/>
      <c r="BY15" s="25"/>
      <c r="BZ15" s="25"/>
      <c r="CA15" s="23"/>
      <c r="CB15" s="25"/>
      <c r="CC15" s="23"/>
      <c r="CD15" s="26"/>
      <c r="CE15" s="25"/>
      <c r="CF15" s="41"/>
      <c r="CG15" s="23"/>
      <c r="CH15" s="25"/>
      <c r="CI15" s="23"/>
      <c r="CJ15" s="23"/>
      <c r="CK15" s="25"/>
      <c r="CL15" s="23"/>
      <c r="CM15" s="26"/>
      <c r="CN15" s="25"/>
      <c r="CO15" s="41"/>
      <c r="CP15" s="26"/>
      <c r="CQ15" s="25"/>
      <c r="CR15" s="50"/>
      <c r="CS15" s="51"/>
      <c r="CT15" s="25"/>
      <c r="CU15" s="50"/>
      <c r="CV15" s="26"/>
      <c r="CW15" s="25"/>
      <c r="CX15" s="41"/>
      <c r="CY15" s="23"/>
      <c r="CZ15" s="25"/>
      <c r="DA15" s="23"/>
      <c r="DB15" s="23" t="s">
        <v>64</v>
      </c>
      <c r="DC15" s="25"/>
      <c r="DD15" s="23"/>
      <c r="DE15" s="23"/>
      <c r="DF15" s="25"/>
      <c r="DG15" s="52"/>
      <c r="DH15" s="25"/>
      <c r="DI15" s="25"/>
      <c r="DJ15" s="25"/>
      <c r="DK15" s="25"/>
      <c r="DL15" s="23"/>
      <c r="DM15" s="25"/>
      <c r="DN15" s="23"/>
      <c r="DO15" s="23"/>
      <c r="DP15" s="25"/>
      <c r="DQ15" s="23"/>
      <c r="DR15" s="23"/>
      <c r="DS15" s="25"/>
      <c r="DT15" s="23"/>
      <c r="DU15" s="23"/>
      <c r="DV15" s="25"/>
      <c r="DW15" s="23"/>
      <c r="DX15" s="23"/>
      <c r="DY15" s="25"/>
      <c r="DZ15" s="23"/>
      <c r="EA15" s="53"/>
      <c r="EB15" s="25"/>
      <c r="EC15" s="25"/>
      <c r="ED15" s="25"/>
      <c r="EE15" s="25"/>
      <c r="EF15" s="25"/>
      <c r="EG15" s="25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x14ac:dyDescent="0.3">
      <c r="A16" s="22"/>
      <c r="B16" s="44"/>
      <c r="C16" s="45"/>
      <c r="D16" s="32"/>
      <c r="E16" s="56"/>
      <c r="F16" s="5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3"/>
      <c r="T16" s="26"/>
      <c r="U16" s="26"/>
      <c r="V16" s="25"/>
      <c r="W16" s="56" t="e">
        <f t="shared" si="21"/>
        <v>#DIV/0!</v>
      </c>
      <c r="X16" s="56" t="e">
        <f t="shared" si="6"/>
        <v>#DIV/0!</v>
      </c>
      <c r="Y16" s="33"/>
      <c r="Z16" s="25"/>
      <c r="AA16" s="25"/>
      <c r="AB16" s="56" t="e">
        <f t="shared" si="7"/>
        <v>#DIV/0!</v>
      </c>
      <c r="AC16" s="56" t="e">
        <f t="shared" si="7"/>
        <v>#DIV/0!</v>
      </c>
      <c r="AD16" s="23"/>
      <c r="AE16" s="25"/>
      <c r="AF16" s="23"/>
      <c r="AG16" s="56"/>
      <c r="AH16" s="23"/>
      <c r="AI16" s="26"/>
      <c r="AJ16" s="25"/>
      <c r="AK16" s="25"/>
      <c r="AL16" s="56"/>
      <c r="AM16" s="23"/>
      <c r="AN16" s="26"/>
      <c r="AO16" s="25"/>
      <c r="AP16" s="25"/>
      <c r="AQ16" s="56"/>
      <c r="AR16" s="23"/>
      <c r="AS16" s="28"/>
      <c r="AT16" s="25"/>
      <c r="AU16" s="25"/>
      <c r="AV16" s="56"/>
      <c r="AW16" s="23"/>
      <c r="AX16" s="27"/>
      <c r="AY16" s="25"/>
      <c r="AZ16" s="23"/>
      <c r="BA16" s="23"/>
      <c r="BB16" s="25"/>
      <c r="BC16" s="23"/>
      <c r="BD16" s="23"/>
      <c r="BE16" s="25"/>
      <c r="BF16" s="23"/>
      <c r="BG16" s="29"/>
      <c r="BH16" s="25"/>
      <c r="BI16" s="23"/>
      <c r="BJ16" s="23"/>
      <c r="BK16" s="25"/>
      <c r="BL16" s="23"/>
      <c r="BM16" s="23"/>
      <c r="BN16" s="25"/>
      <c r="BO16" s="23"/>
      <c r="BP16" s="25"/>
      <c r="BQ16" s="25"/>
      <c r="BR16" s="25"/>
      <c r="BS16" s="56" t="e">
        <f t="shared" si="37"/>
        <v>#DIV/0!</v>
      </c>
      <c r="BT16" s="23"/>
      <c r="BU16" s="26"/>
      <c r="BV16" s="25"/>
      <c r="BW16" s="25"/>
      <c r="BX16" s="23"/>
      <c r="BY16" s="25"/>
      <c r="BZ16" s="25"/>
      <c r="CA16" s="23"/>
      <c r="CB16" s="25"/>
      <c r="CC16" s="23"/>
      <c r="CD16" s="26"/>
      <c r="CE16" s="25"/>
      <c r="CF16" s="23"/>
      <c r="CG16" s="23"/>
      <c r="CH16" s="25"/>
      <c r="CI16" s="23"/>
      <c r="CJ16" s="23"/>
      <c r="CK16" s="25"/>
      <c r="CL16" s="23"/>
      <c r="CM16" s="26"/>
      <c r="CN16" s="25"/>
      <c r="CO16" s="23"/>
      <c r="CP16" s="26"/>
      <c r="CQ16" s="25"/>
      <c r="CR16" s="23"/>
      <c r="CS16" s="45"/>
      <c r="CT16" s="25"/>
      <c r="CU16" s="23"/>
      <c r="CV16" s="26"/>
      <c r="CW16" s="25"/>
      <c r="CX16" s="23"/>
      <c r="CY16" s="23"/>
      <c r="CZ16" s="25"/>
      <c r="DA16" s="23"/>
      <c r="DB16" s="23"/>
      <c r="DC16" s="25"/>
      <c r="DD16" s="23"/>
      <c r="DE16" s="23"/>
      <c r="DF16" s="25"/>
      <c r="DG16" s="25"/>
      <c r="DH16" s="25"/>
      <c r="DI16" s="25"/>
      <c r="DJ16" s="25"/>
      <c r="DK16" s="25"/>
      <c r="DL16" s="23"/>
      <c r="DM16" s="25"/>
      <c r="DN16" s="23"/>
      <c r="DO16" s="23"/>
      <c r="DP16" s="25"/>
      <c r="DQ16" s="23"/>
      <c r="DR16" s="23"/>
      <c r="DS16" s="25"/>
      <c r="DT16" s="23"/>
      <c r="DU16" s="23"/>
      <c r="DV16" s="25"/>
      <c r="DW16" s="23"/>
      <c r="DX16" s="23"/>
      <c r="DY16" s="25"/>
      <c r="DZ16" s="23"/>
      <c r="EA16" s="53"/>
      <c r="EB16" s="25"/>
      <c r="EC16" s="25"/>
      <c r="ED16" s="25"/>
      <c r="EE16" s="25"/>
      <c r="EF16" s="25"/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x14ac:dyDescent="0.3">
      <c r="A17" s="22"/>
      <c r="B17" s="46" t="s">
        <v>51</v>
      </c>
      <c r="C17" s="34">
        <f>SUM(C10:C16)</f>
        <v>327356.76319999999</v>
      </c>
      <c r="D17" s="34">
        <f>SUM(D10:D16)</f>
        <v>1505913.2455</v>
      </c>
      <c r="E17" s="34">
        <f>SUM(E10:E16)</f>
        <v>12512449.6066</v>
      </c>
      <c r="F17" s="34">
        <f>SUM(F10:F16)</f>
        <v>2085408.2677666666</v>
      </c>
      <c r="G17" s="34">
        <f>SUM(G10:G16)</f>
        <v>1692559.037</v>
      </c>
      <c r="H17" s="34">
        <f t="shared" si="17"/>
        <v>81.161998979347004</v>
      </c>
      <c r="I17" s="34">
        <f>G17/E17*100</f>
        <v>13.526999829891167</v>
      </c>
      <c r="J17" s="34">
        <f>SUM(J10:J16)</f>
        <v>2752454.6</v>
      </c>
      <c r="K17" s="34">
        <f>SUM(K10:K16)</f>
        <v>458742.43333333347</v>
      </c>
      <c r="L17" s="34">
        <f>SUM(L10:L16)</f>
        <v>517196.74500000017</v>
      </c>
      <c r="M17" s="34">
        <f t="shared" si="18"/>
        <v>112.7422944596434</v>
      </c>
      <c r="N17" s="34">
        <f>L17/J17*100</f>
        <v>18.790382409940573</v>
      </c>
      <c r="O17" s="34">
        <f>SUM(O10:O16)</f>
        <v>514766.63000000041</v>
      </c>
      <c r="P17" s="34">
        <f>SUM(P10:P16)</f>
        <v>85794.438333333397</v>
      </c>
      <c r="Q17" s="34">
        <f>SUM(Q10:Q16)</f>
        <v>54740.644100000121</v>
      </c>
      <c r="R17" s="34">
        <f t="shared" si="19"/>
        <v>63.804420383660165</v>
      </c>
      <c r="S17" s="34">
        <f>Q17/O17*100</f>
        <v>10.63407006394336</v>
      </c>
      <c r="T17" s="34">
        <f>SUM(T10:T16)</f>
        <v>23164.400000000001</v>
      </c>
      <c r="U17" s="34">
        <f>SUM(U10:U16)</f>
        <v>3860.7333333333336</v>
      </c>
      <c r="V17" s="34">
        <f>SUM(V10:V16)</f>
        <v>5014.4350000000004</v>
      </c>
      <c r="W17" s="34">
        <f t="shared" si="21"/>
        <v>129.88296696655212</v>
      </c>
      <c r="X17" s="34">
        <f t="shared" si="6"/>
        <v>21.647161161092022</v>
      </c>
      <c r="Y17" s="34">
        <f>SUM(Y10:Y16)</f>
        <v>141872.29999999999</v>
      </c>
      <c r="Z17" s="34">
        <f>SUM(Z10:Z16)</f>
        <v>23645.383333333335</v>
      </c>
      <c r="AA17" s="34">
        <f>SUM(AA10:AA16)</f>
        <v>13474.733100000001</v>
      </c>
      <c r="AB17" s="34">
        <f t="shared" si="7"/>
        <v>56.986739906239627</v>
      </c>
      <c r="AC17" s="34">
        <f t="shared" si="7"/>
        <v>0.42291553742344346</v>
      </c>
      <c r="AD17" s="34">
        <f>SUM(AD10:AD16)</f>
        <v>349729.9300000004</v>
      </c>
      <c r="AE17" s="34">
        <f>SUM(AE10:AE16)</f>
        <v>58288.321666666736</v>
      </c>
      <c r="AF17" s="34">
        <f>SUM(AF10:AF16)</f>
        <v>36251.476000000126</v>
      </c>
      <c r="AG17" s="34">
        <f>+AF17/AE17*100</f>
        <v>62.193377615693493</v>
      </c>
      <c r="AH17" s="34">
        <f>AF17/AD17*100</f>
        <v>10.365562935948915</v>
      </c>
      <c r="AI17" s="34">
        <f>SUM(AI10:AI16)</f>
        <v>1272421.6000000001</v>
      </c>
      <c r="AJ17" s="34">
        <f>SUM(AJ10:AJ16)</f>
        <v>212070.26666666669</v>
      </c>
      <c r="AK17" s="34">
        <f>SUM(AK10:AK16)</f>
        <v>371623.84420000005</v>
      </c>
      <c r="AL17" s="34">
        <f>+AK17/AJ17*100</f>
        <v>175.23618470481796</v>
      </c>
      <c r="AM17" s="34">
        <f>AK17/AI17*100</f>
        <v>29.206030784136328</v>
      </c>
      <c r="AN17" s="34">
        <f>SUM(AN10:AN16)</f>
        <v>45792.5</v>
      </c>
      <c r="AO17" s="34">
        <f>SUM(AO10:AO16)</f>
        <v>7632.083333333333</v>
      </c>
      <c r="AP17" s="34">
        <f>SUM(AP10:AP16)</f>
        <v>9088.1152000000002</v>
      </c>
      <c r="AQ17" s="34">
        <f t="shared" si="27"/>
        <v>119.07777736528908</v>
      </c>
      <c r="AR17" s="34">
        <f>AP17/AN17*100</f>
        <v>19.84629622754818</v>
      </c>
      <c r="AS17" s="34">
        <f>SUM(AS10:AS16)</f>
        <v>45600</v>
      </c>
      <c r="AT17" s="34">
        <f>SUM(AT10:AT16)</f>
        <v>7600</v>
      </c>
      <c r="AU17" s="34">
        <f>SUM(AU10:AU16)</f>
        <v>9354.7999999999993</v>
      </c>
      <c r="AV17" s="34">
        <f>+AU17/AT17*100</f>
        <v>123.08947368421053</v>
      </c>
      <c r="AW17" s="34">
        <f>AU17/AS17*100</f>
        <v>20.514912280701754</v>
      </c>
      <c r="AX17" s="34">
        <f t="shared" ref="AX17:BR17" si="57">SUM(AX10:AX16)</f>
        <v>0</v>
      </c>
      <c r="AY17" s="34">
        <f t="shared" si="57"/>
        <v>0</v>
      </c>
      <c r="AZ17" s="34">
        <f t="shared" si="57"/>
        <v>0</v>
      </c>
      <c r="BA17" s="34">
        <f t="shared" si="57"/>
        <v>0</v>
      </c>
      <c r="BB17" s="34">
        <f t="shared" si="57"/>
        <v>0</v>
      </c>
      <c r="BC17" s="34">
        <f t="shared" si="57"/>
        <v>0</v>
      </c>
      <c r="BD17" s="34">
        <f t="shared" si="57"/>
        <v>7050325.9000000004</v>
      </c>
      <c r="BE17" s="34">
        <f t="shared" si="57"/>
        <v>1175054.3166666667</v>
      </c>
      <c r="BF17" s="34">
        <f t="shared" si="57"/>
        <v>1175362.2920000001</v>
      </c>
      <c r="BG17" s="34">
        <f t="shared" si="57"/>
        <v>18084.3</v>
      </c>
      <c r="BH17" s="34">
        <f t="shared" si="57"/>
        <v>3014.05</v>
      </c>
      <c r="BI17" s="34">
        <f t="shared" si="57"/>
        <v>0</v>
      </c>
      <c r="BJ17" s="34">
        <f t="shared" si="57"/>
        <v>0</v>
      </c>
      <c r="BK17" s="34">
        <f t="shared" si="57"/>
        <v>0</v>
      </c>
      <c r="BL17" s="34">
        <f t="shared" si="57"/>
        <v>0</v>
      </c>
      <c r="BM17" s="34">
        <f t="shared" si="57"/>
        <v>0</v>
      </c>
      <c r="BN17" s="34">
        <f t="shared" si="57"/>
        <v>0</v>
      </c>
      <c r="BO17" s="34">
        <f t="shared" si="57"/>
        <v>0</v>
      </c>
      <c r="BP17" s="34">
        <f t="shared" si="57"/>
        <v>344888.30000000005</v>
      </c>
      <c r="BQ17" s="34">
        <f t="shared" si="57"/>
        <v>258666.22499999998</v>
      </c>
      <c r="BR17" s="34">
        <f t="shared" si="57"/>
        <v>14806.429899999999</v>
      </c>
      <c r="BS17" s="34">
        <f t="shared" si="37"/>
        <v>5.7241450444486901</v>
      </c>
      <c r="BT17" s="34">
        <f>BR17/BP17*100</f>
        <v>4.2931087833365167</v>
      </c>
      <c r="BU17" s="34">
        <f t="shared" ref="BU17:CZ17" si="58">SUM(BU10:BU16)</f>
        <v>254687</v>
      </c>
      <c r="BV17" s="34">
        <f t="shared" si="58"/>
        <v>42447.833333333328</v>
      </c>
      <c r="BW17" s="34">
        <f t="shared" si="58"/>
        <v>8969.61</v>
      </c>
      <c r="BX17" s="34">
        <f t="shared" si="58"/>
        <v>52046.400000000001</v>
      </c>
      <c r="BY17" s="34">
        <f t="shared" si="58"/>
        <v>8674.4</v>
      </c>
      <c r="BZ17" s="34">
        <f t="shared" si="58"/>
        <v>768.61199999999997</v>
      </c>
      <c r="CA17" s="34">
        <f t="shared" si="58"/>
        <v>5200</v>
      </c>
      <c r="CB17" s="34">
        <f t="shared" si="58"/>
        <v>866.66666666666663</v>
      </c>
      <c r="CC17" s="34">
        <f t="shared" si="58"/>
        <v>446.14</v>
      </c>
      <c r="CD17" s="34">
        <f t="shared" si="58"/>
        <v>32954.9</v>
      </c>
      <c r="CE17" s="34">
        <f t="shared" si="58"/>
        <v>5492.4833333333327</v>
      </c>
      <c r="CF17" s="34">
        <f t="shared" si="58"/>
        <v>4622.0679</v>
      </c>
      <c r="CG17" s="34">
        <f t="shared" si="58"/>
        <v>0</v>
      </c>
      <c r="CH17" s="34">
        <f t="shared" si="58"/>
        <v>0</v>
      </c>
      <c r="CI17" s="34">
        <f t="shared" si="58"/>
        <v>0</v>
      </c>
      <c r="CJ17" s="34">
        <f t="shared" si="58"/>
        <v>13134.599999999999</v>
      </c>
      <c r="CK17" s="34">
        <f t="shared" si="58"/>
        <v>2189.1</v>
      </c>
      <c r="CL17" s="34">
        <f t="shared" si="58"/>
        <v>0</v>
      </c>
      <c r="CM17" s="34">
        <f t="shared" si="58"/>
        <v>0</v>
      </c>
      <c r="CN17" s="34">
        <f t="shared" si="58"/>
        <v>0</v>
      </c>
      <c r="CO17" s="34">
        <f t="shared" si="58"/>
        <v>288</v>
      </c>
      <c r="CP17" s="34">
        <f t="shared" si="58"/>
        <v>479319.47</v>
      </c>
      <c r="CQ17" s="34">
        <f t="shared" si="58"/>
        <v>79886.578333333338</v>
      </c>
      <c r="CR17" s="34">
        <f t="shared" si="58"/>
        <v>40283.801299999999</v>
      </c>
      <c r="CS17" s="34">
        <f t="shared" si="58"/>
        <v>232420.17</v>
      </c>
      <c r="CT17" s="34">
        <f t="shared" si="58"/>
        <v>38736.695000000007</v>
      </c>
      <c r="CU17" s="34">
        <f t="shared" si="58"/>
        <v>19931.134299999998</v>
      </c>
      <c r="CV17" s="34">
        <f t="shared" si="58"/>
        <v>13900</v>
      </c>
      <c r="CW17" s="34">
        <f t="shared" si="58"/>
        <v>2316.666666666667</v>
      </c>
      <c r="CX17" s="34">
        <f t="shared" si="58"/>
        <v>7035.5136000000002</v>
      </c>
      <c r="CY17" s="34">
        <f t="shared" si="58"/>
        <v>3666.1</v>
      </c>
      <c r="CZ17" s="34">
        <f t="shared" si="58"/>
        <v>611.01666666666665</v>
      </c>
      <c r="DA17" s="34">
        <f t="shared" ref="DA17:EE17" si="59">SUM(DA10:DA16)</f>
        <v>605.43779999999992</v>
      </c>
      <c r="DB17" s="34">
        <f t="shared" si="59"/>
        <v>20000</v>
      </c>
      <c r="DC17" s="34">
        <f>SUM(DC10:DC16)</f>
        <v>3333.3333333333335</v>
      </c>
      <c r="DD17" s="34">
        <f t="shared" si="59"/>
        <v>0</v>
      </c>
      <c r="DE17" s="34">
        <f t="shared" si="59"/>
        <v>32100</v>
      </c>
      <c r="DF17" s="34">
        <f>SUM(DF10:DF16)</f>
        <v>5350</v>
      </c>
      <c r="DG17" s="34">
        <f t="shared" si="59"/>
        <v>9370.1589000000004</v>
      </c>
      <c r="DH17" s="34">
        <f t="shared" si="59"/>
        <v>0</v>
      </c>
      <c r="DI17" s="34">
        <f t="shared" si="59"/>
        <v>9853999.3999999985</v>
      </c>
      <c r="DJ17" s="34">
        <f>SUM(DJ10:DJ16)</f>
        <v>1642333.2333333336</v>
      </c>
      <c r="DK17" s="34">
        <f t="shared" si="59"/>
        <v>1692559.037</v>
      </c>
      <c r="DL17" s="34">
        <f t="shared" si="59"/>
        <v>100000</v>
      </c>
      <c r="DM17" s="34">
        <f>SUM(DM10:DM16)</f>
        <v>16666.666666666668</v>
      </c>
      <c r="DN17" s="34">
        <f t="shared" si="59"/>
        <v>0</v>
      </c>
      <c r="DO17" s="34">
        <f t="shared" si="59"/>
        <v>2553450.2066000002</v>
      </c>
      <c r="DP17" s="34">
        <f>SUM(DP10:DP16)</f>
        <v>425575.03443333326</v>
      </c>
      <c r="DQ17" s="34">
        <f t="shared" si="59"/>
        <v>0</v>
      </c>
      <c r="DR17" s="34">
        <f t="shared" si="59"/>
        <v>0</v>
      </c>
      <c r="DS17" s="34">
        <f>SUM(DS10:DS16)</f>
        <v>0</v>
      </c>
      <c r="DT17" s="34">
        <f t="shared" si="59"/>
        <v>0</v>
      </c>
      <c r="DU17" s="34">
        <f t="shared" si="59"/>
        <v>5000</v>
      </c>
      <c r="DV17" s="34">
        <f>SUM(DV10:DV16)</f>
        <v>833.33333333333337</v>
      </c>
      <c r="DW17" s="34">
        <f t="shared" si="59"/>
        <v>0</v>
      </c>
      <c r="DX17" s="34">
        <f t="shared" si="59"/>
        <v>0</v>
      </c>
      <c r="DY17" s="34">
        <f>SUM(DY10:DY16)</f>
        <v>0</v>
      </c>
      <c r="DZ17" s="34">
        <f t="shared" si="59"/>
        <v>0</v>
      </c>
      <c r="EA17" s="34">
        <f t="shared" si="59"/>
        <v>1152939.2490000001</v>
      </c>
      <c r="EB17" s="34">
        <f>SUM(EB10:EB16)</f>
        <v>192156.54149999996</v>
      </c>
      <c r="EC17" s="34">
        <f t="shared" si="59"/>
        <v>124485.1972</v>
      </c>
      <c r="ED17" s="34">
        <f t="shared" si="59"/>
        <v>0</v>
      </c>
      <c r="EE17" s="34">
        <f t="shared" si="59"/>
        <v>3811389.4556</v>
      </c>
      <c r="EF17" s="34">
        <f>SUM(EF10:EF16)</f>
        <v>635231.57593333337</v>
      </c>
      <c r="EG17" s="34">
        <f>SUM(EG10:EG16)</f>
        <v>124485.1972</v>
      </c>
      <c r="EH17" s="35"/>
      <c r="EI17" s="30"/>
      <c r="EJ17" s="30"/>
      <c r="EK17" s="30"/>
      <c r="EL17" s="30"/>
      <c r="EM17" s="30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x14ac:dyDescent="0.3">
      <c r="A18" s="47"/>
      <c r="B18" s="48"/>
      <c r="C18" s="38"/>
      <c r="D18" s="38"/>
      <c r="E18" s="38"/>
      <c r="F18" s="38"/>
      <c r="G18" s="38"/>
      <c r="H18" s="38"/>
      <c r="I18" s="49"/>
      <c r="J18" s="38"/>
      <c r="K18" s="38"/>
      <c r="L18" s="38"/>
      <c r="M18" s="38"/>
      <c r="N18" s="49"/>
      <c r="O18" s="38"/>
      <c r="P18" s="38"/>
      <c r="Q18" s="38"/>
      <c r="R18" s="38"/>
      <c r="S18" s="39"/>
      <c r="T18" s="38"/>
      <c r="U18" s="38"/>
      <c r="V18" s="38"/>
      <c r="W18" s="38"/>
      <c r="X18" s="39"/>
      <c r="Y18" s="38"/>
      <c r="Z18" s="38"/>
      <c r="AA18" s="38"/>
      <c r="AB18" s="38"/>
      <c r="AC18" s="39"/>
      <c r="AD18" s="38"/>
      <c r="AE18" s="38"/>
      <c r="AF18" s="38"/>
      <c r="AG18" s="49"/>
      <c r="AH18" s="39"/>
      <c r="AI18" s="38"/>
      <c r="AJ18" s="38"/>
      <c r="AK18" s="38"/>
      <c r="AL18" s="38"/>
      <c r="AM18" s="39"/>
      <c r="AN18" s="38"/>
      <c r="AO18" s="38"/>
      <c r="AP18" s="38"/>
      <c r="AQ18" s="38"/>
      <c r="AR18" s="39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x14ac:dyDescent="0.3">
      <c r="B19" s="42"/>
    </row>
    <row r="20" spans="1:253" s="4" customFormat="1" x14ac:dyDescent="0.3">
      <c r="B20" s="42"/>
    </row>
    <row r="21" spans="1:253" s="4" customFormat="1" x14ac:dyDescent="0.3">
      <c r="B21" s="42"/>
    </row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2"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  <mergeCell ref="O4:DG4"/>
    <mergeCell ref="DH4:DH6"/>
    <mergeCell ref="DI4:DK6"/>
    <mergeCell ref="DL4:EC4"/>
    <mergeCell ref="ED4:ED6"/>
    <mergeCell ref="EE4:EG6"/>
    <mergeCell ref="O5:AZ5"/>
    <mergeCell ref="BA5:BL5"/>
    <mergeCell ref="BM5:BO6"/>
    <mergeCell ref="BP5:CF5"/>
    <mergeCell ref="CG5:CO5"/>
    <mergeCell ref="CP5:CX5"/>
    <mergeCell ref="CY5:DA6"/>
    <mergeCell ref="DB5:DD6"/>
    <mergeCell ref="DE5:DG6"/>
    <mergeCell ref="DL5:DQ5"/>
    <mergeCell ref="CP6:CR6"/>
    <mergeCell ref="CS6:CU6"/>
    <mergeCell ref="CV6:CX6"/>
    <mergeCell ref="DL6:DN6"/>
    <mergeCell ref="EA6:EC6"/>
    <mergeCell ref="E7:E8"/>
    <mergeCell ref="F7:F8"/>
    <mergeCell ref="G7:I7"/>
    <mergeCell ref="J7:J8"/>
    <mergeCell ref="K7:K8"/>
    <mergeCell ref="L7:N7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P6:BT6"/>
    <mergeCell ref="BU6:BW6"/>
    <mergeCell ref="DR5:DT6"/>
    <mergeCell ref="DU5:EC5"/>
    <mergeCell ref="O6:S6"/>
    <mergeCell ref="T6:X6"/>
    <mergeCell ref="Y6:AC6"/>
    <mergeCell ref="O7:O8"/>
    <mergeCell ref="P7:P8"/>
    <mergeCell ref="Q7:S7"/>
    <mergeCell ref="T7:T8"/>
    <mergeCell ref="U7:U8"/>
    <mergeCell ref="V7:X7"/>
    <mergeCell ref="DO6:DQ6"/>
    <mergeCell ref="DU6:DW6"/>
    <mergeCell ref="DX6:DZ6"/>
    <mergeCell ref="AD6:AH6"/>
    <mergeCell ref="AI6:AM6"/>
    <mergeCell ref="AN6:AR6"/>
    <mergeCell ref="AS6:AW6"/>
    <mergeCell ref="AX6:AZ6"/>
    <mergeCell ref="AI7:AI8"/>
    <mergeCell ref="AJ7:AJ8"/>
    <mergeCell ref="AK7:AM7"/>
    <mergeCell ref="AN7:AN8"/>
    <mergeCell ref="AO7:AO8"/>
    <mergeCell ref="AP7:AR7"/>
    <mergeCell ref="Y7:Y8"/>
    <mergeCell ref="Z7:Z8"/>
    <mergeCell ref="AA7:AC7"/>
    <mergeCell ref="AD7:AD8"/>
    <mergeCell ref="AE7:AE8"/>
    <mergeCell ref="AF7:AH7"/>
    <mergeCell ref="BB7:BB8"/>
    <mergeCell ref="BD7:BD8"/>
    <mergeCell ref="BE7:BE8"/>
    <mergeCell ref="BG7:BG8"/>
    <mergeCell ref="BH7:BH8"/>
    <mergeCell ref="BJ7:BJ8"/>
    <mergeCell ref="AS7:AS8"/>
    <mergeCell ref="AT7:AT8"/>
    <mergeCell ref="AU7:AW7"/>
    <mergeCell ref="AX7:AX8"/>
    <mergeCell ref="AY7:AY8"/>
    <mergeCell ref="BA7:BA8"/>
    <mergeCell ref="BU7:BU8"/>
    <mergeCell ref="BV7:BV8"/>
    <mergeCell ref="BX7:BX8"/>
    <mergeCell ref="BY7:BY8"/>
    <mergeCell ref="CA7:CA8"/>
    <mergeCell ref="CB7:CB8"/>
    <mergeCell ref="BK7:BK8"/>
    <mergeCell ref="BM7:BM8"/>
    <mergeCell ref="BN7:BN8"/>
    <mergeCell ref="BP7:BP8"/>
    <mergeCell ref="BQ7:BQ8"/>
    <mergeCell ref="BR7:BT7"/>
    <mergeCell ref="CM7:CM8"/>
    <mergeCell ref="CN7:CN8"/>
    <mergeCell ref="CP7:CP8"/>
    <mergeCell ref="CQ7:CQ8"/>
    <mergeCell ref="CS7:CS8"/>
    <mergeCell ref="CT7:CT8"/>
    <mergeCell ref="CD7:CD8"/>
    <mergeCell ref="CE7:CE8"/>
    <mergeCell ref="CG7:CG8"/>
    <mergeCell ref="CH7:CH8"/>
    <mergeCell ref="CJ7:CJ8"/>
    <mergeCell ref="CK7:CK8"/>
    <mergeCell ref="DE7:DE8"/>
    <mergeCell ref="DF7:DF8"/>
    <mergeCell ref="DH7:DH8"/>
    <mergeCell ref="DI7:DI8"/>
    <mergeCell ref="DJ7:DJ8"/>
    <mergeCell ref="DL7:DL8"/>
    <mergeCell ref="CV7:CV8"/>
    <mergeCell ref="CW7:CW8"/>
    <mergeCell ref="CY7:CY8"/>
    <mergeCell ref="CZ7:CZ8"/>
    <mergeCell ref="DB7:DB8"/>
    <mergeCell ref="DC7:DC8"/>
    <mergeCell ref="EE7:EE8"/>
    <mergeCell ref="EF7:EF8"/>
    <mergeCell ref="DV7:DV8"/>
    <mergeCell ref="DX7:DX8"/>
    <mergeCell ref="DY7:DY8"/>
    <mergeCell ref="EA7:EA8"/>
    <mergeCell ref="EB7:EB8"/>
    <mergeCell ref="ED7:ED8"/>
    <mergeCell ref="DM7:DM8"/>
    <mergeCell ref="DO7:DO8"/>
    <mergeCell ref="DP7:DP8"/>
    <mergeCell ref="DR7:DR8"/>
    <mergeCell ref="DS7:DS8"/>
    <mergeCell ref="DU7:DU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1"/>
  <sheetViews>
    <sheetView view="pageBreakPreview" zoomScale="60" zoomScaleNormal="7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AK12" sqref="AK12"/>
    </sheetView>
  </sheetViews>
  <sheetFormatPr defaultColWidth="17.28515625" defaultRowHeight="17.25" x14ac:dyDescent="0.3"/>
  <cols>
    <col min="1" max="1" width="5.28515625" style="1" customWidth="1"/>
    <col min="2" max="2" width="15.42578125" style="42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8" style="1" customWidth="1"/>
    <col min="11" max="11" width="16.28515625" style="1" customWidth="1"/>
    <col min="12" max="12" width="15.7109375" style="1" customWidth="1"/>
    <col min="13" max="13" width="12.140625" style="1" customWidth="1"/>
    <col min="14" max="14" width="9.140625" style="1" customWidth="1"/>
    <col min="15" max="17" width="14.85546875" style="1" customWidth="1"/>
    <col min="18" max="18" width="9.7109375" style="1" customWidth="1"/>
    <col min="19" max="19" width="10" style="1" customWidth="1"/>
    <col min="20" max="32" width="14.85546875" style="1" hidden="1" customWidth="1"/>
    <col min="33" max="33" width="13.5703125" style="1" hidden="1" customWidth="1"/>
    <col min="34" max="34" width="14.85546875" style="1" hidden="1" customWidth="1"/>
    <col min="35" max="35" width="17.140625" style="1" customWidth="1"/>
    <col min="36" max="37" width="14.85546875" style="1" customWidth="1"/>
    <col min="38" max="38" width="9.28515625" style="1" customWidth="1"/>
    <col min="39" max="39" width="9.42578125" style="1" customWidth="1"/>
    <col min="40" max="42" width="14.85546875" style="1" customWidth="1"/>
    <col min="43" max="43" width="9.7109375" style="1" customWidth="1"/>
    <col min="44" max="44" width="10.140625" style="1" customWidth="1"/>
    <col min="45" max="67" width="14.85546875" style="1" hidden="1" customWidth="1"/>
    <col min="68" max="68" width="16.42578125" style="1" customWidth="1"/>
    <col min="69" max="69" width="16.140625" style="1" customWidth="1"/>
    <col min="70" max="70" width="14.85546875" style="1" customWidth="1"/>
    <col min="71" max="71" width="9.28515625" style="1" customWidth="1"/>
    <col min="72" max="72" width="8" style="1" customWidth="1"/>
    <col min="73" max="93" width="14.85546875" style="1" hidden="1" customWidth="1"/>
    <col min="94" max="96" width="14.85546875" style="1" customWidth="1"/>
    <col min="97" max="133" width="14.85546875" style="1" hidden="1" customWidth="1"/>
    <col min="134" max="134" width="10.5703125" style="1" hidden="1" customWidth="1"/>
    <col min="135" max="137" width="14.85546875" style="1" hidden="1" customWidth="1"/>
    <col min="138" max="227" width="17.28515625" style="4"/>
    <col min="228" max="16384" width="17.28515625" style="1"/>
  </cols>
  <sheetData>
    <row r="1" spans="1:253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253" ht="17.45" customHeight="1" x14ac:dyDescent="0.3">
      <c r="A2" s="196" t="s">
        <v>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</row>
    <row r="3" spans="1:253" x14ac:dyDescent="0.3">
      <c r="C3" s="78"/>
      <c r="D3" s="78"/>
      <c r="E3" s="78"/>
      <c r="F3" s="78"/>
      <c r="G3" s="78"/>
      <c r="H3" s="78"/>
      <c r="I3" s="78"/>
      <c r="J3" s="78"/>
      <c r="K3" s="78"/>
      <c r="P3" s="78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CO3" s="92" t="s">
        <v>1</v>
      </c>
      <c r="CP3" s="92"/>
      <c r="CQ3" s="92"/>
      <c r="CR3" s="92"/>
    </row>
    <row r="4" spans="1:253" ht="17.45" customHeight="1" x14ac:dyDescent="0.3">
      <c r="A4" s="94" t="s">
        <v>2</v>
      </c>
      <c r="B4" s="97" t="s">
        <v>3</v>
      </c>
      <c r="C4" s="100" t="s">
        <v>4</v>
      </c>
      <c r="D4" s="100" t="s">
        <v>5</v>
      </c>
      <c r="E4" s="103" t="s">
        <v>6</v>
      </c>
      <c r="F4" s="104"/>
      <c r="G4" s="104"/>
      <c r="H4" s="104"/>
      <c r="I4" s="105"/>
      <c r="J4" s="112" t="s">
        <v>7</v>
      </c>
      <c r="K4" s="113"/>
      <c r="L4" s="113"/>
      <c r="M4" s="113"/>
      <c r="N4" s="114"/>
      <c r="O4" s="121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3"/>
      <c r="DH4" s="143" t="s">
        <v>66</v>
      </c>
      <c r="DI4" s="144" t="s">
        <v>9</v>
      </c>
      <c r="DJ4" s="145"/>
      <c r="DK4" s="146"/>
      <c r="DL4" s="153" t="s">
        <v>10</v>
      </c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43" t="s">
        <v>11</v>
      </c>
      <c r="EE4" s="154" t="s">
        <v>12</v>
      </c>
      <c r="EF4" s="155"/>
      <c r="EG4" s="156"/>
      <c r="EH4" s="67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36" customHeight="1" x14ac:dyDescent="0.3">
      <c r="A5" s="95"/>
      <c r="B5" s="98"/>
      <c r="C5" s="101"/>
      <c r="D5" s="101"/>
      <c r="E5" s="106"/>
      <c r="F5" s="107"/>
      <c r="G5" s="107"/>
      <c r="H5" s="107"/>
      <c r="I5" s="108"/>
      <c r="J5" s="115"/>
      <c r="K5" s="116"/>
      <c r="L5" s="116"/>
      <c r="M5" s="116"/>
      <c r="N5" s="117"/>
      <c r="O5" s="163" t="s">
        <v>13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166" t="s">
        <v>14</v>
      </c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7" t="s">
        <v>15</v>
      </c>
      <c r="BN5" s="168"/>
      <c r="BO5" s="168"/>
      <c r="BP5" s="171" t="s">
        <v>16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3"/>
      <c r="CG5" s="130" t="s">
        <v>17</v>
      </c>
      <c r="CH5" s="131"/>
      <c r="CI5" s="131"/>
      <c r="CJ5" s="131"/>
      <c r="CK5" s="131"/>
      <c r="CL5" s="131"/>
      <c r="CM5" s="131"/>
      <c r="CN5" s="131"/>
      <c r="CO5" s="174"/>
      <c r="CP5" s="171" t="s">
        <v>18</v>
      </c>
      <c r="CQ5" s="172"/>
      <c r="CR5" s="172"/>
      <c r="CS5" s="172"/>
      <c r="CT5" s="172"/>
      <c r="CU5" s="172"/>
      <c r="CV5" s="172"/>
      <c r="CW5" s="172"/>
      <c r="CX5" s="172"/>
      <c r="CY5" s="166" t="s">
        <v>19</v>
      </c>
      <c r="CZ5" s="166"/>
      <c r="DA5" s="166"/>
      <c r="DB5" s="167" t="s">
        <v>20</v>
      </c>
      <c r="DC5" s="168"/>
      <c r="DD5" s="175"/>
      <c r="DE5" s="167" t="s">
        <v>21</v>
      </c>
      <c r="DF5" s="168"/>
      <c r="DG5" s="175"/>
      <c r="DH5" s="143"/>
      <c r="DI5" s="147"/>
      <c r="DJ5" s="148"/>
      <c r="DK5" s="149"/>
      <c r="DL5" s="177"/>
      <c r="DM5" s="177"/>
      <c r="DN5" s="178"/>
      <c r="DO5" s="178"/>
      <c r="DP5" s="178"/>
      <c r="DQ5" s="178"/>
      <c r="DR5" s="167" t="s">
        <v>22</v>
      </c>
      <c r="DS5" s="168"/>
      <c r="DT5" s="175"/>
      <c r="DU5" s="183"/>
      <c r="DV5" s="184"/>
      <c r="DW5" s="184"/>
      <c r="DX5" s="184"/>
      <c r="DY5" s="184"/>
      <c r="DZ5" s="184"/>
      <c r="EA5" s="184"/>
      <c r="EB5" s="184"/>
      <c r="EC5" s="184"/>
      <c r="ED5" s="143"/>
      <c r="EE5" s="157"/>
      <c r="EF5" s="158"/>
      <c r="EG5" s="159"/>
      <c r="EH5" s="67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60.75" customHeight="1" x14ac:dyDescent="0.3">
      <c r="A6" s="95"/>
      <c r="B6" s="98"/>
      <c r="C6" s="101"/>
      <c r="D6" s="101"/>
      <c r="E6" s="109"/>
      <c r="F6" s="110"/>
      <c r="G6" s="110"/>
      <c r="H6" s="110"/>
      <c r="I6" s="111"/>
      <c r="J6" s="118"/>
      <c r="K6" s="119"/>
      <c r="L6" s="119"/>
      <c r="M6" s="119"/>
      <c r="N6" s="120"/>
      <c r="O6" s="185" t="s">
        <v>55</v>
      </c>
      <c r="P6" s="186"/>
      <c r="Q6" s="186"/>
      <c r="R6" s="186"/>
      <c r="S6" s="187"/>
      <c r="T6" s="188" t="s">
        <v>23</v>
      </c>
      <c r="U6" s="189"/>
      <c r="V6" s="189"/>
      <c r="W6" s="189"/>
      <c r="X6" s="190"/>
      <c r="Y6" s="188" t="s">
        <v>24</v>
      </c>
      <c r="Z6" s="189"/>
      <c r="AA6" s="189"/>
      <c r="AB6" s="189"/>
      <c r="AC6" s="190"/>
      <c r="AD6" s="188" t="s">
        <v>52</v>
      </c>
      <c r="AE6" s="189"/>
      <c r="AF6" s="189"/>
      <c r="AG6" s="189"/>
      <c r="AH6" s="190"/>
      <c r="AI6" s="188" t="s">
        <v>53</v>
      </c>
      <c r="AJ6" s="189"/>
      <c r="AK6" s="189"/>
      <c r="AL6" s="189"/>
      <c r="AM6" s="190"/>
      <c r="AN6" s="188" t="s">
        <v>25</v>
      </c>
      <c r="AO6" s="189"/>
      <c r="AP6" s="189"/>
      <c r="AQ6" s="189"/>
      <c r="AR6" s="190"/>
      <c r="AS6" s="188" t="s">
        <v>26</v>
      </c>
      <c r="AT6" s="189"/>
      <c r="AU6" s="189"/>
      <c r="AV6" s="189"/>
      <c r="AW6" s="190"/>
      <c r="AX6" s="191" t="s">
        <v>27</v>
      </c>
      <c r="AY6" s="191"/>
      <c r="AZ6" s="191"/>
      <c r="BA6" s="133" t="s">
        <v>28</v>
      </c>
      <c r="BB6" s="134"/>
      <c r="BC6" s="134"/>
      <c r="BD6" s="133" t="s">
        <v>29</v>
      </c>
      <c r="BE6" s="134"/>
      <c r="BF6" s="135"/>
      <c r="BG6" s="136" t="s">
        <v>30</v>
      </c>
      <c r="BH6" s="137"/>
      <c r="BI6" s="137"/>
      <c r="BJ6" s="138" t="s">
        <v>31</v>
      </c>
      <c r="BK6" s="139"/>
      <c r="BL6" s="139"/>
      <c r="BM6" s="169"/>
      <c r="BN6" s="170"/>
      <c r="BO6" s="170"/>
      <c r="BP6" s="140" t="s">
        <v>32</v>
      </c>
      <c r="BQ6" s="141"/>
      <c r="BR6" s="141"/>
      <c r="BS6" s="141"/>
      <c r="BT6" s="142"/>
      <c r="BU6" s="132" t="s">
        <v>33</v>
      </c>
      <c r="BV6" s="132"/>
      <c r="BW6" s="132"/>
      <c r="BX6" s="132" t="s">
        <v>34</v>
      </c>
      <c r="BY6" s="132"/>
      <c r="BZ6" s="132"/>
      <c r="CA6" s="132" t="s">
        <v>35</v>
      </c>
      <c r="CB6" s="132"/>
      <c r="CC6" s="132"/>
      <c r="CD6" s="132" t="s">
        <v>36</v>
      </c>
      <c r="CE6" s="132"/>
      <c r="CF6" s="132"/>
      <c r="CG6" s="132" t="s">
        <v>37</v>
      </c>
      <c r="CH6" s="132"/>
      <c r="CI6" s="132"/>
      <c r="CJ6" s="130" t="s">
        <v>38</v>
      </c>
      <c r="CK6" s="131"/>
      <c r="CL6" s="131"/>
      <c r="CM6" s="132" t="s">
        <v>39</v>
      </c>
      <c r="CN6" s="132"/>
      <c r="CO6" s="132"/>
      <c r="CP6" s="179" t="s">
        <v>40</v>
      </c>
      <c r="CQ6" s="180"/>
      <c r="CR6" s="131"/>
      <c r="CS6" s="132" t="s">
        <v>41</v>
      </c>
      <c r="CT6" s="132"/>
      <c r="CU6" s="132"/>
      <c r="CV6" s="130" t="s">
        <v>42</v>
      </c>
      <c r="CW6" s="131"/>
      <c r="CX6" s="131"/>
      <c r="CY6" s="166"/>
      <c r="CZ6" s="166"/>
      <c r="DA6" s="166"/>
      <c r="DB6" s="169"/>
      <c r="DC6" s="170"/>
      <c r="DD6" s="176"/>
      <c r="DE6" s="169"/>
      <c r="DF6" s="170"/>
      <c r="DG6" s="176"/>
      <c r="DH6" s="143"/>
      <c r="DI6" s="150"/>
      <c r="DJ6" s="151"/>
      <c r="DK6" s="152"/>
      <c r="DL6" s="167" t="s">
        <v>43</v>
      </c>
      <c r="DM6" s="168"/>
      <c r="DN6" s="175"/>
      <c r="DO6" s="167" t="s">
        <v>44</v>
      </c>
      <c r="DP6" s="168"/>
      <c r="DQ6" s="175"/>
      <c r="DR6" s="169"/>
      <c r="DS6" s="170"/>
      <c r="DT6" s="176"/>
      <c r="DU6" s="167" t="s">
        <v>45</v>
      </c>
      <c r="DV6" s="168"/>
      <c r="DW6" s="175"/>
      <c r="DX6" s="167" t="s">
        <v>46</v>
      </c>
      <c r="DY6" s="168"/>
      <c r="DZ6" s="175"/>
      <c r="EA6" s="181" t="s">
        <v>47</v>
      </c>
      <c r="EB6" s="182"/>
      <c r="EC6" s="182"/>
      <c r="ED6" s="143"/>
      <c r="EE6" s="160"/>
      <c r="EF6" s="161"/>
      <c r="EG6" s="162"/>
      <c r="EH6" s="67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7.45" customHeight="1" x14ac:dyDescent="0.3">
      <c r="A7" s="95"/>
      <c r="B7" s="98"/>
      <c r="C7" s="101"/>
      <c r="D7" s="101"/>
      <c r="E7" s="124" t="s">
        <v>48</v>
      </c>
      <c r="F7" s="126" t="s">
        <v>61</v>
      </c>
      <c r="G7" s="128"/>
      <c r="H7" s="128"/>
      <c r="I7" s="129"/>
      <c r="J7" s="124" t="s">
        <v>48</v>
      </c>
      <c r="K7" s="126" t="s">
        <v>61</v>
      </c>
      <c r="L7" s="128"/>
      <c r="M7" s="128"/>
      <c r="N7" s="129"/>
      <c r="O7" s="124" t="s">
        <v>48</v>
      </c>
      <c r="P7" s="126" t="s">
        <v>61</v>
      </c>
      <c r="Q7" s="128"/>
      <c r="R7" s="128"/>
      <c r="S7" s="129"/>
      <c r="T7" s="124" t="s">
        <v>48</v>
      </c>
      <c r="U7" s="126" t="s">
        <v>61</v>
      </c>
      <c r="V7" s="128"/>
      <c r="W7" s="128"/>
      <c r="X7" s="129"/>
      <c r="Y7" s="124" t="s">
        <v>48</v>
      </c>
      <c r="Z7" s="126" t="s">
        <v>61</v>
      </c>
      <c r="AA7" s="128"/>
      <c r="AB7" s="128"/>
      <c r="AC7" s="129"/>
      <c r="AD7" s="124" t="s">
        <v>48</v>
      </c>
      <c r="AE7" s="126" t="s">
        <v>61</v>
      </c>
      <c r="AF7" s="192"/>
      <c r="AG7" s="192"/>
      <c r="AH7" s="192"/>
      <c r="AI7" s="124" t="s">
        <v>48</v>
      </c>
      <c r="AJ7" s="126" t="s">
        <v>61</v>
      </c>
      <c r="AK7" s="128"/>
      <c r="AL7" s="128"/>
      <c r="AM7" s="129"/>
      <c r="AN7" s="124" t="s">
        <v>48</v>
      </c>
      <c r="AO7" s="126" t="s">
        <v>61</v>
      </c>
      <c r="AP7" s="128"/>
      <c r="AQ7" s="128"/>
      <c r="AR7" s="129"/>
      <c r="AS7" s="124" t="s">
        <v>48</v>
      </c>
      <c r="AT7" s="126" t="s">
        <v>61</v>
      </c>
      <c r="AU7" s="128"/>
      <c r="AV7" s="128"/>
      <c r="AW7" s="129"/>
      <c r="AX7" s="124" t="s">
        <v>48</v>
      </c>
      <c r="AY7" s="126" t="s">
        <v>61</v>
      </c>
      <c r="AZ7" s="77"/>
      <c r="BA7" s="124" t="s">
        <v>48</v>
      </c>
      <c r="BB7" s="126" t="s">
        <v>61</v>
      </c>
      <c r="BC7" s="77"/>
      <c r="BD7" s="124" t="s">
        <v>48</v>
      </c>
      <c r="BE7" s="126" t="s">
        <v>61</v>
      </c>
      <c r="BF7" s="77"/>
      <c r="BG7" s="124" t="s">
        <v>48</v>
      </c>
      <c r="BH7" s="126" t="s">
        <v>61</v>
      </c>
      <c r="BI7" s="77"/>
      <c r="BJ7" s="124" t="s">
        <v>48</v>
      </c>
      <c r="BK7" s="126" t="s">
        <v>61</v>
      </c>
      <c r="BL7" s="77"/>
      <c r="BM7" s="124" t="s">
        <v>48</v>
      </c>
      <c r="BN7" s="126" t="s">
        <v>61</v>
      </c>
      <c r="BO7" s="77"/>
      <c r="BP7" s="124" t="s">
        <v>48</v>
      </c>
      <c r="BQ7" s="126" t="s">
        <v>61</v>
      </c>
      <c r="BR7" s="193"/>
      <c r="BS7" s="193"/>
      <c r="BT7" s="194"/>
      <c r="BU7" s="124" t="s">
        <v>48</v>
      </c>
      <c r="BV7" s="126" t="s">
        <v>61</v>
      </c>
      <c r="BW7" s="77"/>
      <c r="BX7" s="124" t="s">
        <v>48</v>
      </c>
      <c r="BY7" s="126" t="s">
        <v>61</v>
      </c>
      <c r="BZ7" s="77"/>
      <c r="CA7" s="124" t="s">
        <v>48</v>
      </c>
      <c r="CB7" s="126" t="s">
        <v>61</v>
      </c>
      <c r="CC7" s="77"/>
      <c r="CD7" s="124" t="s">
        <v>48</v>
      </c>
      <c r="CE7" s="126" t="s">
        <v>61</v>
      </c>
      <c r="CF7" s="77"/>
      <c r="CG7" s="124" t="s">
        <v>48</v>
      </c>
      <c r="CH7" s="126" t="s">
        <v>61</v>
      </c>
      <c r="CI7" s="77"/>
      <c r="CJ7" s="124" t="s">
        <v>48</v>
      </c>
      <c r="CK7" s="126" t="s">
        <v>61</v>
      </c>
      <c r="CL7" s="77"/>
      <c r="CM7" s="124" t="s">
        <v>48</v>
      </c>
      <c r="CN7" s="126" t="s">
        <v>61</v>
      </c>
      <c r="CO7" s="77"/>
      <c r="CP7" s="124" t="s">
        <v>48</v>
      </c>
      <c r="CQ7" s="126" t="s">
        <v>61</v>
      </c>
      <c r="CR7" s="77"/>
      <c r="CS7" s="124" t="s">
        <v>48</v>
      </c>
      <c r="CT7" s="126" t="s">
        <v>61</v>
      </c>
      <c r="CU7" s="77"/>
      <c r="CV7" s="124" t="s">
        <v>48</v>
      </c>
      <c r="CW7" s="126" t="s">
        <v>61</v>
      </c>
      <c r="CX7" s="77"/>
      <c r="CY7" s="124" t="s">
        <v>48</v>
      </c>
      <c r="CZ7" s="126" t="s">
        <v>61</v>
      </c>
      <c r="DA7" s="77"/>
      <c r="DB7" s="124" t="s">
        <v>48</v>
      </c>
      <c r="DC7" s="126" t="s">
        <v>61</v>
      </c>
      <c r="DD7" s="77"/>
      <c r="DE7" s="124" t="s">
        <v>48</v>
      </c>
      <c r="DF7" s="126" t="s">
        <v>61</v>
      </c>
      <c r="DG7" s="77"/>
      <c r="DH7" s="195" t="s">
        <v>49</v>
      </c>
      <c r="DI7" s="124" t="s">
        <v>48</v>
      </c>
      <c r="DJ7" s="126" t="s">
        <v>61</v>
      </c>
      <c r="DK7" s="77"/>
      <c r="DL7" s="124" t="s">
        <v>48</v>
      </c>
      <c r="DM7" s="126" t="s">
        <v>61</v>
      </c>
      <c r="DN7" s="77"/>
      <c r="DO7" s="124" t="s">
        <v>48</v>
      </c>
      <c r="DP7" s="126" t="s">
        <v>61</v>
      </c>
      <c r="DQ7" s="77"/>
      <c r="DR7" s="124" t="s">
        <v>48</v>
      </c>
      <c r="DS7" s="126" t="s">
        <v>61</v>
      </c>
      <c r="DT7" s="77"/>
      <c r="DU7" s="124" t="s">
        <v>48</v>
      </c>
      <c r="DV7" s="126" t="s">
        <v>61</v>
      </c>
      <c r="DW7" s="77"/>
      <c r="DX7" s="124" t="s">
        <v>48</v>
      </c>
      <c r="DY7" s="126" t="s">
        <v>61</v>
      </c>
      <c r="DZ7" s="77"/>
      <c r="EA7" s="124" t="s">
        <v>48</v>
      </c>
      <c r="EB7" s="126" t="s">
        <v>61</v>
      </c>
      <c r="EC7" s="77"/>
      <c r="ED7" s="143" t="s">
        <v>49</v>
      </c>
      <c r="EE7" s="124" t="s">
        <v>48</v>
      </c>
      <c r="EF7" s="126" t="s">
        <v>61</v>
      </c>
      <c r="EG7" s="77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112.5" customHeight="1" x14ac:dyDescent="0.3">
      <c r="A8" s="96"/>
      <c r="B8" s="99"/>
      <c r="C8" s="102"/>
      <c r="D8" s="102"/>
      <c r="E8" s="125"/>
      <c r="F8" s="127"/>
      <c r="G8" s="66" t="s">
        <v>62</v>
      </c>
      <c r="H8" s="61" t="s">
        <v>54</v>
      </c>
      <c r="I8" s="65" t="s">
        <v>50</v>
      </c>
      <c r="J8" s="125"/>
      <c r="K8" s="127"/>
      <c r="L8" s="66" t="s">
        <v>63</v>
      </c>
      <c r="M8" s="61" t="s">
        <v>54</v>
      </c>
      <c r="N8" s="65" t="s">
        <v>50</v>
      </c>
      <c r="O8" s="125"/>
      <c r="P8" s="127"/>
      <c r="Q8" s="66" t="s">
        <v>63</v>
      </c>
      <c r="R8" s="61" t="s">
        <v>54</v>
      </c>
      <c r="S8" s="65" t="s">
        <v>50</v>
      </c>
      <c r="T8" s="125"/>
      <c r="U8" s="127"/>
      <c r="V8" s="66" t="s">
        <v>63</v>
      </c>
      <c r="W8" s="40" t="s">
        <v>54</v>
      </c>
      <c r="X8" s="66" t="s">
        <v>50</v>
      </c>
      <c r="Y8" s="125"/>
      <c r="Z8" s="127"/>
      <c r="AA8" s="66" t="s">
        <v>63</v>
      </c>
      <c r="AB8" s="40" t="s">
        <v>54</v>
      </c>
      <c r="AC8" s="66" t="s">
        <v>50</v>
      </c>
      <c r="AD8" s="125"/>
      <c r="AE8" s="127"/>
      <c r="AF8" s="66" t="s">
        <v>63</v>
      </c>
      <c r="AG8" s="40" t="s">
        <v>54</v>
      </c>
      <c r="AH8" s="66" t="s">
        <v>50</v>
      </c>
      <c r="AI8" s="125"/>
      <c r="AJ8" s="127"/>
      <c r="AK8" s="66" t="s">
        <v>63</v>
      </c>
      <c r="AL8" s="61" t="s">
        <v>54</v>
      </c>
      <c r="AM8" s="65" t="s">
        <v>50</v>
      </c>
      <c r="AN8" s="125"/>
      <c r="AO8" s="127"/>
      <c r="AP8" s="66" t="s">
        <v>63</v>
      </c>
      <c r="AQ8" s="61" t="s">
        <v>54</v>
      </c>
      <c r="AR8" s="65" t="s">
        <v>50</v>
      </c>
      <c r="AS8" s="125"/>
      <c r="AT8" s="127"/>
      <c r="AU8" s="66" t="s">
        <v>63</v>
      </c>
      <c r="AV8" s="40" t="s">
        <v>54</v>
      </c>
      <c r="AW8" s="66" t="s">
        <v>50</v>
      </c>
      <c r="AX8" s="125"/>
      <c r="AY8" s="127"/>
      <c r="AZ8" s="66" t="s">
        <v>63</v>
      </c>
      <c r="BA8" s="125"/>
      <c r="BB8" s="127"/>
      <c r="BC8" s="66" t="s">
        <v>63</v>
      </c>
      <c r="BD8" s="125"/>
      <c r="BE8" s="127"/>
      <c r="BF8" s="66" t="s">
        <v>63</v>
      </c>
      <c r="BG8" s="125"/>
      <c r="BH8" s="127"/>
      <c r="BI8" s="66" t="s">
        <v>63</v>
      </c>
      <c r="BJ8" s="125"/>
      <c r="BK8" s="127"/>
      <c r="BL8" s="66" t="s">
        <v>63</v>
      </c>
      <c r="BM8" s="125"/>
      <c r="BN8" s="127"/>
      <c r="BO8" s="66" t="s">
        <v>63</v>
      </c>
      <c r="BP8" s="125"/>
      <c r="BQ8" s="127"/>
      <c r="BR8" s="66" t="s">
        <v>63</v>
      </c>
      <c r="BS8" s="61" t="s">
        <v>54</v>
      </c>
      <c r="BT8" s="65" t="s">
        <v>50</v>
      </c>
      <c r="BU8" s="125"/>
      <c r="BV8" s="127"/>
      <c r="BW8" s="66" t="s">
        <v>63</v>
      </c>
      <c r="BX8" s="125"/>
      <c r="BY8" s="127"/>
      <c r="BZ8" s="66" t="s">
        <v>63</v>
      </c>
      <c r="CA8" s="125"/>
      <c r="CB8" s="127"/>
      <c r="CC8" s="66" t="s">
        <v>63</v>
      </c>
      <c r="CD8" s="125"/>
      <c r="CE8" s="127"/>
      <c r="CF8" s="66" t="s">
        <v>63</v>
      </c>
      <c r="CG8" s="125"/>
      <c r="CH8" s="127"/>
      <c r="CI8" s="66" t="s">
        <v>63</v>
      </c>
      <c r="CJ8" s="125"/>
      <c r="CK8" s="127"/>
      <c r="CL8" s="66" t="s">
        <v>63</v>
      </c>
      <c r="CM8" s="125"/>
      <c r="CN8" s="127"/>
      <c r="CO8" s="66" t="s">
        <v>63</v>
      </c>
      <c r="CP8" s="125"/>
      <c r="CQ8" s="127"/>
      <c r="CR8" s="66" t="s">
        <v>63</v>
      </c>
      <c r="CS8" s="125"/>
      <c r="CT8" s="127"/>
      <c r="CU8" s="66" t="s">
        <v>63</v>
      </c>
      <c r="CV8" s="125"/>
      <c r="CW8" s="127"/>
      <c r="CX8" s="66" t="s">
        <v>63</v>
      </c>
      <c r="CY8" s="125"/>
      <c r="CZ8" s="127"/>
      <c r="DA8" s="66" t="s">
        <v>63</v>
      </c>
      <c r="DB8" s="125"/>
      <c r="DC8" s="127"/>
      <c r="DD8" s="66" t="s">
        <v>63</v>
      </c>
      <c r="DE8" s="125"/>
      <c r="DF8" s="127"/>
      <c r="DG8" s="66" t="s">
        <v>63</v>
      </c>
      <c r="DH8" s="195"/>
      <c r="DI8" s="125"/>
      <c r="DJ8" s="127"/>
      <c r="DK8" s="66" t="s">
        <v>63</v>
      </c>
      <c r="DL8" s="125"/>
      <c r="DM8" s="127"/>
      <c r="DN8" s="66" t="s">
        <v>63</v>
      </c>
      <c r="DO8" s="125"/>
      <c r="DP8" s="127"/>
      <c r="DQ8" s="66" t="s">
        <v>63</v>
      </c>
      <c r="DR8" s="125"/>
      <c r="DS8" s="127"/>
      <c r="DT8" s="66" t="s">
        <v>63</v>
      </c>
      <c r="DU8" s="125"/>
      <c r="DV8" s="127"/>
      <c r="DW8" s="66" t="s">
        <v>63</v>
      </c>
      <c r="DX8" s="125"/>
      <c r="DY8" s="127"/>
      <c r="DZ8" s="66" t="s">
        <v>63</v>
      </c>
      <c r="EA8" s="125"/>
      <c r="EB8" s="127"/>
      <c r="EC8" s="66" t="s">
        <v>63</v>
      </c>
      <c r="ED8" s="143"/>
      <c r="EE8" s="125"/>
      <c r="EF8" s="127"/>
      <c r="EG8" s="66" t="s">
        <v>63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2</v>
      </c>
      <c r="K9" s="15">
        <v>3</v>
      </c>
      <c r="L9" s="15">
        <v>4</v>
      </c>
      <c r="M9" s="15">
        <v>5</v>
      </c>
      <c r="N9" s="15">
        <v>6</v>
      </c>
      <c r="O9" s="16">
        <v>7</v>
      </c>
      <c r="P9" s="16">
        <v>8</v>
      </c>
      <c r="Q9" s="16">
        <v>9</v>
      </c>
      <c r="R9" s="16">
        <v>10</v>
      </c>
      <c r="S9" s="16">
        <v>11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12</v>
      </c>
      <c r="AJ9" s="15">
        <v>13</v>
      </c>
      <c r="AK9" s="15">
        <v>14</v>
      </c>
      <c r="AL9" s="15">
        <v>15</v>
      </c>
      <c r="AM9" s="15">
        <v>16</v>
      </c>
      <c r="AN9" s="16">
        <v>17</v>
      </c>
      <c r="AO9" s="16">
        <v>18</v>
      </c>
      <c r="AP9" s="16">
        <v>19</v>
      </c>
      <c r="AQ9" s="16">
        <v>20</v>
      </c>
      <c r="AR9" s="16">
        <v>21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22</v>
      </c>
      <c r="BQ9" s="15">
        <v>23</v>
      </c>
      <c r="BR9" s="15">
        <v>24</v>
      </c>
      <c r="BS9" s="15">
        <v>25</v>
      </c>
      <c r="BT9" s="15">
        <v>26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27</v>
      </c>
      <c r="CQ9" s="17">
        <v>28</v>
      </c>
      <c r="CR9" s="17">
        <v>29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40.5" customHeight="1" x14ac:dyDescent="0.3">
      <c r="A10" s="22">
        <v>1</v>
      </c>
      <c r="B10" s="54" t="s">
        <v>56</v>
      </c>
      <c r="C10" s="55">
        <v>5575.6617999999999</v>
      </c>
      <c r="D10" s="55">
        <v>249957.95910000001</v>
      </c>
      <c r="E10" s="24">
        <f t="shared" ref="E10:G14" si="0">DI10+EE10-EA10</f>
        <v>3957536.7</v>
      </c>
      <c r="F10" s="25">
        <f t="shared" si="0"/>
        <v>659589.44999999995</v>
      </c>
      <c r="G10" s="25">
        <f t="shared" si="0"/>
        <v>322850.56189999997</v>
      </c>
      <c r="H10" s="25">
        <f>+G10/F10*100</f>
        <v>48.947199185796556</v>
      </c>
      <c r="I10" s="25">
        <f t="shared" ref="I10:I14" si="1">G10/E10*100</f>
        <v>8.1578665309660909</v>
      </c>
      <c r="J10" s="80">
        <f t="shared" ref="J10:L14" si="2">T10+Y10+AI10+AN10+AS10+AX10+BM10+BU10+BX10+CA10+CD10+CG10+CM10+CP10+CV10+CY10+DE10+AD10</f>
        <v>490041.30000000005</v>
      </c>
      <c r="K10" s="79">
        <f t="shared" si="2"/>
        <v>81673.55</v>
      </c>
      <c r="L10" s="79">
        <f t="shared" si="2"/>
        <v>76589.761900000012</v>
      </c>
      <c r="M10" s="79">
        <f>+L10/K10*100</f>
        <v>93.775477985222892</v>
      </c>
      <c r="N10" s="79">
        <f t="shared" ref="N10:N14" si="3">L10/J10*100</f>
        <v>15.62924633087048</v>
      </c>
      <c r="O10" s="80">
        <f t="shared" ref="O10:Q14" si="4">T10+Y10+AD10</f>
        <v>90266.7</v>
      </c>
      <c r="P10" s="79">
        <f t="shared" si="4"/>
        <v>15044.45</v>
      </c>
      <c r="Q10" s="79">
        <f t="shared" si="4"/>
        <v>5107.3199999999979</v>
      </c>
      <c r="R10" s="79">
        <f>+Q10/P10*100</f>
        <v>33.948200166838923</v>
      </c>
      <c r="S10" s="81">
        <f t="shared" ref="S10:S14" si="5">Q10/O10*100</f>
        <v>5.6580333611398199</v>
      </c>
      <c r="T10" s="80">
        <v>5064.3999999999996</v>
      </c>
      <c r="U10" s="82">
        <f>+T10/12*2</f>
        <v>844.06666666666661</v>
      </c>
      <c r="V10" s="82">
        <v>455.00599999999997</v>
      </c>
      <c r="W10" s="82">
        <f>+V10/U10*100</f>
        <v>53.906405497196118</v>
      </c>
      <c r="X10" s="82">
        <f t="shared" ref="X10:X17" si="6">V10/T10*100</f>
        <v>8.9844009161993519</v>
      </c>
      <c r="Y10" s="80">
        <v>85202.3</v>
      </c>
      <c r="Z10" s="82">
        <f>+Y10/12*2</f>
        <v>14200.383333333333</v>
      </c>
      <c r="AA10" s="82">
        <v>1524.5719999999999</v>
      </c>
      <c r="AB10" s="82">
        <f t="shared" ref="AB10:AC17" si="7">+AA10/Z10*100</f>
        <v>10.736132710032475</v>
      </c>
      <c r="AC10" s="82">
        <f t="shared" si="7"/>
        <v>0.70420634184757924</v>
      </c>
      <c r="AD10" s="80">
        <v>0</v>
      </c>
      <c r="AE10" s="82">
        <f>+AD10/12*2</f>
        <v>0</v>
      </c>
      <c r="AF10" s="82">
        <v>3127.7419999999984</v>
      </c>
      <c r="AG10" s="82" t="e">
        <f>+AF10/AE10*100</f>
        <v>#DIV/0!</v>
      </c>
      <c r="AH10" s="82" t="e">
        <f>AF10/AD10*100</f>
        <v>#DIV/0!</v>
      </c>
      <c r="AI10" s="80">
        <v>170918.2</v>
      </c>
      <c r="AJ10" s="82">
        <f>+AI10/12*2</f>
        <v>28486.366666666669</v>
      </c>
      <c r="AK10" s="82">
        <v>54748.764999999999</v>
      </c>
      <c r="AL10" s="82">
        <f>+AK10/AJ10*100</f>
        <v>192.19286769928536</v>
      </c>
      <c r="AM10" s="82">
        <f t="shared" ref="AM10:AM14" si="8">AK10/AI10*100</f>
        <v>32.032144616547562</v>
      </c>
      <c r="AN10" s="80">
        <v>6488</v>
      </c>
      <c r="AO10" s="82">
        <f>+AN10/12*2</f>
        <v>1081.3333333333333</v>
      </c>
      <c r="AP10" s="82">
        <v>770.92100000000005</v>
      </c>
      <c r="AQ10" s="82">
        <f>+AP10/AO10*100</f>
        <v>71.293557336621461</v>
      </c>
      <c r="AR10" s="82">
        <f t="shared" ref="AR10:AR14" si="9">AP10/AN10*100</f>
        <v>11.882259556103577</v>
      </c>
      <c r="AS10" s="80">
        <v>6900</v>
      </c>
      <c r="AT10" s="82">
        <f>+AS10/12*2</f>
        <v>1150</v>
      </c>
      <c r="AU10" s="82">
        <v>1186.5</v>
      </c>
      <c r="AV10" s="82">
        <f>+AU10/AT10*100</f>
        <v>103.17391304347827</v>
      </c>
      <c r="AW10" s="82">
        <f t="shared" ref="AW10:AW14" si="10">AU10/AS10*100</f>
        <v>17.195652173913043</v>
      </c>
      <c r="AX10" s="80">
        <v>0</v>
      </c>
      <c r="AY10" s="82">
        <f>+AX10/12*2</f>
        <v>0</v>
      </c>
      <c r="AZ10" s="82">
        <v>0</v>
      </c>
      <c r="BA10" s="80">
        <v>0</v>
      </c>
      <c r="BB10" s="82">
        <f>+BA10/12*2</f>
        <v>0</v>
      </c>
      <c r="BC10" s="82">
        <v>0</v>
      </c>
      <c r="BD10" s="80">
        <v>1477564.3</v>
      </c>
      <c r="BE10" s="82">
        <f>+BD10/12*2</f>
        <v>246260.71666666667</v>
      </c>
      <c r="BF10" s="82">
        <v>246260.8</v>
      </c>
      <c r="BG10" s="80">
        <v>3703.9</v>
      </c>
      <c r="BH10" s="82">
        <f>+BG10/12*2</f>
        <v>617.31666666666672</v>
      </c>
      <c r="BI10" s="82">
        <v>0</v>
      </c>
      <c r="BJ10" s="80">
        <v>0</v>
      </c>
      <c r="BK10" s="82">
        <f>+BJ10/12*2</f>
        <v>0</v>
      </c>
      <c r="BL10" s="82">
        <v>0</v>
      </c>
      <c r="BM10" s="80">
        <v>0</v>
      </c>
      <c r="BN10" s="82">
        <f>+BM10/12*2</f>
        <v>0</v>
      </c>
      <c r="BO10" s="82">
        <v>0</v>
      </c>
      <c r="BP10" s="80">
        <f t="shared" ref="BP10:BP14" si="11">BU10+BX10+CA10+CD10</f>
        <v>160025</v>
      </c>
      <c r="BQ10" s="82">
        <f>+BP10/12*9</f>
        <v>120018.75</v>
      </c>
      <c r="BR10" s="82">
        <f t="shared" ref="BR10:BR14" si="12">BW10+BZ10+CC10+CF10</f>
        <v>5534.308</v>
      </c>
      <c r="BS10" s="82">
        <f>+BR10/BQ10*100</f>
        <v>4.6112028328906947</v>
      </c>
      <c r="BT10" s="82">
        <f t="shared" ref="BT10:BT14" si="13">BR10/BP10*100</f>
        <v>3.4584021246680203</v>
      </c>
      <c r="BU10" s="80">
        <v>109392</v>
      </c>
      <c r="BV10" s="82">
        <f>+BU10/12*2</f>
        <v>18232</v>
      </c>
      <c r="BW10" s="82">
        <v>1983.779</v>
      </c>
      <c r="BX10" s="80">
        <v>35633</v>
      </c>
      <c r="BY10" s="82">
        <f>+BX10/12*2</f>
        <v>5938.833333333333</v>
      </c>
      <c r="BZ10" s="82">
        <v>628</v>
      </c>
      <c r="CA10" s="80">
        <v>0</v>
      </c>
      <c r="CB10" s="82">
        <f>+CA10/12*2</f>
        <v>0</v>
      </c>
      <c r="CC10" s="82">
        <v>0</v>
      </c>
      <c r="CD10" s="80">
        <v>15000</v>
      </c>
      <c r="CE10" s="82">
        <f>+CD10/12*2</f>
        <v>2500</v>
      </c>
      <c r="CF10" s="82">
        <v>2922.529</v>
      </c>
      <c r="CG10" s="80">
        <v>0</v>
      </c>
      <c r="CH10" s="82">
        <f>+CG10/12*2</f>
        <v>0</v>
      </c>
      <c r="CI10" s="82">
        <v>0</v>
      </c>
      <c r="CJ10" s="80">
        <v>2227.1999999999998</v>
      </c>
      <c r="CK10" s="82">
        <f>+CJ10/12*2</f>
        <v>371.2</v>
      </c>
      <c r="CL10" s="82">
        <v>0</v>
      </c>
      <c r="CM10" s="80">
        <v>0</v>
      </c>
      <c r="CN10" s="82">
        <f>+CM10/12*2</f>
        <v>0</v>
      </c>
      <c r="CO10" s="82">
        <v>0</v>
      </c>
      <c r="CP10" s="80">
        <v>45443.4</v>
      </c>
      <c r="CQ10" s="82">
        <f>+CP10/12*2</f>
        <v>7573.9000000000005</v>
      </c>
      <c r="CR10" s="82">
        <v>3530.4189999999999</v>
      </c>
      <c r="CS10" s="24">
        <v>22165.4</v>
      </c>
      <c r="CT10" s="56">
        <f>+CS10/12*2</f>
        <v>3694.2333333333336</v>
      </c>
      <c r="CU10" s="56">
        <v>2599.4090000000001</v>
      </c>
      <c r="CV10" s="24">
        <v>0</v>
      </c>
      <c r="CW10" s="56">
        <f>+CV10/12*2</f>
        <v>0</v>
      </c>
      <c r="CX10" s="56">
        <v>308.45499999999998</v>
      </c>
      <c r="CY10" s="24">
        <v>0</v>
      </c>
      <c r="CZ10" s="56">
        <f>+CY10/12*2</f>
        <v>0</v>
      </c>
      <c r="DA10" s="56">
        <v>300</v>
      </c>
      <c r="DB10" s="24">
        <v>0</v>
      </c>
      <c r="DC10" s="56">
        <f>+DB10/12*2</f>
        <v>0</v>
      </c>
      <c r="DD10" s="56">
        <v>0</v>
      </c>
      <c r="DE10" s="24">
        <v>10000</v>
      </c>
      <c r="DF10" s="56">
        <f>+DE10/12*2</f>
        <v>1666.6666666666667</v>
      </c>
      <c r="DG10" s="56">
        <v>5103.0739000000003</v>
      </c>
      <c r="DH10" s="56">
        <v>0</v>
      </c>
      <c r="DI10" s="24">
        <f t="shared" ref="DI10:DK14" si="14">T10+Y10+AI10+AN10+AS10+AX10+BA10+BD10+BG10+BJ10+BM10+BU10+BX10+CA10+CD10+CG10+CJ10+CM10+CP10+CV10+CY10+DB10+DE10+AD10</f>
        <v>1973536.7</v>
      </c>
      <c r="DJ10" s="56">
        <f t="shared" si="14"/>
        <v>328922.78333333338</v>
      </c>
      <c r="DK10" s="56">
        <f t="shared" si="14"/>
        <v>322850.56189999997</v>
      </c>
      <c r="DL10" s="24">
        <v>100000</v>
      </c>
      <c r="DM10" s="56">
        <f>+DL10/12*2</f>
        <v>16666.666666666668</v>
      </c>
      <c r="DN10" s="56">
        <v>0</v>
      </c>
      <c r="DO10" s="24">
        <v>1884000</v>
      </c>
      <c r="DP10" s="56">
        <f>+DO10/12*2</f>
        <v>314000</v>
      </c>
      <c r="DQ10" s="56">
        <v>0</v>
      </c>
      <c r="DR10" s="24">
        <v>0</v>
      </c>
      <c r="DS10" s="56">
        <f>+DR10/12*2</f>
        <v>0</v>
      </c>
      <c r="DT10" s="56">
        <v>0</v>
      </c>
      <c r="DU10" s="24">
        <v>0</v>
      </c>
      <c r="DV10" s="56">
        <f>+DU10/12*2</f>
        <v>0</v>
      </c>
      <c r="DW10" s="56">
        <v>0</v>
      </c>
      <c r="DX10" s="24">
        <v>0</v>
      </c>
      <c r="DY10" s="56">
        <f>+DX10/12*2</f>
        <v>0</v>
      </c>
      <c r="DZ10" s="56">
        <v>0</v>
      </c>
      <c r="EA10" s="24">
        <v>364707.3</v>
      </c>
      <c r="EB10" s="56">
        <f>+EA10/12*2</f>
        <v>60784.549999999996</v>
      </c>
      <c r="EC10" s="56">
        <v>0</v>
      </c>
      <c r="ED10" s="56"/>
      <c r="EE10" s="24">
        <f t="shared" ref="EE10:EF14" si="15">DL10+DO10+DR10+DU10+DX10+EA10</f>
        <v>2348707.2999999998</v>
      </c>
      <c r="EF10" s="56">
        <f t="shared" si="15"/>
        <v>391451.21666666667</v>
      </c>
      <c r="EG10" s="56">
        <f t="shared" ref="EG10:EG14" si="16">DN10+DQ10+DT10+DW10+DZ10+EC10+ED10</f>
        <v>0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40.5" customHeight="1" x14ac:dyDescent="0.3">
      <c r="A11" s="22">
        <v>2</v>
      </c>
      <c r="B11" s="54" t="s">
        <v>57</v>
      </c>
      <c r="C11" s="55">
        <v>37539.474900000001</v>
      </c>
      <c r="D11" s="55">
        <v>113897.14599999999</v>
      </c>
      <c r="E11" s="24">
        <f t="shared" si="0"/>
        <v>2260440.7630000003</v>
      </c>
      <c r="F11" s="25">
        <f t="shared" si="0"/>
        <v>376740.12716666679</v>
      </c>
      <c r="G11" s="25">
        <f t="shared" si="0"/>
        <v>391502.02750000008</v>
      </c>
      <c r="H11" s="25">
        <f t="shared" ref="H11:H17" si="17">+G11/F11*100</f>
        <v>103.91832440158484</v>
      </c>
      <c r="I11" s="25">
        <f t="shared" si="1"/>
        <v>17.319720733597478</v>
      </c>
      <c r="J11" s="80">
        <f t="shared" si="2"/>
        <v>724466.00000000047</v>
      </c>
      <c r="K11" s="79">
        <f t="shared" si="2"/>
        <v>120744.33333333342</v>
      </c>
      <c r="L11" s="79">
        <f t="shared" si="2"/>
        <v>143666.8275000001</v>
      </c>
      <c r="M11" s="79">
        <f t="shared" ref="M11:M17" si="18">+L11/K11*100</f>
        <v>118.98432293578995</v>
      </c>
      <c r="N11" s="79">
        <f t="shared" si="3"/>
        <v>19.830720489298326</v>
      </c>
      <c r="O11" s="80">
        <f t="shared" si="4"/>
        <v>130362.23000000045</v>
      </c>
      <c r="P11" s="79">
        <f t="shared" si="4"/>
        <v>21727.038333333407</v>
      </c>
      <c r="Q11" s="79">
        <f t="shared" si="4"/>
        <v>17540.447100000096</v>
      </c>
      <c r="R11" s="79">
        <f t="shared" ref="R11:R17" si="19">+Q11/P11*100</f>
        <v>80.730962181300697</v>
      </c>
      <c r="S11" s="81">
        <f t="shared" si="5"/>
        <v>13.455160363550114</v>
      </c>
      <c r="T11" s="80">
        <v>10000</v>
      </c>
      <c r="U11" s="82">
        <f t="shared" ref="U11:U14" si="20">+T11/12*2</f>
        <v>1666.6666666666667</v>
      </c>
      <c r="V11" s="82">
        <v>1350.6220000000001</v>
      </c>
      <c r="W11" s="82">
        <f t="shared" ref="W11:W17" si="21">+V11/U11*100</f>
        <v>81.037320000000008</v>
      </c>
      <c r="X11" s="82">
        <f t="shared" si="6"/>
        <v>13.506219999999999</v>
      </c>
      <c r="Y11" s="80">
        <v>20000</v>
      </c>
      <c r="Z11" s="82">
        <f t="shared" ref="Z11:Z14" si="22">+Y11/12*2</f>
        <v>3333.3333333333335</v>
      </c>
      <c r="AA11" s="82">
        <v>5866.6410999999998</v>
      </c>
      <c r="AB11" s="82">
        <f t="shared" si="7"/>
        <v>175.99923299999998</v>
      </c>
      <c r="AC11" s="82">
        <f t="shared" si="7"/>
        <v>2.9999999999999996</v>
      </c>
      <c r="AD11" s="80">
        <v>100362.23000000045</v>
      </c>
      <c r="AE11" s="82">
        <f t="shared" ref="AE11:AE14" si="23">+AD11/12*2</f>
        <v>16727.038333333407</v>
      </c>
      <c r="AF11" s="82">
        <v>10323.184000000096</v>
      </c>
      <c r="AG11" s="82">
        <f>+AF11/AE11*100</f>
        <v>61.715551756871392</v>
      </c>
      <c r="AH11" s="82">
        <f>AF11/AD11*100</f>
        <v>10.285925292811896</v>
      </c>
      <c r="AI11" s="80">
        <v>324498.40000000002</v>
      </c>
      <c r="AJ11" s="82">
        <f t="shared" ref="AJ11:AJ14" si="24">+AI11/12*2</f>
        <v>54083.066666666673</v>
      </c>
      <c r="AK11" s="82">
        <v>100054.2852</v>
      </c>
      <c r="AL11" s="82">
        <f t="shared" ref="AL11:AL14" si="25">+AK11/AJ11*100</f>
        <v>185.00113134610214</v>
      </c>
      <c r="AM11" s="82">
        <f t="shared" si="8"/>
        <v>30.833521891017025</v>
      </c>
      <c r="AN11" s="80">
        <v>7780.8</v>
      </c>
      <c r="AO11" s="82">
        <f t="shared" ref="AO11:AO14" si="26">+AN11/12*2</f>
        <v>1296.8</v>
      </c>
      <c r="AP11" s="82">
        <v>1374.4012</v>
      </c>
      <c r="AQ11" s="82">
        <f t="shared" ref="AQ11:AQ17" si="27">+AP11/AO11*100</f>
        <v>105.98405305367058</v>
      </c>
      <c r="AR11" s="82">
        <f t="shared" si="9"/>
        <v>17.664008842278427</v>
      </c>
      <c r="AS11" s="80">
        <v>12300</v>
      </c>
      <c r="AT11" s="82">
        <f t="shared" ref="AT11:AT14" si="28">+AS11/12*2</f>
        <v>2050</v>
      </c>
      <c r="AU11" s="82">
        <v>2341</v>
      </c>
      <c r="AV11" s="82">
        <f t="shared" ref="AV11:AV14" si="29">+AU11/AT11*100</f>
        <v>114.19512195121951</v>
      </c>
      <c r="AW11" s="82">
        <f t="shared" si="10"/>
        <v>19.032520325203254</v>
      </c>
      <c r="AX11" s="80">
        <v>0</v>
      </c>
      <c r="AY11" s="82">
        <f t="shared" ref="AY11:AY14" si="30">+AX11/12*2</f>
        <v>0</v>
      </c>
      <c r="AZ11" s="82">
        <v>0</v>
      </c>
      <c r="BA11" s="80">
        <v>0</v>
      </c>
      <c r="BB11" s="82">
        <f t="shared" ref="BB11:BB14" si="31">+BA11/12*2</f>
        <v>0</v>
      </c>
      <c r="BC11" s="82">
        <v>0</v>
      </c>
      <c r="BD11" s="80">
        <v>1487011.3</v>
      </c>
      <c r="BE11" s="82">
        <f t="shared" ref="BE11:BE14" si="32">+BD11/12*2</f>
        <v>247835.21666666667</v>
      </c>
      <c r="BF11" s="82">
        <v>247835.2</v>
      </c>
      <c r="BG11" s="80">
        <v>9804.9</v>
      </c>
      <c r="BH11" s="82">
        <f t="shared" ref="BH11:BH14" si="33">+BG11/12*2</f>
        <v>1634.1499999999999</v>
      </c>
      <c r="BI11" s="82">
        <v>0</v>
      </c>
      <c r="BJ11" s="80">
        <v>0</v>
      </c>
      <c r="BK11" s="82">
        <f t="shared" ref="BK11:BK14" si="34">+BJ11/12*2</f>
        <v>0</v>
      </c>
      <c r="BL11" s="82">
        <v>0</v>
      </c>
      <c r="BM11" s="80">
        <v>0</v>
      </c>
      <c r="BN11" s="82">
        <f t="shared" ref="BN11:BN14" si="35">+BM11/12*2</f>
        <v>0</v>
      </c>
      <c r="BO11" s="82">
        <v>0</v>
      </c>
      <c r="BP11" s="80">
        <f t="shared" si="11"/>
        <v>44460.9</v>
      </c>
      <c r="BQ11" s="82">
        <f t="shared" ref="BQ11:BQ14" si="36">+BP11/12*9</f>
        <v>33345.675000000003</v>
      </c>
      <c r="BR11" s="82">
        <f t="shared" si="12"/>
        <v>2609.0509999999999</v>
      </c>
      <c r="BS11" s="82">
        <f t="shared" ref="BS11:BS17" si="37">+BR11/BQ11*100</f>
        <v>7.8242560691903815</v>
      </c>
      <c r="BT11" s="82">
        <f t="shared" si="13"/>
        <v>5.8681920518927866</v>
      </c>
      <c r="BU11" s="80">
        <v>31562</v>
      </c>
      <c r="BV11" s="82">
        <f t="shared" ref="BV11:BV14" si="38">+BU11/12*2</f>
        <v>5260.333333333333</v>
      </c>
      <c r="BW11" s="82">
        <v>2094.0509999999999</v>
      </c>
      <c r="BX11" s="80">
        <v>7543.4</v>
      </c>
      <c r="BY11" s="82">
        <f t="shared" ref="BY11:BY14" si="39">+BX11/12*2</f>
        <v>1257.2333333333333</v>
      </c>
      <c r="BZ11" s="82">
        <v>19</v>
      </c>
      <c r="CA11" s="80">
        <v>2100</v>
      </c>
      <c r="CB11" s="82">
        <f t="shared" ref="CB11:CB14" si="40">+CA11/12*2</f>
        <v>350</v>
      </c>
      <c r="CC11" s="82">
        <v>200.6</v>
      </c>
      <c r="CD11" s="80">
        <v>3255.5</v>
      </c>
      <c r="CE11" s="82">
        <f t="shared" ref="CE11:CE14" si="41">+CD11/12*2</f>
        <v>542.58333333333337</v>
      </c>
      <c r="CF11" s="82">
        <v>295.39999999999998</v>
      </c>
      <c r="CG11" s="80">
        <v>0</v>
      </c>
      <c r="CH11" s="82">
        <f t="shared" ref="CH11:CH14" si="42">+CG11/12*2</f>
        <v>0</v>
      </c>
      <c r="CI11" s="82">
        <v>0</v>
      </c>
      <c r="CJ11" s="80">
        <v>4454.3999999999996</v>
      </c>
      <c r="CK11" s="82">
        <f t="shared" ref="CK11:CK14" si="43">+CJ11/12*2</f>
        <v>742.4</v>
      </c>
      <c r="CL11" s="82">
        <v>0</v>
      </c>
      <c r="CM11" s="80">
        <v>0</v>
      </c>
      <c r="CN11" s="82">
        <f t="shared" ref="CN11:CN14" si="44">+CM11/12*2</f>
        <v>0</v>
      </c>
      <c r="CO11" s="82">
        <v>0</v>
      </c>
      <c r="CP11" s="80">
        <v>196797.57</v>
      </c>
      <c r="CQ11" s="82">
        <f t="shared" ref="CQ11:CQ14" si="45">+CP11/12*2</f>
        <v>32799.595000000001</v>
      </c>
      <c r="CR11" s="82">
        <v>17087.760999999999</v>
      </c>
      <c r="CS11" s="24">
        <v>62673.07</v>
      </c>
      <c r="CT11" s="56">
        <f t="shared" ref="CT11:CT14" si="46">+CS11/12*2</f>
        <v>10445.511666666667</v>
      </c>
      <c r="CU11" s="56">
        <v>7654.1610000000001</v>
      </c>
      <c r="CV11" s="24">
        <v>6000</v>
      </c>
      <c r="CW11" s="56">
        <f t="shared" ref="CW11:CW14" si="47">+CV11/12*2</f>
        <v>1000</v>
      </c>
      <c r="CX11" s="56">
        <v>2402.6619999999998</v>
      </c>
      <c r="CY11" s="24">
        <v>666.1</v>
      </c>
      <c r="CZ11" s="56">
        <f t="shared" ref="CZ11:CZ14" si="48">+CY11/12*2</f>
        <v>111.01666666666667</v>
      </c>
      <c r="DA11" s="56">
        <v>0</v>
      </c>
      <c r="DB11" s="24">
        <v>0</v>
      </c>
      <c r="DC11" s="56">
        <f t="shared" ref="DC11:DC14" si="49">+DB11/12*2</f>
        <v>0</v>
      </c>
      <c r="DD11" s="56">
        <v>0</v>
      </c>
      <c r="DE11" s="24">
        <v>1600</v>
      </c>
      <c r="DF11" s="56">
        <f t="shared" ref="DF11:DF14" si="50">+DE11/12*2</f>
        <v>266.66666666666669</v>
      </c>
      <c r="DG11" s="56">
        <v>257.22000000000003</v>
      </c>
      <c r="DH11" s="56">
        <v>0</v>
      </c>
      <c r="DI11" s="24">
        <f t="shared" si="14"/>
        <v>2225736.6</v>
      </c>
      <c r="DJ11" s="56">
        <f t="shared" si="14"/>
        <v>370956.10000000015</v>
      </c>
      <c r="DK11" s="56">
        <f t="shared" si="14"/>
        <v>391502.02750000008</v>
      </c>
      <c r="DL11" s="24">
        <v>0</v>
      </c>
      <c r="DM11" s="56">
        <f t="shared" ref="DM11:DM14" si="51">+DL11/12*2</f>
        <v>0</v>
      </c>
      <c r="DN11" s="56">
        <v>0</v>
      </c>
      <c r="DO11" s="24">
        <v>29704.163</v>
      </c>
      <c r="DP11" s="56">
        <f t="shared" ref="DP11:DP14" si="52">+DO11/12*2</f>
        <v>4950.6938333333337</v>
      </c>
      <c r="DQ11" s="56">
        <v>0</v>
      </c>
      <c r="DR11" s="24">
        <v>0</v>
      </c>
      <c r="DS11" s="56">
        <f t="shared" ref="DS11:DS14" si="53">+DR11/12*2</f>
        <v>0</v>
      </c>
      <c r="DT11" s="56">
        <v>0</v>
      </c>
      <c r="DU11" s="24">
        <v>5000</v>
      </c>
      <c r="DV11" s="56">
        <f t="shared" ref="DV11:DV14" si="54">+DU11/12*2</f>
        <v>833.33333333333337</v>
      </c>
      <c r="DW11" s="56">
        <v>0</v>
      </c>
      <c r="DX11" s="24">
        <v>0</v>
      </c>
      <c r="DY11" s="56">
        <f t="shared" ref="DY11:DY14" si="55">+DX11/12*2</f>
        <v>0</v>
      </c>
      <c r="DZ11" s="56">
        <v>0</v>
      </c>
      <c r="EA11" s="24">
        <v>441000</v>
      </c>
      <c r="EB11" s="56">
        <f t="shared" ref="EB11:EB14" si="56">+EA11/12*2</f>
        <v>73500</v>
      </c>
      <c r="EC11" s="56">
        <v>37702.517999999996</v>
      </c>
      <c r="ED11" s="56"/>
      <c r="EE11" s="24">
        <f t="shared" si="15"/>
        <v>475704.163</v>
      </c>
      <c r="EF11" s="56">
        <f t="shared" si="15"/>
        <v>79284.027166666667</v>
      </c>
      <c r="EG11" s="56">
        <f t="shared" si="16"/>
        <v>37702.517999999996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40.5" customHeight="1" x14ac:dyDescent="0.3">
      <c r="A12" s="22">
        <v>3</v>
      </c>
      <c r="B12" s="54" t="s">
        <v>58</v>
      </c>
      <c r="C12" s="55">
        <v>33917.214599999999</v>
      </c>
      <c r="D12" s="55">
        <v>1057.2941000000001</v>
      </c>
      <c r="E12" s="24">
        <f t="shared" si="0"/>
        <v>778579.46340000001</v>
      </c>
      <c r="F12" s="25">
        <f t="shared" si="0"/>
        <v>129763.24389999999</v>
      </c>
      <c r="G12" s="25">
        <f t="shared" si="0"/>
        <v>105282.44680000001</v>
      </c>
      <c r="H12" s="25">
        <f t="shared" si="17"/>
        <v>81.134259313935047</v>
      </c>
      <c r="I12" s="25">
        <f t="shared" si="1"/>
        <v>13.522376552322507</v>
      </c>
      <c r="J12" s="80">
        <f t="shared" si="2"/>
        <v>230603.09999999995</v>
      </c>
      <c r="K12" s="79">
        <f t="shared" si="2"/>
        <v>38433.849999999991</v>
      </c>
      <c r="L12" s="79">
        <f t="shared" si="2"/>
        <v>23511.646800000017</v>
      </c>
      <c r="M12" s="79">
        <f t="shared" si="18"/>
        <v>61.174321073741048</v>
      </c>
      <c r="N12" s="79">
        <f t="shared" si="3"/>
        <v>10.19572017895684</v>
      </c>
      <c r="O12" s="80">
        <f t="shared" si="4"/>
        <v>35437.699999999953</v>
      </c>
      <c r="P12" s="79">
        <f t="shared" si="4"/>
        <v>5906.2833333333256</v>
      </c>
      <c r="Q12" s="79">
        <f t="shared" si="4"/>
        <v>2944.2820000000138</v>
      </c>
      <c r="R12" s="79">
        <f t="shared" si="19"/>
        <v>49.849995908312636</v>
      </c>
      <c r="S12" s="81">
        <f t="shared" si="5"/>
        <v>8.3083326513854381</v>
      </c>
      <c r="T12" s="80">
        <v>0</v>
      </c>
      <c r="U12" s="82">
        <f t="shared" si="20"/>
        <v>0</v>
      </c>
      <c r="V12" s="82">
        <v>0</v>
      </c>
      <c r="W12" s="82" t="e">
        <f t="shared" si="21"/>
        <v>#DIV/0!</v>
      </c>
      <c r="X12" s="82" t="e">
        <f t="shared" si="6"/>
        <v>#DIV/0!</v>
      </c>
      <c r="Y12" s="80">
        <v>5220</v>
      </c>
      <c r="Z12" s="82">
        <f t="shared" si="22"/>
        <v>870</v>
      </c>
      <c r="AA12" s="82">
        <v>756.26700000000005</v>
      </c>
      <c r="AB12" s="82">
        <f t="shared" si="7"/>
        <v>86.927241379310345</v>
      </c>
      <c r="AC12" s="82">
        <f t="shared" si="7"/>
        <v>11.494252873563218</v>
      </c>
      <c r="AD12" s="80">
        <v>30217.699999999953</v>
      </c>
      <c r="AE12" s="82">
        <f t="shared" si="23"/>
        <v>5036.2833333333256</v>
      </c>
      <c r="AF12" s="82">
        <v>2188.015000000014</v>
      </c>
      <c r="AG12" s="82">
        <f>+AF12/AE12*100</f>
        <v>43.445033870877346</v>
      </c>
      <c r="AH12" s="82">
        <f>AF12/AD12*100</f>
        <v>7.2408389784795579</v>
      </c>
      <c r="AI12" s="80">
        <v>55961.599999999999</v>
      </c>
      <c r="AJ12" s="82">
        <f t="shared" si="24"/>
        <v>9326.9333333333325</v>
      </c>
      <c r="AK12" s="82">
        <v>13852.867</v>
      </c>
      <c r="AL12" s="82">
        <f t="shared" si="25"/>
        <v>148.52542100297347</v>
      </c>
      <c r="AM12" s="82">
        <f t="shared" si="8"/>
        <v>24.754236833828912</v>
      </c>
      <c r="AN12" s="80">
        <v>4713.7</v>
      </c>
      <c r="AO12" s="82">
        <f t="shared" si="26"/>
        <v>785.61666666666667</v>
      </c>
      <c r="AP12" s="82">
        <v>574.05999999999995</v>
      </c>
      <c r="AQ12" s="82">
        <f t="shared" si="27"/>
        <v>73.071260368712458</v>
      </c>
      <c r="AR12" s="82">
        <f t="shared" si="9"/>
        <v>12.178543394785413</v>
      </c>
      <c r="AS12" s="80">
        <v>400</v>
      </c>
      <c r="AT12" s="82">
        <f t="shared" si="28"/>
        <v>66.666666666666671</v>
      </c>
      <c r="AU12" s="82">
        <v>0</v>
      </c>
      <c r="AV12" s="82">
        <f t="shared" si="29"/>
        <v>0</v>
      </c>
      <c r="AW12" s="82">
        <f t="shared" si="10"/>
        <v>0</v>
      </c>
      <c r="AX12" s="80">
        <v>0</v>
      </c>
      <c r="AY12" s="82">
        <f t="shared" si="30"/>
        <v>0</v>
      </c>
      <c r="AZ12" s="82">
        <v>0</v>
      </c>
      <c r="BA12" s="80">
        <v>0</v>
      </c>
      <c r="BB12" s="82">
        <f t="shared" si="31"/>
        <v>0</v>
      </c>
      <c r="BC12" s="82">
        <v>0</v>
      </c>
      <c r="BD12" s="80">
        <v>490624.6</v>
      </c>
      <c r="BE12" s="82">
        <f t="shared" si="32"/>
        <v>81770.766666666663</v>
      </c>
      <c r="BF12" s="82">
        <v>81770.8</v>
      </c>
      <c r="BG12" s="80">
        <v>1089.4000000000001</v>
      </c>
      <c r="BH12" s="82">
        <f t="shared" si="33"/>
        <v>181.56666666666669</v>
      </c>
      <c r="BI12" s="82">
        <v>0</v>
      </c>
      <c r="BJ12" s="80">
        <v>0</v>
      </c>
      <c r="BK12" s="82">
        <f t="shared" si="34"/>
        <v>0</v>
      </c>
      <c r="BL12" s="82">
        <v>0</v>
      </c>
      <c r="BM12" s="80">
        <v>0</v>
      </c>
      <c r="BN12" s="82">
        <f t="shared" si="35"/>
        <v>0</v>
      </c>
      <c r="BO12" s="82">
        <v>0</v>
      </c>
      <c r="BP12" s="80">
        <f t="shared" si="11"/>
        <v>72828</v>
      </c>
      <c r="BQ12" s="82">
        <f t="shared" si="36"/>
        <v>54621</v>
      </c>
      <c r="BR12" s="82">
        <f t="shared" si="12"/>
        <v>1408.15</v>
      </c>
      <c r="BS12" s="82">
        <f t="shared" si="37"/>
        <v>2.5780377510481318</v>
      </c>
      <c r="BT12" s="82">
        <f t="shared" si="13"/>
        <v>1.9335283132860988</v>
      </c>
      <c r="BU12" s="80">
        <v>69528</v>
      </c>
      <c r="BV12" s="82">
        <f t="shared" si="38"/>
        <v>11588</v>
      </c>
      <c r="BW12" s="82">
        <v>1329.15</v>
      </c>
      <c r="BX12" s="80">
        <v>0</v>
      </c>
      <c r="BY12" s="82">
        <f t="shared" si="39"/>
        <v>0</v>
      </c>
      <c r="BZ12" s="82">
        <v>0</v>
      </c>
      <c r="CA12" s="80">
        <v>0</v>
      </c>
      <c r="CB12" s="82">
        <f t="shared" si="40"/>
        <v>0</v>
      </c>
      <c r="CC12" s="82">
        <v>0</v>
      </c>
      <c r="CD12" s="80">
        <v>3300</v>
      </c>
      <c r="CE12" s="82">
        <f t="shared" si="41"/>
        <v>550</v>
      </c>
      <c r="CF12" s="82">
        <v>79</v>
      </c>
      <c r="CG12" s="80">
        <v>0</v>
      </c>
      <c r="CH12" s="82">
        <f t="shared" si="42"/>
        <v>0</v>
      </c>
      <c r="CI12" s="82">
        <v>0</v>
      </c>
      <c r="CJ12" s="80">
        <v>1999</v>
      </c>
      <c r="CK12" s="82">
        <f t="shared" si="43"/>
        <v>333.16666666666669</v>
      </c>
      <c r="CL12" s="82">
        <v>0</v>
      </c>
      <c r="CM12" s="80">
        <v>0</v>
      </c>
      <c r="CN12" s="82">
        <f t="shared" si="44"/>
        <v>0</v>
      </c>
      <c r="CO12" s="82">
        <v>44</v>
      </c>
      <c r="CP12" s="80">
        <v>39362.1</v>
      </c>
      <c r="CQ12" s="82">
        <f t="shared" si="45"/>
        <v>6560.3499999999995</v>
      </c>
      <c r="CR12" s="82">
        <v>4493.4160000000002</v>
      </c>
      <c r="CS12" s="24">
        <v>19112.099999999999</v>
      </c>
      <c r="CT12" s="56">
        <f t="shared" si="46"/>
        <v>3185.35</v>
      </c>
      <c r="CU12" s="56">
        <v>1790.5160000000001</v>
      </c>
      <c r="CV12" s="24">
        <v>900</v>
      </c>
      <c r="CW12" s="56">
        <f t="shared" si="47"/>
        <v>150</v>
      </c>
      <c r="CX12" s="56">
        <v>42.9</v>
      </c>
      <c r="CY12" s="24">
        <v>2000</v>
      </c>
      <c r="CZ12" s="56">
        <f t="shared" si="48"/>
        <v>333.33333333333331</v>
      </c>
      <c r="DA12" s="56">
        <v>5.4378000000000002</v>
      </c>
      <c r="DB12" s="24">
        <v>20000</v>
      </c>
      <c r="DC12" s="56">
        <f t="shared" si="49"/>
        <v>3333.3333333333335</v>
      </c>
      <c r="DD12" s="56">
        <v>0</v>
      </c>
      <c r="DE12" s="24">
        <v>19000</v>
      </c>
      <c r="DF12" s="56">
        <f t="shared" si="50"/>
        <v>3166.6666666666665</v>
      </c>
      <c r="DG12" s="56">
        <v>146.53399999999999</v>
      </c>
      <c r="DH12" s="56">
        <v>0</v>
      </c>
      <c r="DI12" s="24">
        <f t="shared" si="14"/>
        <v>744316.1</v>
      </c>
      <c r="DJ12" s="56">
        <f t="shared" si="14"/>
        <v>124052.68333333332</v>
      </c>
      <c r="DK12" s="56">
        <f t="shared" si="14"/>
        <v>105282.44680000001</v>
      </c>
      <c r="DL12" s="24">
        <v>0</v>
      </c>
      <c r="DM12" s="56">
        <f t="shared" si="51"/>
        <v>0</v>
      </c>
      <c r="DN12" s="56">
        <v>0</v>
      </c>
      <c r="DO12" s="24">
        <v>34263.363400000002</v>
      </c>
      <c r="DP12" s="56">
        <f t="shared" si="52"/>
        <v>5710.560566666667</v>
      </c>
      <c r="DQ12" s="56">
        <v>0</v>
      </c>
      <c r="DR12" s="24">
        <v>0</v>
      </c>
      <c r="DS12" s="56">
        <f t="shared" si="53"/>
        <v>0</v>
      </c>
      <c r="DT12" s="56">
        <v>0</v>
      </c>
      <c r="DU12" s="24">
        <v>0</v>
      </c>
      <c r="DV12" s="56">
        <f t="shared" si="54"/>
        <v>0</v>
      </c>
      <c r="DW12" s="56">
        <v>0</v>
      </c>
      <c r="DX12" s="24">
        <v>0</v>
      </c>
      <c r="DY12" s="56">
        <f t="shared" si="55"/>
        <v>0</v>
      </c>
      <c r="DZ12" s="56">
        <v>0</v>
      </c>
      <c r="EA12" s="24">
        <v>95431.948999999993</v>
      </c>
      <c r="EB12" s="56">
        <f t="shared" si="56"/>
        <v>15905.324833333332</v>
      </c>
      <c r="EC12" s="56">
        <v>16200</v>
      </c>
      <c r="ED12" s="56"/>
      <c r="EE12" s="24">
        <f t="shared" si="15"/>
        <v>129695.3124</v>
      </c>
      <c r="EF12" s="56">
        <f t="shared" si="15"/>
        <v>21615.885399999999</v>
      </c>
      <c r="EG12" s="56">
        <f t="shared" si="16"/>
        <v>16200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40.5" customHeight="1" x14ac:dyDescent="0.3">
      <c r="A13" s="22">
        <v>5</v>
      </c>
      <c r="B13" s="54" t="s">
        <v>59</v>
      </c>
      <c r="C13" s="55">
        <v>237025.62719999999</v>
      </c>
      <c r="D13" s="55">
        <v>1088997.5411</v>
      </c>
      <c r="E13" s="24">
        <f t="shared" si="0"/>
        <v>3635892.6801999998</v>
      </c>
      <c r="F13" s="25">
        <f t="shared" si="0"/>
        <v>605982.11336666672</v>
      </c>
      <c r="G13" s="25">
        <f t="shared" si="0"/>
        <v>624057.31300000008</v>
      </c>
      <c r="H13" s="25">
        <f t="shared" si="17"/>
        <v>102.98279424996765</v>
      </c>
      <c r="I13" s="25">
        <f t="shared" si="1"/>
        <v>17.163799041661278</v>
      </c>
      <c r="J13" s="80">
        <f t="shared" si="2"/>
        <v>841600.8</v>
      </c>
      <c r="K13" s="79">
        <f t="shared" si="2"/>
        <v>140266.80000000002</v>
      </c>
      <c r="L13" s="79">
        <f t="shared" si="2"/>
        <v>176938.02100000007</v>
      </c>
      <c r="M13" s="79">
        <f t="shared" si="18"/>
        <v>126.14390646967068</v>
      </c>
      <c r="N13" s="79">
        <f t="shared" si="3"/>
        <v>21.023984411611782</v>
      </c>
      <c r="O13" s="80">
        <f t="shared" si="4"/>
        <v>159100</v>
      </c>
      <c r="P13" s="79">
        <f t="shared" si="4"/>
        <v>26516.666666666668</v>
      </c>
      <c r="Q13" s="79">
        <f t="shared" si="4"/>
        <v>18710.588000000047</v>
      </c>
      <c r="R13" s="79">
        <f t="shared" si="19"/>
        <v>70.56161407919565</v>
      </c>
      <c r="S13" s="81">
        <f t="shared" si="5"/>
        <v>11.760269013199276</v>
      </c>
      <c r="T13" s="80">
        <v>0</v>
      </c>
      <c r="U13" s="82">
        <f t="shared" si="20"/>
        <v>0</v>
      </c>
      <c r="V13" s="82">
        <v>-6.66</v>
      </c>
      <c r="W13" s="82" t="e">
        <f t="shared" si="21"/>
        <v>#DIV/0!</v>
      </c>
      <c r="X13" s="82" t="e">
        <f t="shared" si="6"/>
        <v>#DIV/0!</v>
      </c>
      <c r="Y13" s="80">
        <v>16650</v>
      </c>
      <c r="Z13" s="82">
        <f t="shared" si="22"/>
        <v>2775</v>
      </c>
      <c r="AA13" s="82">
        <v>4229.66</v>
      </c>
      <c r="AB13" s="82">
        <f t="shared" si="7"/>
        <v>152.42018018018018</v>
      </c>
      <c r="AC13" s="82">
        <f t="shared" si="7"/>
        <v>3.6036036036036037</v>
      </c>
      <c r="AD13" s="80">
        <v>142450</v>
      </c>
      <c r="AE13" s="82">
        <f t="shared" si="23"/>
        <v>23741.666666666668</v>
      </c>
      <c r="AF13" s="82">
        <v>14487.588000000047</v>
      </c>
      <c r="AG13" s="82">
        <f>+AF13/AE13*100</f>
        <v>61.021781677781874</v>
      </c>
      <c r="AH13" s="82">
        <f>AF13/AD13*100</f>
        <v>10.170296946296979</v>
      </c>
      <c r="AI13" s="80">
        <v>442300</v>
      </c>
      <c r="AJ13" s="82">
        <f t="shared" si="24"/>
        <v>73716.666666666672</v>
      </c>
      <c r="AK13" s="82">
        <v>129718.20600000001</v>
      </c>
      <c r="AL13" s="82">
        <f t="shared" si="25"/>
        <v>175.96862672394303</v>
      </c>
      <c r="AM13" s="82">
        <f t="shared" si="8"/>
        <v>29.328104453990505</v>
      </c>
      <c r="AN13" s="80">
        <v>17110</v>
      </c>
      <c r="AO13" s="82">
        <f t="shared" si="26"/>
        <v>2851.6666666666665</v>
      </c>
      <c r="AP13" s="82">
        <v>4336.7529999999997</v>
      </c>
      <c r="AQ13" s="82">
        <f t="shared" si="27"/>
        <v>152.07783752191702</v>
      </c>
      <c r="AR13" s="82">
        <f t="shared" si="9"/>
        <v>25.346306253652834</v>
      </c>
      <c r="AS13" s="80">
        <v>13000</v>
      </c>
      <c r="AT13" s="82">
        <f t="shared" si="28"/>
        <v>2166.6666666666665</v>
      </c>
      <c r="AU13" s="82">
        <v>3735.7</v>
      </c>
      <c r="AV13" s="82">
        <f t="shared" si="29"/>
        <v>172.4169230769231</v>
      </c>
      <c r="AW13" s="82">
        <f t="shared" si="10"/>
        <v>28.736153846153844</v>
      </c>
      <c r="AX13" s="80">
        <v>0</v>
      </c>
      <c r="AY13" s="82">
        <f t="shared" si="30"/>
        <v>0</v>
      </c>
      <c r="AZ13" s="82">
        <v>0</v>
      </c>
      <c r="BA13" s="80">
        <v>0</v>
      </c>
      <c r="BB13" s="82">
        <f t="shared" si="31"/>
        <v>0</v>
      </c>
      <c r="BC13" s="82">
        <v>0</v>
      </c>
      <c r="BD13" s="80">
        <v>2680869.1</v>
      </c>
      <c r="BE13" s="82">
        <f t="shared" si="32"/>
        <v>446811.51666666666</v>
      </c>
      <c r="BF13" s="82">
        <v>447119.29200000002</v>
      </c>
      <c r="BG13" s="80">
        <v>3486.1</v>
      </c>
      <c r="BH13" s="82">
        <f t="shared" si="33"/>
        <v>581.01666666666665</v>
      </c>
      <c r="BI13" s="82">
        <v>0</v>
      </c>
      <c r="BJ13" s="80">
        <v>0</v>
      </c>
      <c r="BK13" s="82">
        <f t="shared" si="34"/>
        <v>0</v>
      </c>
      <c r="BL13" s="82">
        <v>0</v>
      </c>
      <c r="BM13" s="80">
        <v>0</v>
      </c>
      <c r="BN13" s="82">
        <f t="shared" si="35"/>
        <v>0</v>
      </c>
      <c r="BO13" s="82">
        <v>0</v>
      </c>
      <c r="BP13" s="80">
        <f t="shared" si="11"/>
        <v>44174.400000000001</v>
      </c>
      <c r="BQ13" s="82">
        <f t="shared" si="36"/>
        <v>33130.800000000003</v>
      </c>
      <c r="BR13" s="82">
        <f t="shared" si="12"/>
        <v>4394.7659999999996</v>
      </c>
      <c r="BS13" s="82">
        <f t="shared" si="37"/>
        <v>13.264895505088917</v>
      </c>
      <c r="BT13" s="82">
        <f t="shared" si="13"/>
        <v>9.9486716288166903</v>
      </c>
      <c r="BU13" s="80">
        <v>33005</v>
      </c>
      <c r="BV13" s="82">
        <f t="shared" si="38"/>
        <v>5500.833333333333</v>
      </c>
      <c r="BW13" s="82">
        <v>3300.1439999999998</v>
      </c>
      <c r="BX13" s="80">
        <v>3330</v>
      </c>
      <c r="BY13" s="82">
        <f t="shared" si="39"/>
        <v>555</v>
      </c>
      <c r="BZ13" s="82">
        <v>121.61199999999999</v>
      </c>
      <c r="CA13" s="80">
        <v>0</v>
      </c>
      <c r="CB13" s="82">
        <f t="shared" si="40"/>
        <v>0</v>
      </c>
      <c r="CC13" s="82">
        <v>0</v>
      </c>
      <c r="CD13" s="80">
        <v>7839.4</v>
      </c>
      <c r="CE13" s="82">
        <f t="shared" si="41"/>
        <v>1306.5666666666666</v>
      </c>
      <c r="CF13" s="82">
        <v>973.01</v>
      </c>
      <c r="CG13" s="80">
        <v>0</v>
      </c>
      <c r="CH13" s="82">
        <f t="shared" si="42"/>
        <v>0</v>
      </c>
      <c r="CI13" s="82">
        <v>0</v>
      </c>
      <c r="CJ13" s="80">
        <v>4454</v>
      </c>
      <c r="CK13" s="82">
        <f t="shared" si="43"/>
        <v>742.33333333333337</v>
      </c>
      <c r="CL13" s="82">
        <v>0</v>
      </c>
      <c r="CM13" s="80">
        <v>0</v>
      </c>
      <c r="CN13" s="82">
        <f t="shared" si="44"/>
        <v>0</v>
      </c>
      <c r="CO13" s="82">
        <v>244</v>
      </c>
      <c r="CP13" s="80">
        <v>159916.4</v>
      </c>
      <c r="CQ13" s="82">
        <f t="shared" si="45"/>
        <v>26652.733333333334</v>
      </c>
      <c r="CR13" s="82">
        <v>11187.406999999999</v>
      </c>
      <c r="CS13" s="24">
        <v>98469.6</v>
      </c>
      <c r="CT13" s="56">
        <f t="shared" si="46"/>
        <v>16411.600000000002</v>
      </c>
      <c r="CU13" s="56">
        <v>4029.75</v>
      </c>
      <c r="CV13" s="24">
        <v>5000</v>
      </c>
      <c r="CW13" s="56">
        <f t="shared" si="47"/>
        <v>833.33333333333337</v>
      </c>
      <c r="CX13" s="56">
        <v>1506.1790000000001</v>
      </c>
      <c r="CY13" s="24">
        <v>1000</v>
      </c>
      <c r="CZ13" s="56">
        <f t="shared" si="48"/>
        <v>166.66666666666666</v>
      </c>
      <c r="DA13" s="56">
        <v>300</v>
      </c>
      <c r="DB13" s="24">
        <v>0</v>
      </c>
      <c r="DC13" s="56">
        <f t="shared" si="49"/>
        <v>0</v>
      </c>
      <c r="DD13" s="56">
        <v>0</v>
      </c>
      <c r="DE13" s="24">
        <v>0</v>
      </c>
      <c r="DF13" s="56">
        <f t="shared" si="50"/>
        <v>0</v>
      </c>
      <c r="DG13" s="56">
        <v>2804.422</v>
      </c>
      <c r="DH13" s="56">
        <v>0</v>
      </c>
      <c r="DI13" s="24">
        <f t="shared" si="14"/>
        <v>3530410</v>
      </c>
      <c r="DJ13" s="56">
        <f t="shared" si="14"/>
        <v>588401.66666666674</v>
      </c>
      <c r="DK13" s="56">
        <f t="shared" si="14"/>
        <v>624057.31300000008</v>
      </c>
      <c r="DL13" s="24">
        <v>0</v>
      </c>
      <c r="DM13" s="56">
        <f t="shared" si="51"/>
        <v>0</v>
      </c>
      <c r="DN13" s="56">
        <v>0</v>
      </c>
      <c r="DO13" s="24">
        <v>105482.6802</v>
      </c>
      <c r="DP13" s="56">
        <f t="shared" si="52"/>
        <v>17580.4467</v>
      </c>
      <c r="DQ13" s="56">
        <v>0</v>
      </c>
      <c r="DR13" s="24">
        <v>0</v>
      </c>
      <c r="DS13" s="56">
        <f t="shared" si="53"/>
        <v>0</v>
      </c>
      <c r="DT13" s="56">
        <v>0</v>
      </c>
      <c r="DU13" s="24">
        <v>0</v>
      </c>
      <c r="DV13" s="56">
        <f t="shared" si="54"/>
        <v>0</v>
      </c>
      <c r="DW13" s="56">
        <v>0</v>
      </c>
      <c r="DX13" s="24">
        <v>0</v>
      </c>
      <c r="DY13" s="56">
        <f t="shared" si="55"/>
        <v>0</v>
      </c>
      <c r="DZ13" s="56">
        <v>0</v>
      </c>
      <c r="EA13" s="24">
        <v>0</v>
      </c>
      <c r="EB13" s="56">
        <f t="shared" si="56"/>
        <v>0</v>
      </c>
      <c r="EC13" s="56">
        <v>0</v>
      </c>
      <c r="ED13" s="56"/>
      <c r="EE13" s="24">
        <f t="shared" si="15"/>
        <v>105482.6802</v>
      </c>
      <c r="EF13" s="56">
        <f t="shared" si="15"/>
        <v>17580.4467</v>
      </c>
      <c r="EG13" s="56">
        <f t="shared" si="16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40.5" customHeight="1" x14ac:dyDescent="0.3">
      <c r="A14" s="22">
        <v>6</v>
      </c>
      <c r="B14" s="54" t="s">
        <v>60</v>
      </c>
      <c r="C14" s="55">
        <v>13298.7847</v>
      </c>
      <c r="D14" s="55">
        <v>52003.305200000003</v>
      </c>
      <c r="E14" s="24">
        <f t="shared" si="0"/>
        <v>1880000</v>
      </c>
      <c r="F14" s="25">
        <f t="shared" si="0"/>
        <v>313333.33333333331</v>
      </c>
      <c r="G14" s="25">
        <f t="shared" si="0"/>
        <v>248866.68780000001</v>
      </c>
      <c r="H14" s="25">
        <f t="shared" si="17"/>
        <v>79.425538659574485</v>
      </c>
      <c r="I14" s="25">
        <f t="shared" si="1"/>
        <v>13.237589776595746</v>
      </c>
      <c r="J14" s="80">
        <f t="shared" si="2"/>
        <v>465743.4</v>
      </c>
      <c r="K14" s="79">
        <f t="shared" si="2"/>
        <v>77623.899999999994</v>
      </c>
      <c r="L14" s="79">
        <f t="shared" si="2"/>
        <v>96490.487799999959</v>
      </c>
      <c r="M14" s="79">
        <f t="shared" si="18"/>
        <v>124.30512741565416</v>
      </c>
      <c r="N14" s="79">
        <f t="shared" si="3"/>
        <v>20.717521235942357</v>
      </c>
      <c r="O14" s="80">
        <f t="shared" si="4"/>
        <v>99600</v>
      </c>
      <c r="P14" s="79">
        <f t="shared" si="4"/>
        <v>16600</v>
      </c>
      <c r="Q14" s="79">
        <f t="shared" si="4"/>
        <v>10438.006999999972</v>
      </c>
      <c r="R14" s="79">
        <f t="shared" si="19"/>
        <v>62.879560240963684</v>
      </c>
      <c r="S14" s="81">
        <f t="shared" si="5"/>
        <v>10.479926706827282</v>
      </c>
      <c r="T14" s="80">
        <v>8100</v>
      </c>
      <c r="U14" s="82">
        <f t="shared" si="20"/>
        <v>1350</v>
      </c>
      <c r="V14" s="82">
        <v>3215.4670000000001</v>
      </c>
      <c r="W14" s="82">
        <f t="shared" si="21"/>
        <v>238.18274074074074</v>
      </c>
      <c r="X14" s="82">
        <f t="shared" si="6"/>
        <v>39.697123456790123</v>
      </c>
      <c r="Y14" s="80">
        <v>14800</v>
      </c>
      <c r="Z14" s="82">
        <f t="shared" si="22"/>
        <v>2466.6666666666665</v>
      </c>
      <c r="AA14" s="82">
        <v>1097.5930000000001</v>
      </c>
      <c r="AB14" s="82">
        <f t="shared" si="7"/>
        <v>44.497013513513515</v>
      </c>
      <c r="AC14" s="82">
        <f t="shared" si="7"/>
        <v>4.0540540540540535</v>
      </c>
      <c r="AD14" s="80">
        <v>76700</v>
      </c>
      <c r="AE14" s="82">
        <f t="shared" si="23"/>
        <v>12783.333333333334</v>
      </c>
      <c r="AF14" s="82">
        <v>6124.946999999971</v>
      </c>
      <c r="AG14" s="82">
        <f>+AF14/AE14*100</f>
        <v>47.913535853976299</v>
      </c>
      <c r="AH14" s="82">
        <f>AF14/AD14*100</f>
        <v>7.985589308996051</v>
      </c>
      <c r="AI14" s="80">
        <v>278743.40000000002</v>
      </c>
      <c r="AJ14" s="82">
        <f t="shared" si="24"/>
        <v>46457.233333333337</v>
      </c>
      <c r="AK14" s="82">
        <v>73249.721000000005</v>
      </c>
      <c r="AL14" s="82">
        <f t="shared" si="25"/>
        <v>157.67129410059576</v>
      </c>
      <c r="AM14" s="82">
        <f t="shared" si="8"/>
        <v>26.278549016765957</v>
      </c>
      <c r="AN14" s="80">
        <v>9700</v>
      </c>
      <c r="AO14" s="82">
        <f t="shared" si="26"/>
        <v>1616.6666666666667</v>
      </c>
      <c r="AP14" s="82">
        <v>2031.98</v>
      </c>
      <c r="AQ14" s="82">
        <f t="shared" si="27"/>
        <v>125.68948453608246</v>
      </c>
      <c r="AR14" s="82">
        <f t="shared" si="9"/>
        <v>20.948247422680414</v>
      </c>
      <c r="AS14" s="80">
        <v>13000</v>
      </c>
      <c r="AT14" s="82">
        <f t="shared" si="28"/>
        <v>2166.6666666666665</v>
      </c>
      <c r="AU14" s="82">
        <v>2091.6</v>
      </c>
      <c r="AV14" s="82">
        <f t="shared" si="29"/>
        <v>96.535384615384629</v>
      </c>
      <c r="AW14" s="82">
        <f t="shared" si="10"/>
        <v>16.08923076923077</v>
      </c>
      <c r="AX14" s="80">
        <v>0</v>
      </c>
      <c r="AY14" s="82">
        <f t="shared" si="30"/>
        <v>0</v>
      </c>
      <c r="AZ14" s="82">
        <v>0</v>
      </c>
      <c r="BA14" s="80">
        <v>0</v>
      </c>
      <c r="BB14" s="82">
        <f t="shared" si="31"/>
        <v>0</v>
      </c>
      <c r="BC14" s="82">
        <v>0</v>
      </c>
      <c r="BD14" s="80">
        <v>914256.6</v>
      </c>
      <c r="BE14" s="82">
        <f t="shared" si="32"/>
        <v>152376.1</v>
      </c>
      <c r="BF14" s="82">
        <v>152376.20000000001</v>
      </c>
      <c r="BG14" s="80">
        <v>0</v>
      </c>
      <c r="BH14" s="82">
        <f t="shared" si="33"/>
        <v>0</v>
      </c>
      <c r="BI14" s="82">
        <v>0</v>
      </c>
      <c r="BJ14" s="80">
        <v>0</v>
      </c>
      <c r="BK14" s="82">
        <f t="shared" si="34"/>
        <v>0</v>
      </c>
      <c r="BL14" s="82">
        <v>0</v>
      </c>
      <c r="BM14" s="80">
        <v>0</v>
      </c>
      <c r="BN14" s="82">
        <f t="shared" si="35"/>
        <v>0</v>
      </c>
      <c r="BO14" s="82">
        <v>0</v>
      </c>
      <c r="BP14" s="80">
        <f t="shared" si="11"/>
        <v>23400</v>
      </c>
      <c r="BQ14" s="82">
        <f t="shared" si="36"/>
        <v>17550</v>
      </c>
      <c r="BR14" s="82">
        <f t="shared" si="12"/>
        <v>860.1549</v>
      </c>
      <c r="BS14" s="82">
        <f t="shared" si="37"/>
        <v>4.9011675213675217</v>
      </c>
      <c r="BT14" s="82">
        <f t="shared" si="13"/>
        <v>3.675875641025641</v>
      </c>
      <c r="BU14" s="80">
        <v>11200</v>
      </c>
      <c r="BV14" s="82">
        <f t="shared" si="38"/>
        <v>1866.6666666666667</v>
      </c>
      <c r="BW14" s="82">
        <v>262.48599999999999</v>
      </c>
      <c r="BX14" s="80">
        <v>5540</v>
      </c>
      <c r="BY14" s="82">
        <f t="shared" si="39"/>
        <v>923.33333333333337</v>
      </c>
      <c r="BZ14" s="82">
        <v>0</v>
      </c>
      <c r="CA14" s="80">
        <v>3100</v>
      </c>
      <c r="CB14" s="82">
        <f t="shared" si="40"/>
        <v>516.66666666666663</v>
      </c>
      <c r="CC14" s="82">
        <v>245.54</v>
      </c>
      <c r="CD14" s="80">
        <v>3560</v>
      </c>
      <c r="CE14" s="82">
        <f t="shared" si="41"/>
        <v>593.33333333333337</v>
      </c>
      <c r="CF14" s="82">
        <v>352.12889999999999</v>
      </c>
      <c r="CG14" s="80">
        <v>0</v>
      </c>
      <c r="CH14" s="82">
        <f t="shared" si="42"/>
        <v>0</v>
      </c>
      <c r="CI14" s="82">
        <v>0</v>
      </c>
      <c r="CJ14" s="80">
        <v>0</v>
      </c>
      <c r="CK14" s="82">
        <f t="shared" si="43"/>
        <v>0</v>
      </c>
      <c r="CL14" s="82">
        <v>0</v>
      </c>
      <c r="CM14" s="80">
        <v>0</v>
      </c>
      <c r="CN14" s="82">
        <f t="shared" si="44"/>
        <v>0</v>
      </c>
      <c r="CO14" s="82">
        <v>0</v>
      </c>
      <c r="CP14" s="80">
        <v>37800</v>
      </c>
      <c r="CQ14" s="82">
        <f t="shared" si="45"/>
        <v>6300</v>
      </c>
      <c r="CR14" s="82">
        <v>3984.7982999999999</v>
      </c>
      <c r="CS14" s="24">
        <v>30000</v>
      </c>
      <c r="CT14" s="56">
        <f t="shared" si="46"/>
        <v>5000</v>
      </c>
      <c r="CU14" s="56">
        <v>3857.2982999999999</v>
      </c>
      <c r="CV14" s="24">
        <v>2000</v>
      </c>
      <c r="CW14" s="56">
        <f t="shared" si="47"/>
        <v>333.33333333333331</v>
      </c>
      <c r="CX14" s="56">
        <v>2775.3175999999999</v>
      </c>
      <c r="CY14" s="24">
        <v>0</v>
      </c>
      <c r="CZ14" s="56">
        <f t="shared" si="48"/>
        <v>0</v>
      </c>
      <c r="DA14" s="56">
        <v>0</v>
      </c>
      <c r="DB14" s="24">
        <v>0</v>
      </c>
      <c r="DC14" s="56">
        <f t="shared" si="49"/>
        <v>0</v>
      </c>
      <c r="DD14" s="56">
        <v>0</v>
      </c>
      <c r="DE14" s="24">
        <v>1500</v>
      </c>
      <c r="DF14" s="56">
        <f t="shared" si="50"/>
        <v>250</v>
      </c>
      <c r="DG14" s="56">
        <v>1058.9090000000001</v>
      </c>
      <c r="DH14" s="56">
        <v>0</v>
      </c>
      <c r="DI14" s="24">
        <f t="shared" si="14"/>
        <v>1380000</v>
      </c>
      <c r="DJ14" s="56">
        <f t="shared" si="14"/>
        <v>230000.00000000003</v>
      </c>
      <c r="DK14" s="56">
        <f t="shared" si="14"/>
        <v>248866.68780000001</v>
      </c>
      <c r="DL14" s="24">
        <v>0</v>
      </c>
      <c r="DM14" s="56">
        <f t="shared" si="51"/>
        <v>0</v>
      </c>
      <c r="DN14" s="56">
        <v>0</v>
      </c>
      <c r="DO14" s="24">
        <v>500000</v>
      </c>
      <c r="DP14" s="56">
        <f t="shared" si="52"/>
        <v>83333.333333333328</v>
      </c>
      <c r="DQ14" s="56">
        <v>0</v>
      </c>
      <c r="DR14" s="24">
        <v>0</v>
      </c>
      <c r="DS14" s="56">
        <f t="shared" si="53"/>
        <v>0</v>
      </c>
      <c r="DT14" s="56">
        <v>0</v>
      </c>
      <c r="DU14" s="24">
        <v>0</v>
      </c>
      <c r="DV14" s="56">
        <f t="shared" si="54"/>
        <v>0</v>
      </c>
      <c r="DW14" s="56">
        <v>0</v>
      </c>
      <c r="DX14" s="24">
        <v>0</v>
      </c>
      <c r="DY14" s="56">
        <f t="shared" si="55"/>
        <v>0</v>
      </c>
      <c r="DZ14" s="56">
        <v>0</v>
      </c>
      <c r="EA14" s="24">
        <v>251800</v>
      </c>
      <c r="EB14" s="56">
        <f t="shared" si="56"/>
        <v>41966.666666666664</v>
      </c>
      <c r="EC14" s="56">
        <v>70582.679199999999</v>
      </c>
      <c r="ED14" s="56"/>
      <c r="EE14" s="24">
        <f t="shared" si="15"/>
        <v>751800</v>
      </c>
      <c r="EF14" s="56">
        <f t="shared" si="15"/>
        <v>125300</v>
      </c>
      <c r="EG14" s="56">
        <f t="shared" si="16"/>
        <v>70582.679199999999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ht="40.5" customHeight="1" x14ac:dyDescent="0.4">
      <c r="A15" s="22"/>
      <c r="B15" s="44"/>
      <c r="C15" s="45"/>
      <c r="D15" s="32"/>
      <c r="E15" s="56"/>
      <c r="F15" s="56"/>
      <c r="G15" s="25"/>
      <c r="H15" s="25"/>
      <c r="I15" s="25"/>
      <c r="J15" s="79"/>
      <c r="K15" s="79"/>
      <c r="L15" s="79"/>
      <c r="M15" s="79"/>
      <c r="N15" s="79"/>
      <c r="O15" s="79"/>
      <c r="P15" s="79"/>
      <c r="Q15" s="79"/>
      <c r="R15" s="79"/>
      <c r="S15" s="81"/>
      <c r="T15" s="83"/>
      <c r="U15" s="84"/>
      <c r="V15" s="85"/>
      <c r="W15" s="82" t="e">
        <f t="shared" si="21"/>
        <v>#DIV/0!</v>
      </c>
      <c r="X15" s="82" t="e">
        <f t="shared" si="6"/>
        <v>#DIV/0!</v>
      </c>
      <c r="Y15" s="86"/>
      <c r="Z15" s="79"/>
      <c r="AA15" s="85"/>
      <c r="AB15" s="82" t="e">
        <f t="shared" si="7"/>
        <v>#DIV/0!</v>
      </c>
      <c r="AC15" s="82" t="e">
        <f t="shared" si="7"/>
        <v>#DIV/0!</v>
      </c>
      <c r="AD15" s="81"/>
      <c r="AE15" s="79"/>
      <c r="AF15" s="85"/>
      <c r="AG15" s="82"/>
      <c r="AH15" s="81"/>
      <c r="AI15" s="83"/>
      <c r="AJ15" s="79"/>
      <c r="AK15" s="85"/>
      <c r="AL15" s="82"/>
      <c r="AM15" s="81"/>
      <c r="AN15" s="83"/>
      <c r="AO15" s="79"/>
      <c r="AP15" s="85"/>
      <c r="AQ15" s="82"/>
      <c r="AR15" s="81"/>
      <c r="AS15" s="87"/>
      <c r="AT15" s="79"/>
      <c r="AU15" s="79"/>
      <c r="AV15" s="82"/>
      <c r="AW15" s="81"/>
      <c r="AX15" s="88"/>
      <c r="AY15" s="79"/>
      <c r="AZ15" s="81"/>
      <c r="BA15" s="81"/>
      <c r="BB15" s="79"/>
      <c r="BC15" s="81"/>
      <c r="BD15" s="81"/>
      <c r="BE15" s="79"/>
      <c r="BF15" s="89"/>
      <c r="BG15" s="90"/>
      <c r="BH15" s="79"/>
      <c r="BI15" s="81"/>
      <c r="BJ15" s="81"/>
      <c r="BK15" s="79"/>
      <c r="BL15" s="81"/>
      <c r="BM15" s="81"/>
      <c r="BN15" s="79"/>
      <c r="BO15" s="81"/>
      <c r="BP15" s="79"/>
      <c r="BQ15" s="79"/>
      <c r="BR15" s="79"/>
      <c r="BS15" s="82"/>
      <c r="BT15" s="81"/>
      <c r="BU15" s="83"/>
      <c r="BV15" s="79"/>
      <c r="BW15" s="85"/>
      <c r="BX15" s="81"/>
      <c r="BY15" s="79"/>
      <c r="BZ15" s="79"/>
      <c r="CA15" s="81"/>
      <c r="CB15" s="79"/>
      <c r="CC15" s="81"/>
      <c r="CD15" s="83"/>
      <c r="CE15" s="79"/>
      <c r="CF15" s="85"/>
      <c r="CG15" s="81"/>
      <c r="CH15" s="79"/>
      <c r="CI15" s="81"/>
      <c r="CJ15" s="81"/>
      <c r="CK15" s="79"/>
      <c r="CL15" s="81"/>
      <c r="CM15" s="83"/>
      <c r="CN15" s="79"/>
      <c r="CO15" s="85"/>
      <c r="CP15" s="83"/>
      <c r="CQ15" s="79"/>
      <c r="CR15" s="89"/>
      <c r="CS15" s="51"/>
      <c r="CT15" s="25"/>
      <c r="CU15" s="50"/>
      <c r="CV15" s="26"/>
      <c r="CW15" s="25"/>
      <c r="CX15" s="41"/>
      <c r="CY15" s="23"/>
      <c r="CZ15" s="25"/>
      <c r="DA15" s="23"/>
      <c r="DB15" s="23" t="s">
        <v>64</v>
      </c>
      <c r="DC15" s="25"/>
      <c r="DD15" s="23"/>
      <c r="DE15" s="23"/>
      <c r="DF15" s="25"/>
      <c r="DG15" s="52"/>
      <c r="DH15" s="25"/>
      <c r="DI15" s="25"/>
      <c r="DJ15" s="25"/>
      <c r="DK15" s="25"/>
      <c r="DL15" s="23"/>
      <c r="DM15" s="25"/>
      <c r="DN15" s="23"/>
      <c r="DO15" s="23"/>
      <c r="DP15" s="25"/>
      <c r="DQ15" s="23"/>
      <c r="DR15" s="23"/>
      <c r="DS15" s="25"/>
      <c r="DT15" s="23"/>
      <c r="DU15" s="23"/>
      <c r="DV15" s="25"/>
      <c r="DW15" s="23"/>
      <c r="DX15" s="23"/>
      <c r="DY15" s="25"/>
      <c r="DZ15" s="23"/>
      <c r="EA15" s="53"/>
      <c r="EB15" s="25"/>
      <c r="EC15" s="25"/>
      <c r="ED15" s="25"/>
      <c r="EE15" s="25"/>
      <c r="EF15" s="25"/>
      <c r="EG15" s="25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ht="40.5" customHeight="1" x14ac:dyDescent="0.4">
      <c r="A16" s="22"/>
      <c r="B16" s="44"/>
      <c r="C16" s="45"/>
      <c r="D16" s="32"/>
      <c r="E16" s="56"/>
      <c r="F16" s="56"/>
      <c r="G16" s="25"/>
      <c r="H16" s="25"/>
      <c r="I16" s="25"/>
      <c r="J16" s="79"/>
      <c r="K16" s="79"/>
      <c r="L16" s="79"/>
      <c r="M16" s="79"/>
      <c r="N16" s="79"/>
      <c r="O16" s="79"/>
      <c r="P16" s="79"/>
      <c r="Q16" s="79"/>
      <c r="R16" s="79"/>
      <c r="S16" s="81"/>
      <c r="T16" s="83"/>
      <c r="U16" s="83"/>
      <c r="V16" s="79"/>
      <c r="W16" s="82" t="e">
        <f t="shared" si="21"/>
        <v>#DIV/0!</v>
      </c>
      <c r="X16" s="82" t="e">
        <f t="shared" si="6"/>
        <v>#DIV/0!</v>
      </c>
      <c r="Y16" s="86"/>
      <c r="Z16" s="79"/>
      <c r="AA16" s="79"/>
      <c r="AB16" s="82" t="e">
        <f t="shared" si="7"/>
        <v>#DIV/0!</v>
      </c>
      <c r="AC16" s="82" t="e">
        <f t="shared" si="7"/>
        <v>#DIV/0!</v>
      </c>
      <c r="AD16" s="81"/>
      <c r="AE16" s="79"/>
      <c r="AF16" s="81"/>
      <c r="AG16" s="82"/>
      <c r="AH16" s="81"/>
      <c r="AI16" s="83"/>
      <c r="AJ16" s="79"/>
      <c r="AK16" s="79"/>
      <c r="AL16" s="82"/>
      <c r="AM16" s="81"/>
      <c r="AN16" s="83"/>
      <c r="AO16" s="79"/>
      <c r="AP16" s="79"/>
      <c r="AQ16" s="82"/>
      <c r="AR16" s="81"/>
      <c r="AS16" s="87"/>
      <c r="AT16" s="79"/>
      <c r="AU16" s="79"/>
      <c r="AV16" s="82"/>
      <c r="AW16" s="81"/>
      <c r="AX16" s="88"/>
      <c r="AY16" s="79"/>
      <c r="AZ16" s="81"/>
      <c r="BA16" s="81"/>
      <c r="BB16" s="79"/>
      <c r="BC16" s="81"/>
      <c r="BD16" s="81"/>
      <c r="BE16" s="79"/>
      <c r="BF16" s="81"/>
      <c r="BG16" s="90"/>
      <c r="BH16" s="79"/>
      <c r="BI16" s="81"/>
      <c r="BJ16" s="81"/>
      <c r="BK16" s="79"/>
      <c r="BL16" s="81"/>
      <c r="BM16" s="81"/>
      <c r="BN16" s="79"/>
      <c r="BO16" s="81"/>
      <c r="BP16" s="79"/>
      <c r="BQ16" s="79"/>
      <c r="BR16" s="79"/>
      <c r="BS16" s="82"/>
      <c r="BT16" s="81"/>
      <c r="BU16" s="83"/>
      <c r="BV16" s="79"/>
      <c r="BW16" s="79"/>
      <c r="BX16" s="81"/>
      <c r="BY16" s="79"/>
      <c r="BZ16" s="79"/>
      <c r="CA16" s="81"/>
      <c r="CB16" s="79"/>
      <c r="CC16" s="81"/>
      <c r="CD16" s="83"/>
      <c r="CE16" s="79"/>
      <c r="CF16" s="81"/>
      <c r="CG16" s="81"/>
      <c r="CH16" s="79"/>
      <c r="CI16" s="81"/>
      <c r="CJ16" s="81"/>
      <c r="CK16" s="79"/>
      <c r="CL16" s="81"/>
      <c r="CM16" s="83"/>
      <c r="CN16" s="79"/>
      <c r="CO16" s="81"/>
      <c r="CP16" s="83"/>
      <c r="CQ16" s="79"/>
      <c r="CR16" s="81"/>
      <c r="CS16" s="45"/>
      <c r="CT16" s="25"/>
      <c r="CU16" s="23"/>
      <c r="CV16" s="26"/>
      <c r="CW16" s="25"/>
      <c r="CX16" s="23"/>
      <c r="CY16" s="23"/>
      <c r="CZ16" s="25"/>
      <c r="DA16" s="23"/>
      <c r="DB16" s="23"/>
      <c r="DC16" s="25"/>
      <c r="DD16" s="23"/>
      <c r="DE16" s="23"/>
      <c r="DF16" s="25"/>
      <c r="DG16" s="25"/>
      <c r="DH16" s="25"/>
      <c r="DI16" s="25"/>
      <c r="DJ16" s="25"/>
      <c r="DK16" s="25"/>
      <c r="DL16" s="23"/>
      <c r="DM16" s="25"/>
      <c r="DN16" s="23"/>
      <c r="DO16" s="23"/>
      <c r="DP16" s="25"/>
      <c r="DQ16" s="23"/>
      <c r="DR16" s="23"/>
      <c r="DS16" s="25"/>
      <c r="DT16" s="23"/>
      <c r="DU16" s="23"/>
      <c r="DV16" s="25"/>
      <c r="DW16" s="23"/>
      <c r="DX16" s="23"/>
      <c r="DY16" s="25"/>
      <c r="DZ16" s="23"/>
      <c r="EA16" s="53"/>
      <c r="EB16" s="25"/>
      <c r="EC16" s="25"/>
      <c r="ED16" s="25"/>
      <c r="EE16" s="25"/>
      <c r="EF16" s="25"/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ht="40.5" customHeight="1" x14ac:dyDescent="0.3">
      <c r="A17" s="22"/>
      <c r="B17" s="46" t="s">
        <v>51</v>
      </c>
      <c r="C17" s="34">
        <f>SUM(C10:C16)</f>
        <v>327356.76319999999</v>
      </c>
      <c r="D17" s="34">
        <f>SUM(D10:D16)</f>
        <v>1505913.2455</v>
      </c>
      <c r="E17" s="34">
        <f>SUM(E10:E16)</f>
        <v>12512449.6066</v>
      </c>
      <c r="F17" s="34">
        <f>SUM(F10:F16)</f>
        <v>2085408.2677666666</v>
      </c>
      <c r="G17" s="34">
        <f>SUM(G10:G16)</f>
        <v>1692559.037</v>
      </c>
      <c r="H17" s="34">
        <f t="shared" si="17"/>
        <v>81.161998979347004</v>
      </c>
      <c r="I17" s="34">
        <f>G17/E17*100</f>
        <v>13.526999829891167</v>
      </c>
      <c r="J17" s="79">
        <f>SUM(J10:J16)</f>
        <v>2752454.6</v>
      </c>
      <c r="K17" s="79">
        <f>SUM(K10:K16)</f>
        <v>458742.43333333347</v>
      </c>
      <c r="L17" s="79">
        <f>SUM(L10:L16)</f>
        <v>517196.74500000017</v>
      </c>
      <c r="M17" s="79">
        <f t="shared" si="18"/>
        <v>112.7422944596434</v>
      </c>
      <c r="N17" s="79">
        <f>L17/J17*100</f>
        <v>18.790382409940573</v>
      </c>
      <c r="O17" s="79">
        <f>SUM(O10:O16)</f>
        <v>514766.63000000041</v>
      </c>
      <c r="P17" s="79">
        <f>SUM(P10:P16)</f>
        <v>85794.438333333397</v>
      </c>
      <c r="Q17" s="79">
        <f>SUM(Q10:Q16)</f>
        <v>54740.644100000121</v>
      </c>
      <c r="R17" s="79">
        <f t="shared" si="19"/>
        <v>63.804420383660165</v>
      </c>
      <c r="S17" s="79">
        <f>Q17/O17*100</f>
        <v>10.63407006394336</v>
      </c>
      <c r="T17" s="79">
        <f>SUM(T10:T16)</f>
        <v>23164.400000000001</v>
      </c>
      <c r="U17" s="79">
        <f>SUM(U10:U16)</f>
        <v>3860.7333333333336</v>
      </c>
      <c r="V17" s="79">
        <f>SUM(V10:V16)</f>
        <v>5014.4350000000004</v>
      </c>
      <c r="W17" s="79">
        <f t="shared" si="21"/>
        <v>129.88296696655212</v>
      </c>
      <c r="X17" s="79">
        <f t="shared" si="6"/>
        <v>21.647161161092022</v>
      </c>
      <c r="Y17" s="79">
        <f>SUM(Y10:Y16)</f>
        <v>141872.29999999999</v>
      </c>
      <c r="Z17" s="79">
        <f>SUM(Z10:Z16)</f>
        <v>23645.383333333335</v>
      </c>
      <c r="AA17" s="79">
        <f>SUM(AA10:AA16)</f>
        <v>13474.733100000001</v>
      </c>
      <c r="AB17" s="79">
        <f t="shared" si="7"/>
        <v>56.986739906239627</v>
      </c>
      <c r="AC17" s="79">
        <f t="shared" si="7"/>
        <v>0.42291553742344346</v>
      </c>
      <c r="AD17" s="79">
        <f>SUM(AD10:AD16)</f>
        <v>349729.9300000004</v>
      </c>
      <c r="AE17" s="79">
        <f>SUM(AE10:AE16)</f>
        <v>58288.321666666736</v>
      </c>
      <c r="AF17" s="79">
        <f>SUM(AF10:AF16)</f>
        <v>36251.476000000126</v>
      </c>
      <c r="AG17" s="79">
        <f>+AF17/AE17*100</f>
        <v>62.193377615693493</v>
      </c>
      <c r="AH17" s="79">
        <f>AF17/AD17*100</f>
        <v>10.365562935948915</v>
      </c>
      <c r="AI17" s="79">
        <f>SUM(AI10:AI16)</f>
        <v>1272421.6000000001</v>
      </c>
      <c r="AJ17" s="79">
        <f>SUM(AJ10:AJ16)</f>
        <v>212070.26666666669</v>
      </c>
      <c r="AK17" s="79">
        <f>SUM(AK10:AK16)</f>
        <v>371623.84420000005</v>
      </c>
      <c r="AL17" s="79">
        <f>+AK17/AJ17*100</f>
        <v>175.23618470481796</v>
      </c>
      <c r="AM17" s="79">
        <f>AK17/AI17*100</f>
        <v>29.206030784136328</v>
      </c>
      <c r="AN17" s="79">
        <f>SUM(AN10:AN16)</f>
        <v>45792.5</v>
      </c>
      <c r="AO17" s="79">
        <f>SUM(AO10:AO16)</f>
        <v>7632.083333333333</v>
      </c>
      <c r="AP17" s="79">
        <f>SUM(AP10:AP16)</f>
        <v>9088.1152000000002</v>
      </c>
      <c r="AQ17" s="79">
        <f t="shared" si="27"/>
        <v>119.07777736528908</v>
      </c>
      <c r="AR17" s="79">
        <f>AP17/AN17*100</f>
        <v>19.84629622754818</v>
      </c>
      <c r="AS17" s="79">
        <f>SUM(AS10:AS16)</f>
        <v>45600</v>
      </c>
      <c r="AT17" s="79">
        <f>SUM(AT10:AT16)</f>
        <v>7600</v>
      </c>
      <c r="AU17" s="79">
        <f>SUM(AU10:AU16)</f>
        <v>9354.7999999999993</v>
      </c>
      <c r="AV17" s="79">
        <f>+AU17/AT17*100</f>
        <v>123.08947368421053</v>
      </c>
      <c r="AW17" s="79">
        <f>AU17/AS17*100</f>
        <v>20.514912280701754</v>
      </c>
      <c r="AX17" s="79">
        <f t="shared" ref="AX17:BR17" si="57">SUM(AX10:AX16)</f>
        <v>0</v>
      </c>
      <c r="AY17" s="79">
        <f t="shared" si="57"/>
        <v>0</v>
      </c>
      <c r="AZ17" s="79">
        <f t="shared" si="57"/>
        <v>0</v>
      </c>
      <c r="BA17" s="79">
        <f t="shared" si="57"/>
        <v>0</v>
      </c>
      <c r="BB17" s="79">
        <f t="shared" si="57"/>
        <v>0</v>
      </c>
      <c r="BC17" s="79">
        <f t="shared" si="57"/>
        <v>0</v>
      </c>
      <c r="BD17" s="79">
        <f t="shared" si="57"/>
        <v>7050325.9000000004</v>
      </c>
      <c r="BE17" s="79">
        <f t="shared" si="57"/>
        <v>1175054.3166666667</v>
      </c>
      <c r="BF17" s="79">
        <f t="shared" si="57"/>
        <v>1175362.2920000001</v>
      </c>
      <c r="BG17" s="79">
        <f t="shared" si="57"/>
        <v>18084.3</v>
      </c>
      <c r="BH17" s="79">
        <f t="shared" si="57"/>
        <v>3014.05</v>
      </c>
      <c r="BI17" s="79">
        <f t="shared" si="57"/>
        <v>0</v>
      </c>
      <c r="BJ17" s="79">
        <f t="shared" si="57"/>
        <v>0</v>
      </c>
      <c r="BK17" s="79">
        <f t="shared" si="57"/>
        <v>0</v>
      </c>
      <c r="BL17" s="79">
        <f t="shared" si="57"/>
        <v>0</v>
      </c>
      <c r="BM17" s="79">
        <f t="shared" si="57"/>
        <v>0</v>
      </c>
      <c r="BN17" s="79">
        <f t="shared" si="57"/>
        <v>0</v>
      </c>
      <c r="BO17" s="79">
        <f t="shared" si="57"/>
        <v>0</v>
      </c>
      <c r="BP17" s="79">
        <f t="shared" si="57"/>
        <v>344888.30000000005</v>
      </c>
      <c r="BQ17" s="79">
        <f t="shared" si="57"/>
        <v>258666.22499999998</v>
      </c>
      <c r="BR17" s="79">
        <f t="shared" si="57"/>
        <v>14806.429899999999</v>
      </c>
      <c r="BS17" s="79">
        <f t="shared" si="37"/>
        <v>5.7241450444486901</v>
      </c>
      <c r="BT17" s="79">
        <f>BR17/BP17*100</f>
        <v>4.2931087833365167</v>
      </c>
      <c r="BU17" s="79">
        <f t="shared" ref="BU17:CZ17" si="58">SUM(BU10:BU16)</f>
        <v>254687</v>
      </c>
      <c r="BV17" s="79">
        <f t="shared" si="58"/>
        <v>42447.833333333328</v>
      </c>
      <c r="BW17" s="79">
        <f t="shared" si="58"/>
        <v>8969.61</v>
      </c>
      <c r="BX17" s="79">
        <f t="shared" si="58"/>
        <v>52046.400000000001</v>
      </c>
      <c r="BY17" s="79">
        <f t="shared" si="58"/>
        <v>8674.4</v>
      </c>
      <c r="BZ17" s="79">
        <f t="shared" si="58"/>
        <v>768.61199999999997</v>
      </c>
      <c r="CA17" s="79">
        <f t="shared" si="58"/>
        <v>5200</v>
      </c>
      <c r="CB17" s="79">
        <f t="shared" si="58"/>
        <v>866.66666666666663</v>
      </c>
      <c r="CC17" s="79">
        <f t="shared" si="58"/>
        <v>446.14</v>
      </c>
      <c r="CD17" s="79">
        <f t="shared" si="58"/>
        <v>32954.9</v>
      </c>
      <c r="CE17" s="79">
        <f t="shared" si="58"/>
        <v>5492.4833333333327</v>
      </c>
      <c r="CF17" s="79">
        <f t="shared" si="58"/>
        <v>4622.0679</v>
      </c>
      <c r="CG17" s="79">
        <f t="shared" si="58"/>
        <v>0</v>
      </c>
      <c r="CH17" s="79">
        <f t="shared" si="58"/>
        <v>0</v>
      </c>
      <c r="CI17" s="79">
        <f t="shared" si="58"/>
        <v>0</v>
      </c>
      <c r="CJ17" s="79">
        <f t="shared" si="58"/>
        <v>13134.599999999999</v>
      </c>
      <c r="CK17" s="79">
        <f t="shared" si="58"/>
        <v>2189.1</v>
      </c>
      <c r="CL17" s="79">
        <f t="shared" si="58"/>
        <v>0</v>
      </c>
      <c r="CM17" s="79">
        <f t="shared" si="58"/>
        <v>0</v>
      </c>
      <c r="CN17" s="79">
        <f t="shared" si="58"/>
        <v>0</v>
      </c>
      <c r="CO17" s="79">
        <f t="shared" si="58"/>
        <v>288</v>
      </c>
      <c r="CP17" s="79">
        <f t="shared" si="58"/>
        <v>479319.47</v>
      </c>
      <c r="CQ17" s="79">
        <f t="shared" si="58"/>
        <v>79886.578333333338</v>
      </c>
      <c r="CR17" s="79">
        <f t="shared" si="58"/>
        <v>40283.801299999999</v>
      </c>
      <c r="CS17" s="34">
        <f t="shared" si="58"/>
        <v>232420.17</v>
      </c>
      <c r="CT17" s="34">
        <f t="shared" si="58"/>
        <v>38736.695000000007</v>
      </c>
      <c r="CU17" s="34">
        <f t="shared" si="58"/>
        <v>19931.134299999998</v>
      </c>
      <c r="CV17" s="34">
        <f t="shared" si="58"/>
        <v>13900</v>
      </c>
      <c r="CW17" s="34">
        <f t="shared" si="58"/>
        <v>2316.666666666667</v>
      </c>
      <c r="CX17" s="34">
        <f t="shared" si="58"/>
        <v>7035.5136000000002</v>
      </c>
      <c r="CY17" s="34">
        <f t="shared" si="58"/>
        <v>3666.1</v>
      </c>
      <c r="CZ17" s="34">
        <f t="shared" si="58"/>
        <v>611.01666666666665</v>
      </c>
      <c r="DA17" s="34">
        <f t="shared" ref="DA17:EE17" si="59">SUM(DA10:DA16)</f>
        <v>605.43779999999992</v>
      </c>
      <c r="DB17" s="34">
        <f t="shared" si="59"/>
        <v>20000</v>
      </c>
      <c r="DC17" s="34">
        <f>SUM(DC10:DC16)</f>
        <v>3333.3333333333335</v>
      </c>
      <c r="DD17" s="34">
        <f t="shared" si="59"/>
        <v>0</v>
      </c>
      <c r="DE17" s="34">
        <f t="shared" si="59"/>
        <v>32100</v>
      </c>
      <c r="DF17" s="34">
        <f>SUM(DF10:DF16)</f>
        <v>5350</v>
      </c>
      <c r="DG17" s="34">
        <f t="shared" si="59"/>
        <v>9370.1589000000004</v>
      </c>
      <c r="DH17" s="34">
        <f t="shared" si="59"/>
        <v>0</v>
      </c>
      <c r="DI17" s="34">
        <f t="shared" si="59"/>
        <v>9853999.3999999985</v>
      </c>
      <c r="DJ17" s="34">
        <f>SUM(DJ10:DJ16)</f>
        <v>1642333.2333333336</v>
      </c>
      <c r="DK17" s="34">
        <f t="shared" si="59"/>
        <v>1692559.037</v>
      </c>
      <c r="DL17" s="34">
        <f t="shared" si="59"/>
        <v>100000</v>
      </c>
      <c r="DM17" s="34">
        <f>SUM(DM10:DM16)</f>
        <v>16666.666666666668</v>
      </c>
      <c r="DN17" s="34">
        <f t="shared" si="59"/>
        <v>0</v>
      </c>
      <c r="DO17" s="34">
        <f t="shared" si="59"/>
        <v>2553450.2066000002</v>
      </c>
      <c r="DP17" s="34">
        <f>SUM(DP10:DP16)</f>
        <v>425575.03443333326</v>
      </c>
      <c r="DQ17" s="34">
        <f t="shared" si="59"/>
        <v>0</v>
      </c>
      <c r="DR17" s="34">
        <f t="shared" si="59"/>
        <v>0</v>
      </c>
      <c r="DS17" s="34">
        <f>SUM(DS10:DS16)</f>
        <v>0</v>
      </c>
      <c r="DT17" s="34">
        <f t="shared" si="59"/>
        <v>0</v>
      </c>
      <c r="DU17" s="34">
        <f t="shared" si="59"/>
        <v>5000</v>
      </c>
      <c r="DV17" s="34">
        <f>SUM(DV10:DV16)</f>
        <v>833.33333333333337</v>
      </c>
      <c r="DW17" s="34">
        <f t="shared" si="59"/>
        <v>0</v>
      </c>
      <c r="DX17" s="34">
        <f t="shared" si="59"/>
        <v>0</v>
      </c>
      <c r="DY17" s="34">
        <f>SUM(DY10:DY16)</f>
        <v>0</v>
      </c>
      <c r="DZ17" s="34">
        <f t="shared" si="59"/>
        <v>0</v>
      </c>
      <c r="EA17" s="34">
        <f t="shared" si="59"/>
        <v>1152939.2490000001</v>
      </c>
      <c r="EB17" s="34">
        <f>SUM(EB10:EB16)</f>
        <v>192156.54149999996</v>
      </c>
      <c r="EC17" s="34">
        <f t="shared" si="59"/>
        <v>124485.1972</v>
      </c>
      <c r="ED17" s="34">
        <f t="shared" si="59"/>
        <v>0</v>
      </c>
      <c r="EE17" s="34">
        <f t="shared" si="59"/>
        <v>3811389.4556</v>
      </c>
      <c r="EF17" s="34">
        <f>SUM(EF10:EF16)</f>
        <v>635231.57593333337</v>
      </c>
      <c r="EG17" s="34">
        <f>SUM(EG10:EG16)</f>
        <v>124485.1972</v>
      </c>
      <c r="EH17" s="35"/>
      <c r="EI17" s="30"/>
      <c r="EJ17" s="30"/>
      <c r="EK17" s="30"/>
      <c r="EL17" s="30"/>
      <c r="EM17" s="30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x14ac:dyDescent="0.3">
      <c r="A18" s="47"/>
      <c r="B18" s="48"/>
      <c r="C18" s="38"/>
      <c r="D18" s="38"/>
      <c r="E18" s="38"/>
      <c r="F18" s="38"/>
      <c r="G18" s="38"/>
      <c r="H18" s="38"/>
      <c r="I18" s="49"/>
      <c r="J18" s="38"/>
      <c r="K18" s="38"/>
      <c r="L18" s="38"/>
      <c r="M18" s="38"/>
      <c r="N18" s="49"/>
      <c r="O18" s="38"/>
      <c r="P18" s="38"/>
      <c r="Q18" s="38"/>
      <c r="R18" s="38"/>
      <c r="S18" s="39"/>
      <c r="T18" s="38"/>
      <c r="U18" s="38"/>
      <c r="V18" s="38"/>
      <c r="W18" s="38"/>
      <c r="X18" s="39"/>
      <c r="Y18" s="38"/>
      <c r="Z18" s="38"/>
      <c r="AA18" s="38"/>
      <c r="AB18" s="38"/>
      <c r="AC18" s="39"/>
      <c r="AD18" s="38"/>
      <c r="AE18" s="38"/>
      <c r="AF18" s="38"/>
      <c r="AG18" s="49"/>
      <c r="AH18" s="39"/>
      <c r="AI18" s="38"/>
      <c r="AJ18" s="38"/>
      <c r="AK18" s="38"/>
      <c r="AL18" s="38"/>
      <c r="AM18" s="39"/>
      <c r="AN18" s="38"/>
      <c r="AO18" s="38"/>
      <c r="AP18" s="38"/>
      <c r="AQ18" s="38"/>
      <c r="AR18" s="39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x14ac:dyDescent="0.3">
      <c r="B19" s="42"/>
    </row>
    <row r="20" spans="1:253" s="4" customFormat="1" x14ac:dyDescent="0.3">
      <c r="B20" s="42"/>
    </row>
    <row r="21" spans="1:253" s="4" customFormat="1" x14ac:dyDescent="0.3">
      <c r="B21" s="42"/>
    </row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1">
    <mergeCell ref="CO3:CR3"/>
    <mergeCell ref="A4:A8"/>
    <mergeCell ref="B4:B8"/>
    <mergeCell ref="C4:C8"/>
    <mergeCell ref="D4:D8"/>
    <mergeCell ref="E4:I6"/>
    <mergeCell ref="J4:N6"/>
    <mergeCell ref="O4:DG4"/>
    <mergeCell ref="DH4:DH6"/>
    <mergeCell ref="DI4:DK6"/>
    <mergeCell ref="DL4:EC4"/>
    <mergeCell ref="ED4:ED6"/>
    <mergeCell ref="EE4:EG6"/>
    <mergeCell ref="O5:AZ5"/>
    <mergeCell ref="BA5:BL5"/>
    <mergeCell ref="BM5:BO6"/>
    <mergeCell ref="BP5:CF5"/>
    <mergeCell ref="CP5:CX5"/>
    <mergeCell ref="CY5:DA6"/>
    <mergeCell ref="DB5:DD6"/>
    <mergeCell ref="DE5:DG6"/>
    <mergeCell ref="DL5:DQ5"/>
    <mergeCell ref="CP6:CR6"/>
    <mergeCell ref="CS6:CU6"/>
    <mergeCell ref="CV6:CX6"/>
    <mergeCell ref="DL6:DN6"/>
    <mergeCell ref="O6:S6"/>
    <mergeCell ref="T6:X6"/>
    <mergeCell ref="Y6:AC6"/>
    <mergeCell ref="AD6:AH6"/>
    <mergeCell ref="AI6:AM6"/>
    <mergeCell ref="AN6:AR6"/>
    <mergeCell ref="AS6:AW6"/>
    <mergeCell ref="AX6:AZ6"/>
    <mergeCell ref="CG5:CO5"/>
    <mergeCell ref="DO6:DQ6"/>
    <mergeCell ref="DU6:DW6"/>
    <mergeCell ref="DX6:DZ6"/>
    <mergeCell ref="EA6:EC6"/>
    <mergeCell ref="E7:E8"/>
    <mergeCell ref="F7:F8"/>
    <mergeCell ref="G7:I7"/>
    <mergeCell ref="J7:J8"/>
    <mergeCell ref="K7:K8"/>
    <mergeCell ref="L7:N7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P6:BT6"/>
    <mergeCell ref="BU6:BW6"/>
    <mergeCell ref="DR5:DT6"/>
    <mergeCell ref="DU5:EC5"/>
    <mergeCell ref="Y7:Y8"/>
    <mergeCell ref="Z7:Z8"/>
    <mergeCell ref="AA7:AC7"/>
    <mergeCell ref="AD7:AD8"/>
    <mergeCell ref="AE7:AE8"/>
    <mergeCell ref="AF7:AH7"/>
    <mergeCell ref="O7:O8"/>
    <mergeCell ref="P7:P8"/>
    <mergeCell ref="Q7:S7"/>
    <mergeCell ref="T7:T8"/>
    <mergeCell ref="U7:U8"/>
    <mergeCell ref="V7:X7"/>
    <mergeCell ref="AS7:AS8"/>
    <mergeCell ref="AT7:AT8"/>
    <mergeCell ref="AU7:AW7"/>
    <mergeCell ref="AX7:AX8"/>
    <mergeCell ref="AY7:AY8"/>
    <mergeCell ref="BA7:BA8"/>
    <mergeCell ref="AI7:AI8"/>
    <mergeCell ref="AJ7:AJ8"/>
    <mergeCell ref="AK7:AM7"/>
    <mergeCell ref="AN7:AN8"/>
    <mergeCell ref="AO7:AO8"/>
    <mergeCell ref="AP7:AR7"/>
    <mergeCell ref="BK7:BK8"/>
    <mergeCell ref="BM7:BM8"/>
    <mergeCell ref="BN7:BN8"/>
    <mergeCell ref="BP7:BP8"/>
    <mergeCell ref="BQ7:BQ8"/>
    <mergeCell ref="BR7:BT7"/>
    <mergeCell ref="BB7:BB8"/>
    <mergeCell ref="BD7:BD8"/>
    <mergeCell ref="BE7:BE8"/>
    <mergeCell ref="BG7:BG8"/>
    <mergeCell ref="BH7:BH8"/>
    <mergeCell ref="BJ7:BJ8"/>
    <mergeCell ref="CD7:CD8"/>
    <mergeCell ref="CE7:CE8"/>
    <mergeCell ref="CG7:CG8"/>
    <mergeCell ref="CH7:CH8"/>
    <mergeCell ref="CJ7:CJ8"/>
    <mergeCell ref="CK7:CK8"/>
    <mergeCell ref="BU7:BU8"/>
    <mergeCell ref="BV7:BV8"/>
    <mergeCell ref="BX7:BX8"/>
    <mergeCell ref="BY7:BY8"/>
    <mergeCell ref="CA7:CA8"/>
    <mergeCell ref="CB7:CB8"/>
    <mergeCell ref="CY7:CY8"/>
    <mergeCell ref="CZ7:CZ8"/>
    <mergeCell ref="DB7:DB8"/>
    <mergeCell ref="DC7:DC8"/>
    <mergeCell ref="CM7:CM8"/>
    <mergeCell ref="CN7:CN8"/>
    <mergeCell ref="CP7:CP8"/>
    <mergeCell ref="CQ7:CQ8"/>
    <mergeCell ref="CS7:CS8"/>
    <mergeCell ref="CT7:CT8"/>
    <mergeCell ref="EE7:EE8"/>
    <mergeCell ref="EF7:EF8"/>
    <mergeCell ref="A2:CR2"/>
    <mergeCell ref="A1:CR1"/>
    <mergeCell ref="DV7:DV8"/>
    <mergeCell ref="DX7:DX8"/>
    <mergeCell ref="DY7:DY8"/>
    <mergeCell ref="EA7:EA8"/>
    <mergeCell ref="EB7:EB8"/>
    <mergeCell ref="ED7:ED8"/>
    <mergeCell ref="DM7:DM8"/>
    <mergeCell ref="DO7:DO8"/>
    <mergeCell ref="DP7:DP8"/>
    <mergeCell ref="DR7:DR8"/>
    <mergeCell ref="DS7:DS8"/>
    <mergeCell ref="DU7:DU8"/>
    <mergeCell ref="DE7:DE8"/>
    <mergeCell ref="DF7:DF8"/>
    <mergeCell ref="DH7:DH8"/>
    <mergeCell ref="DI7:DI8"/>
    <mergeCell ref="DJ7:DJ8"/>
    <mergeCell ref="DL7:DL8"/>
    <mergeCell ref="CV7:CV8"/>
    <mergeCell ref="CW7:CW8"/>
  </mergeCells>
  <pageMargins left="0" right="0" top="0.59055118110236227" bottom="0.15748031496062992" header="0.31496062992125984" footer="0.31496062992125984"/>
  <pageSetup paperSize="9" scale="37" orientation="landscape" horizontalDpi="180" verticalDpi="180" r:id="rId1"/>
  <colBreaks count="1" manualBreakCount="1">
    <brk id="96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1"/>
  <sheetViews>
    <sheetView zoomScale="70" zoomScaleNormal="7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M12" sqref="M12"/>
    </sheetView>
  </sheetViews>
  <sheetFormatPr defaultColWidth="17.28515625" defaultRowHeight="17.25" x14ac:dyDescent="0.3"/>
  <cols>
    <col min="1" max="1" width="5.28515625" style="1" customWidth="1"/>
    <col min="2" max="2" width="15.42578125" style="42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2" width="14.85546875" style="1" customWidth="1"/>
    <col min="13" max="13" width="12.5703125" style="1" customWidth="1"/>
    <col min="14" max="14" width="11" style="1" customWidth="1"/>
    <col min="15" max="17" width="14.85546875" style="1" customWidth="1"/>
    <col min="18" max="18" width="11.7109375" style="1" customWidth="1"/>
    <col min="19" max="19" width="11.85546875" style="1" customWidth="1"/>
    <col min="20" max="32" width="14.85546875" style="1" hidden="1" customWidth="1"/>
    <col min="33" max="33" width="13.5703125" style="1" hidden="1" customWidth="1"/>
    <col min="34" max="34" width="14.85546875" style="1" hidden="1" customWidth="1"/>
    <col min="35" max="44" width="14.85546875" style="1" customWidth="1"/>
    <col min="45" max="67" width="14.85546875" style="1" hidden="1" customWidth="1"/>
    <col min="68" max="72" width="14.85546875" style="1" customWidth="1"/>
    <col min="73" max="93" width="14.85546875" style="1" hidden="1" customWidth="1"/>
    <col min="94" max="96" width="14.85546875" style="1" customWidth="1"/>
    <col min="97" max="133" width="14.85546875" style="1" hidden="1" customWidth="1"/>
    <col min="134" max="134" width="10.5703125" style="1" hidden="1" customWidth="1"/>
    <col min="135" max="137" width="14.85546875" style="1" hidden="1" customWidth="1"/>
    <col min="138" max="227" width="17.28515625" style="4"/>
    <col min="228" max="16384" width="17.28515625" style="1"/>
  </cols>
  <sheetData>
    <row r="1" spans="1:253" x14ac:dyDescent="0.3"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2"/>
      <c r="P1" s="2"/>
      <c r="Q1" s="2"/>
      <c r="R1" s="2"/>
      <c r="S1" s="2"/>
      <c r="T1" s="2"/>
      <c r="U1" s="2"/>
      <c r="V1" s="2"/>
      <c r="W1" s="2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253" ht="17.45" customHeight="1" x14ac:dyDescent="0.3">
      <c r="A2" s="196" t="s">
        <v>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3" x14ac:dyDescent="0.3">
      <c r="C3" s="7"/>
      <c r="D3" s="7"/>
      <c r="E3" s="7"/>
      <c r="F3" s="7"/>
      <c r="G3" s="7"/>
      <c r="H3" s="7"/>
      <c r="I3" s="7"/>
      <c r="J3" s="7"/>
      <c r="K3" s="7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CO3" s="92" t="s">
        <v>1</v>
      </c>
      <c r="CP3" s="92"/>
      <c r="CQ3" s="92"/>
      <c r="CR3" s="92"/>
    </row>
    <row r="4" spans="1:253" ht="17.45" customHeight="1" x14ac:dyDescent="0.3">
      <c r="A4" s="94" t="s">
        <v>2</v>
      </c>
      <c r="B4" s="97" t="s">
        <v>3</v>
      </c>
      <c r="C4" s="100" t="s">
        <v>4</v>
      </c>
      <c r="D4" s="100" t="s">
        <v>5</v>
      </c>
      <c r="E4" s="103" t="s">
        <v>6</v>
      </c>
      <c r="F4" s="104"/>
      <c r="G4" s="104"/>
      <c r="H4" s="104"/>
      <c r="I4" s="105"/>
      <c r="J4" s="112" t="s">
        <v>7</v>
      </c>
      <c r="K4" s="113"/>
      <c r="L4" s="113"/>
      <c r="M4" s="113"/>
      <c r="N4" s="114"/>
      <c r="O4" s="121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3"/>
      <c r="DH4" s="143" t="s">
        <v>8</v>
      </c>
      <c r="DI4" s="144" t="s">
        <v>9</v>
      </c>
      <c r="DJ4" s="145"/>
      <c r="DK4" s="146"/>
      <c r="DL4" s="153" t="s">
        <v>10</v>
      </c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43" t="s">
        <v>11</v>
      </c>
      <c r="EE4" s="154" t="s">
        <v>12</v>
      </c>
      <c r="EF4" s="155"/>
      <c r="EG4" s="156"/>
      <c r="EH4" s="67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8" customHeight="1" x14ac:dyDescent="0.3">
      <c r="A5" s="95"/>
      <c r="B5" s="98"/>
      <c r="C5" s="101"/>
      <c r="D5" s="101"/>
      <c r="E5" s="106"/>
      <c r="F5" s="107"/>
      <c r="G5" s="107"/>
      <c r="H5" s="107"/>
      <c r="I5" s="108"/>
      <c r="J5" s="115"/>
      <c r="K5" s="116"/>
      <c r="L5" s="116"/>
      <c r="M5" s="116"/>
      <c r="N5" s="117"/>
      <c r="O5" s="163" t="s">
        <v>13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166" t="s">
        <v>14</v>
      </c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7" t="s">
        <v>15</v>
      </c>
      <c r="BN5" s="168"/>
      <c r="BO5" s="168"/>
      <c r="BP5" s="171" t="s">
        <v>16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3"/>
      <c r="CG5" s="130" t="s">
        <v>17</v>
      </c>
      <c r="CH5" s="131"/>
      <c r="CI5" s="131"/>
      <c r="CJ5" s="131"/>
      <c r="CK5" s="131"/>
      <c r="CL5" s="131"/>
      <c r="CM5" s="131"/>
      <c r="CN5" s="131"/>
      <c r="CO5" s="174"/>
      <c r="CP5" s="171" t="s">
        <v>18</v>
      </c>
      <c r="CQ5" s="172"/>
      <c r="CR5" s="172"/>
      <c r="CS5" s="172"/>
      <c r="CT5" s="172"/>
      <c r="CU5" s="172"/>
      <c r="CV5" s="172"/>
      <c r="CW5" s="172"/>
      <c r="CX5" s="172"/>
      <c r="CY5" s="166" t="s">
        <v>19</v>
      </c>
      <c r="CZ5" s="166"/>
      <c r="DA5" s="166"/>
      <c r="DB5" s="167" t="s">
        <v>20</v>
      </c>
      <c r="DC5" s="168"/>
      <c r="DD5" s="175"/>
      <c r="DE5" s="167" t="s">
        <v>21</v>
      </c>
      <c r="DF5" s="168"/>
      <c r="DG5" s="175"/>
      <c r="DH5" s="143"/>
      <c r="DI5" s="147"/>
      <c r="DJ5" s="148"/>
      <c r="DK5" s="149"/>
      <c r="DL5" s="177"/>
      <c r="DM5" s="177"/>
      <c r="DN5" s="178"/>
      <c r="DO5" s="178"/>
      <c r="DP5" s="178"/>
      <c r="DQ5" s="178"/>
      <c r="DR5" s="167" t="s">
        <v>22</v>
      </c>
      <c r="DS5" s="168"/>
      <c r="DT5" s="175"/>
      <c r="DU5" s="183"/>
      <c r="DV5" s="184"/>
      <c r="DW5" s="184"/>
      <c r="DX5" s="184"/>
      <c r="DY5" s="184"/>
      <c r="DZ5" s="184"/>
      <c r="EA5" s="184"/>
      <c r="EB5" s="184"/>
      <c r="EC5" s="184"/>
      <c r="ED5" s="143"/>
      <c r="EE5" s="157"/>
      <c r="EF5" s="158"/>
      <c r="EG5" s="159"/>
      <c r="EH5" s="67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84" customHeight="1" x14ac:dyDescent="0.3">
      <c r="A6" s="95"/>
      <c r="B6" s="98"/>
      <c r="C6" s="101"/>
      <c r="D6" s="101"/>
      <c r="E6" s="109"/>
      <c r="F6" s="110"/>
      <c r="G6" s="110"/>
      <c r="H6" s="110"/>
      <c r="I6" s="111"/>
      <c r="J6" s="118"/>
      <c r="K6" s="119"/>
      <c r="L6" s="119"/>
      <c r="M6" s="119"/>
      <c r="N6" s="120"/>
      <c r="O6" s="185" t="s">
        <v>55</v>
      </c>
      <c r="P6" s="186"/>
      <c r="Q6" s="186"/>
      <c r="R6" s="186"/>
      <c r="S6" s="187"/>
      <c r="T6" s="188" t="s">
        <v>23</v>
      </c>
      <c r="U6" s="189"/>
      <c r="V6" s="189"/>
      <c r="W6" s="189"/>
      <c r="X6" s="190"/>
      <c r="Y6" s="188" t="s">
        <v>24</v>
      </c>
      <c r="Z6" s="189"/>
      <c r="AA6" s="189"/>
      <c r="AB6" s="189"/>
      <c r="AC6" s="190"/>
      <c r="AD6" s="188" t="s">
        <v>52</v>
      </c>
      <c r="AE6" s="189"/>
      <c r="AF6" s="189"/>
      <c r="AG6" s="189"/>
      <c r="AH6" s="190"/>
      <c r="AI6" s="188" t="s">
        <v>53</v>
      </c>
      <c r="AJ6" s="189"/>
      <c r="AK6" s="189"/>
      <c r="AL6" s="189"/>
      <c r="AM6" s="190"/>
      <c r="AN6" s="188" t="s">
        <v>25</v>
      </c>
      <c r="AO6" s="189"/>
      <c r="AP6" s="189"/>
      <c r="AQ6" s="189"/>
      <c r="AR6" s="190"/>
      <c r="AS6" s="188" t="s">
        <v>26</v>
      </c>
      <c r="AT6" s="189"/>
      <c r="AU6" s="189"/>
      <c r="AV6" s="189"/>
      <c r="AW6" s="190"/>
      <c r="AX6" s="191" t="s">
        <v>27</v>
      </c>
      <c r="AY6" s="191"/>
      <c r="AZ6" s="191"/>
      <c r="BA6" s="133" t="s">
        <v>28</v>
      </c>
      <c r="BB6" s="134"/>
      <c r="BC6" s="134"/>
      <c r="BD6" s="133" t="s">
        <v>29</v>
      </c>
      <c r="BE6" s="134"/>
      <c r="BF6" s="135"/>
      <c r="BG6" s="136" t="s">
        <v>30</v>
      </c>
      <c r="BH6" s="137"/>
      <c r="BI6" s="137"/>
      <c r="BJ6" s="138" t="s">
        <v>31</v>
      </c>
      <c r="BK6" s="139"/>
      <c r="BL6" s="139"/>
      <c r="BM6" s="169"/>
      <c r="BN6" s="170"/>
      <c r="BO6" s="170"/>
      <c r="BP6" s="140" t="s">
        <v>32</v>
      </c>
      <c r="BQ6" s="141"/>
      <c r="BR6" s="141"/>
      <c r="BS6" s="141"/>
      <c r="BT6" s="142"/>
      <c r="BU6" s="132" t="s">
        <v>33</v>
      </c>
      <c r="BV6" s="132"/>
      <c r="BW6" s="132"/>
      <c r="BX6" s="132" t="s">
        <v>34</v>
      </c>
      <c r="BY6" s="132"/>
      <c r="BZ6" s="132"/>
      <c r="CA6" s="132" t="s">
        <v>35</v>
      </c>
      <c r="CB6" s="132"/>
      <c r="CC6" s="132"/>
      <c r="CD6" s="132" t="s">
        <v>36</v>
      </c>
      <c r="CE6" s="132"/>
      <c r="CF6" s="132"/>
      <c r="CG6" s="132" t="s">
        <v>37</v>
      </c>
      <c r="CH6" s="132"/>
      <c r="CI6" s="132"/>
      <c r="CJ6" s="130" t="s">
        <v>38</v>
      </c>
      <c r="CK6" s="131"/>
      <c r="CL6" s="131"/>
      <c r="CM6" s="132" t="s">
        <v>39</v>
      </c>
      <c r="CN6" s="132"/>
      <c r="CO6" s="132"/>
      <c r="CP6" s="179" t="s">
        <v>40</v>
      </c>
      <c r="CQ6" s="180"/>
      <c r="CR6" s="131"/>
      <c r="CS6" s="132" t="s">
        <v>41</v>
      </c>
      <c r="CT6" s="132"/>
      <c r="CU6" s="132"/>
      <c r="CV6" s="130" t="s">
        <v>42</v>
      </c>
      <c r="CW6" s="131"/>
      <c r="CX6" s="131"/>
      <c r="CY6" s="166"/>
      <c r="CZ6" s="166"/>
      <c r="DA6" s="166"/>
      <c r="DB6" s="169"/>
      <c r="DC6" s="170"/>
      <c r="DD6" s="176"/>
      <c r="DE6" s="169"/>
      <c r="DF6" s="170"/>
      <c r="DG6" s="176"/>
      <c r="DH6" s="143"/>
      <c r="DI6" s="150"/>
      <c r="DJ6" s="151"/>
      <c r="DK6" s="152"/>
      <c r="DL6" s="167" t="s">
        <v>43</v>
      </c>
      <c r="DM6" s="168"/>
      <c r="DN6" s="175"/>
      <c r="DO6" s="167" t="s">
        <v>44</v>
      </c>
      <c r="DP6" s="168"/>
      <c r="DQ6" s="175"/>
      <c r="DR6" s="169"/>
      <c r="DS6" s="170"/>
      <c r="DT6" s="176"/>
      <c r="DU6" s="167" t="s">
        <v>45</v>
      </c>
      <c r="DV6" s="168"/>
      <c r="DW6" s="175"/>
      <c r="DX6" s="167" t="s">
        <v>46</v>
      </c>
      <c r="DY6" s="168"/>
      <c r="DZ6" s="175"/>
      <c r="EA6" s="181" t="s">
        <v>47</v>
      </c>
      <c r="EB6" s="182"/>
      <c r="EC6" s="182"/>
      <c r="ED6" s="143"/>
      <c r="EE6" s="160"/>
      <c r="EF6" s="161"/>
      <c r="EG6" s="162"/>
      <c r="EH6" s="67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7.45" customHeight="1" x14ac:dyDescent="0.3">
      <c r="A7" s="95"/>
      <c r="B7" s="98"/>
      <c r="C7" s="101"/>
      <c r="D7" s="101"/>
      <c r="E7" s="124" t="s">
        <v>48</v>
      </c>
      <c r="F7" s="126" t="s">
        <v>61</v>
      </c>
      <c r="G7" s="128"/>
      <c r="H7" s="128"/>
      <c r="I7" s="129"/>
      <c r="J7" s="124" t="s">
        <v>48</v>
      </c>
      <c r="K7" s="126" t="s">
        <v>61</v>
      </c>
      <c r="L7" s="128"/>
      <c r="M7" s="128"/>
      <c r="N7" s="129"/>
      <c r="O7" s="124" t="s">
        <v>48</v>
      </c>
      <c r="P7" s="126" t="s">
        <v>61</v>
      </c>
      <c r="Q7" s="128"/>
      <c r="R7" s="128"/>
      <c r="S7" s="129"/>
      <c r="T7" s="124" t="s">
        <v>48</v>
      </c>
      <c r="U7" s="126" t="s">
        <v>61</v>
      </c>
      <c r="V7" s="128"/>
      <c r="W7" s="128"/>
      <c r="X7" s="129"/>
      <c r="Y7" s="124" t="s">
        <v>48</v>
      </c>
      <c r="Z7" s="126" t="s">
        <v>61</v>
      </c>
      <c r="AA7" s="128"/>
      <c r="AB7" s="128"/>
      <c r="AC7" s="129"/>
      <c r="AD7" s="124" t="s">
        <v>48</v>
      </c>
      <c r="AE7" s="126" t="s">
        <v>61</v>
      </c>
      <c r="AF7" s="192"/>
      <c r="AG7" s="192"/>
      <c r="AH7" s="192"/>
      <c r="AI7" s="124" t="s">
        <v>48</v>
      </c>
      <c r="AJ7" s="126" t="s">
        <v>61</v>
      </c>
      <c r="AK7" s="128"/>
      <c r="AL7" s="128"/>
      <c r="AM7" s="129"/>
      <c r="AN7" s="124" t="s">
        <v>48</v>
      </c>
      <c r="AO7" s="126" t="s">
        <v>61</v>
      </c>
      <c r="AP7" s="128"/>
      <c r="AQ7" s="128"/>
      <c r="AR7" s="129"/>
      <c r="AS7" s="124" t="s">
        <v>48</v>
      </c>
      <c r="AT7" s="126" t="s">
        <v>61</v>
      </c>
      <c r="AU7" s="128"/>
      <c r="AV7" s="128"/>
      <c r="AW7" s="129"/>
      <c r="AX7" s="124" t="s">
        <v>48</v>
      </c>
      <c r="AY7" s="126" t="s">
        <v>61</v>
      </c>
      <c r="AZ7" s="64"/>
      <c r="BA7" s="124" t="s">
        <v>48</v>
      </c>
      <c r="BB7" s="126" t="s">
        <v>61</v>
      </c>
      <c r="BC7" s="64"/>
      <c r="BD7" s="124" t="s">
        <v>48</v>
      </c>
      <c r="BE7" s="126" t="s">
        <v>61</v>
      </c>
      <c r="BF7" s="64"/>
      <c r="BG7" s="124" t="s">
        <v>48</v>
      </c>
      <c r="BH7" s="126" t="s">
        <v>61</v>
      </c>
      <c r="BI7" s="64"/>
      <c r="BJ7" s="124" t="s">
        <v>48</v>
      </c>
      <c r="BK7" s="126" t="s">
        <v>61</v>
      </c>
      <c r="BL7" s="64"/>
      <c r="BM7" s="124" t="s">
        <v>48</v>
      </c>
      <c r="BN7" s="126" t="s">
        <v>61</v>
      </c>
      <c r="BO7" s="64"/>
      <c r="BP7" s="124" t="s">
        <v>48</v>
      </c>
      <c r="BQ7" s="126" t="s">
        <v>61</v>
      </c>
      <c r="BR7" s="193"/>
      <c r="BS7" s="193"/>
      <c r="BT7" s="194"/>
      <c r="BU7" s="124" t="s">
        <v>48</v>
      </c>
      <c r="BV7" s="126" t="s">
        <v>61</v>
      </c>
      <c r="BW7" s="64"/>
      <c r="BX7" s="124" t="s">
        <v>48</v>
      </c>
      <c r="BY7" s="126" t="s">
        <v>61</v>
      </c>
      <c r="BZ7" s="64"/>
      <c r="CA7" s="124" t="s">
        <v>48</v>
      </c>
      <c r="CB7" s="126" t="s">
        <v>61</v>
      </c>
      <c r="CC7" s="64"/>
      <c r="CD7" s="124" t="s">
        <v>48</v>
      </c>
      <c r="CE7" s="126" t="s">
        <v>61</v>
      </c>
      <c r="CF7" s="64"/>
      <c r="CG7" s="124" t="s">
        <v>48</v>
      </c>
      <c r="CH7" s="126" t="s">
        <v>61</v>
      </c>
      <c r="CI7" s="64"/>
      <c r="CJ7" s="124" t="s">
        <v>48</v>
      </c>
      <c r="CK7" s="126" t="s">
        <v>61</v>
      </c>
      <c r="CL7" s="64"/>
      <c r="CM7" s="124" t="s">
        <v>48</v>
      </c>
      <c r="CN7" s="126" t="s">
        <v>61</v>
      </c>
      <c r="CO7" s="64"/>
      <c r="CP7" s="124" t="s">
        <v>48</v>
      </c>
      <c r="CQ7" s="126" t="s">
        <v>61</v>
      </c>
      <c r="CR7" s="64"/>
      <c r="CS7" s="124" t="s">
        <v>48</v>
      </c>
      <c r="CT7" s="126" t="s">
        <v>61</v>
      </c>
      <c r="CU7" s="64"/>
      <c r="CV7" s="124" t="s">
        <v>48</v>
      </c>
      <c r="CW7" s="126" t="s">
        <v>61</v>
      </c>
      <c r="CX7" s="64"/>
      <c r="CY7" s="124" t="s">
        <v>48</v>
      </c>
      <c r="CZ7" s="126" t="s">
        <v>61</v>
      </c>
      <c r="DA7" s="64"/>
      <c r="DB7" s="124" t="s">
        <v>48</v>
      </c>
      <c r="DC7" s="126" t="s">
        <v>61</v>
      </c>
      <c r="DD7" s="64"/>
      <c r="DE7" s="124" t="s">
        <v>48</v>
      </c>
      <c r="DF7" s="126" t="s">
        <v>61</v>
      </c>
      <c r="DG7" s="64"/>
      <c r="DH7" s="195" t="s">
        <v>49</v>
      </c>
      <c r="DI7" s="124" t="s">
        <v>48</v>
      </c>
      <c r="DJ7" s="126" t="s">
        <v>61</v>
      </c>
      <c r="DK7" s="64"/>
      <c r="DL7" s="124" t="s">
        <v>48</v>
      </c>
      <c r="DM7" s="126" t="s">
        <v>61</v>
      </c>
      <c r="DN7" s="64"/>
      <c r="DO7" s="124" t="s">
        <v>48</v>
      </c>
      <c r="DP7" s="126" t="s">
        <v>61</v>
      </c>
      <c r="DQ7" s="64"/>
      <c r="DR7" s="124" t="s">
        <v>48</v>
      </c>
      <c r="DS7" s="126" t="s">
        <v>61</v>
      </c>
      <c r="DT7" s="64"/>
      <c r="DU7" s="124" t="s">
        <v>48</v>
      </c>
      <c r="DV7" s="126" t="s">
        <v>61</v>
      </c>
      <c r="DW7" s="64"/>
      <c r="DX7" s="124" t="s">
        <v>48</v>
      </c>
      <c r="DY7" s="126" t="s">
        <v>61</v>
      </c>
      <c r="DZ7" s="64"/>
      <c r="EA7" s="124" t="s">
        <v>48</v>
      </c>
      <c r="EB7" s="126" t="s">
        <v>61</v>
      </c>
      <c r="EC7" s="64"/>
      <c r="ED7" s="143" t="s">
        <v>49</v>
      </c>
      <c r="EE7" s="124" t="s">
        <v>48</v>
      </c>
      <c r="EF7" s="126" t="s">
        <v>61</v>
      </c>
      <c r="EG7" s="64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96.75" customHeight="1" x14ac:dyDescent="0.3">
      <c r="A8" s="96"/>
      <c r="B8" s="99"/>
      <c r="C8" s="102"/>
      <c r="D8" s="102"/>
      <c r="E8" s="125"/>
      <c r="F8" s="127"/>
      <c r="G8" s="66" t="s">
        <v>62</v>
      </c>
      <c r="H8" s="61" t="s">
        <v>54</v>
      </c>
      <c r="I8" s="65" t="s">
        <v>50</v>
      </c>
      <c r="J8" s="125"/>
      <c r="K8" s="127"/>
      <c r="L8" s="66" t="s">
        <v>63</v>
      </c>
      <c r="M8" s="61" t="s">
        <v>54</v>
      </c>
      <c r="N8" s="65" t="s">
        <v>50</v>
      </c>
      <c r="O8" s="125"/>
      <c r="P8" s="127"/>
      <c r="Q8" s="66" t="s">
        <v>63</v>
      </c>
      <c r="R8" s="61" t="s">
        <v>54</v>
      </c>
      <c r="S8" s="65" t="s">
        <v>50</v>
      </c>
      <c r="T8" s="125"/>
      <c r="U8" s="127"/>
      <c r="V8" s="66" t="s">
        <v>63</v>
      </c>
      <c r="W8" s="40" t="s">
        <v>54</v>
      </c>
      <c r="X8" s="66" t="s">
        <v>50</v>
      </c>
      <c r="Y8" s="125"/>
      <c r="Z8" s="127"/>
      <c r="AA8" s="66" t="s">
        <v>63</v>
      </c>
      <c r="AB8" s="40" t="s">
        <v>54</v>
      </c>
      <c r="AC8" s="66" t="s">
        <v>50</v>
      </c>
      <c r="AD8" s="125"/>
      <c r="AE8" s="127"/>
      <c r="AF8" s="66" t="s">
        <v>63</v>
      </c>
      <c r="AG8" s="40" t="s">
        <v>54</v>
      </c>
      <c r="AH8" s="66" t="s">
        <v>50</v>
      </c>
      <c r="AI8" s="125"/>
      <c r="AJ8" s="127"/>
      <c r="AK8" s="66" t="s">
        <v>63</v>
      </c>
      <c r="AL8" s="40" t="s">
        <v>54</v>
      </c>
      <c r="AM8" s="66" t="s">
        <v>50</v>
      </c>
      <c r="AN8" s="125"/>
      <c r="AO8" s="127"/>
      <c r="AP8" s="66" t="s">
        <v>63</v>
      </c>
      <c r="AQ8" s="40" t="s">
        <v>54</v>
      </c>
      <c r="AR8" s="66" t="s">
        <v>50</v>
      </c>
      <c r="AS8" s="125"/>
      <c r="AT8" s="127"/>
      <c r="AU8" s="66" t="s">
        <v>63</v>
      </c>
      <c r="AV8" s="40" t="s">
        <v>54</v>
      </c>
      <c r="AW8" s="66" t="s">
        <v>50</v>
      </c>
      <c r="AX8" s="125"/>
      <c r="AY8" s="127"/>
      <c r="AZ8" s="66" t="s">
        <v>63</v>
      </c>
      <c r="BA8" s="125"/>
      <c r="BB8" s="127"/>
      <c r="BC8" s="66" t="s">
        <v>63</v>
      </c>
      <c r="BD8" s="125"/>
      <c r="BE8" s="127"/>
      <c r="BF8" s="66" t="s">
        <v>63</v>
      </c>
      <c r="BG8" s="125"/>
      <c r="BH8" s="127"/>
      <c r="BI8" s="66" t="s">
        <v>63</v>
      </c>
      <c r="BJ8" s="125"/>
      <c r="BK8" s="127"/>
      <c r="BL8" s="66" t="s">
        <v>63</v>
      </c>
      <c r="BM8" s="125"/>
      <c r="BN8" s="127"/>
      <c r="BO8" s="66" t="s">
        <v>63</v>
      </c>
      <c r="BP8" s="125"/>
      <c r="BQ8" s="127"/>
      <c r="BR8" s="66" t="s">
        <v>63</v>
      </c>
      <c r="BS8" s="40" t="s">
        <v>54</v>
      </c>
      <c r="BT8" s="66" t="s">
        <v>50</v>
      </c>
      <c r="BU8" s="125"/>
      <c r="BV8" s="127"/>
      <c r="BW8" s="66" t="s">
        <v>63</v>
      </c>
      <c r="BX8" s="125"/>
      <c r="BY8" s="127"/>
      <c r="BZ8" s="66" t="s">
        <v>63</v>
      </c>
      <c r="CA8" s="125"/>
      <c r="CB8" s="127"/>
      <c r="CC8" s="66" t="s">
        <v>63</v>
      </c>
      <c r="CD8" s="125"/>
      <c r="CE8" s="127"/>
      <c r="CF8" s="66" t="s">
        <v>63</v>
      </c>
      <c r="CG8" s="125"/>
      <c r="CH8" s="127"/>
      <c r="CI8" s="66" t="s">
        <v>63</v>
      </c>
      <c r="CJ8" s="125"/>
      <c r="CK8" s="127"/>
      <c r="CL8" s="66" t="s">
        <v>63</v>
      </c>
      <c r="CM8" s="125"/>
      <c r="CN8" s="127"/>
      <c r="CO8" s="66" t="s">
        <v>63</v>
      </c>
      <c r="CP8" s="125"/>
      <c r="CQ8" s="127"/>
      <c r="CR8" s="66" t="s">
        <v>63</v>
      </c>
      <c r="CS8" s="125"/>
      <c r="CT8" s="127"/>
      <c r="CU8" s="66" t="s">
        <v>63</v>
      </c>
      <c r="CV8" s="125"/>
      <c r="CW8" s="127"/>
      <c r="CX8" s="66" t="s">
        <v>63</v>
      </c>
      <c r="CY8" s="125"/>
      <c r="CZ8" s="127"/>
      <c r="DA8" s="66" t="s">
        <v>63</v>
      </c>
      <c r="DB8" s="125"/>
      <c r="DC8" s="127"/>
      <c r="DD8" s="66" t="s">
        <v>63</v>
      </c>
      <c r="DE8" s="125"/>
      <c r="DF8" s="127"/>
      <c r="DG8" s="66" t="s">
        <v>63</v>
      </c>
      <c r="DH8" s="195"/>
      <c r="DI8" s="125"/>
      <c r="DJ8" s="127"/>
      <c r="DK8" s="66" t="s">
        <v>63</v>
      </c>
      <c r="DL8" s="125"/>
      <c r="DM8" s="127"/>
      <c r="DN8" s="66" t="s">
        <v>63</v>
      </c>
      <c r="DO8" s="125"/>
      <c r="DP8" s="127"/>
      <c r="DQ8" s="66" t="s">
        <v>63</v>
      </c>
      <c r="DR8" s="125"/>
      <c r="DS8" s="127"/>
      <c r="DT8" s="66" t="s">
        <v>63</v>
      </c>
      <c r="DU8" s="125"/>
      <c r="DV8" s="127"/>
      <c r="DW8" s="66" t="s">
        <v>63</v>
      </c>
      <c r="DX8" s="125"/>
      <c r="DY8" s="127"/>
      <c r="DZ8" s="66" t="s">
        <v>63</v>
      </c>
      <c r="EA8" s="125"/>
      <c r="EB8" s="127"/>
      <c r="EC8" s="66" t="s">
        <v>63</v>
      </c>
      <c r="ED8" s="143"/>
      <c r="EE8" s="125"/>
      <c r="EF8" s="127"/>
      <c r="EG8" s="66" t="s">
        <v>63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9</v>
      </c>
      <c r="K9" s="15"/>
      <c r="L9" s="15">
        <v>11</v>
      </c>
      <c r="M9" s="15"/>
      <c r="N9" s="15">
        <v>13</v>
      </c>
      <c r="O9" s="16">
        <v>14</v>
      </c>
      <c r="P9" s="16"/>
      <c r="Q9" s="16">
        <v>16</v>
      </c>
      <c r="R9" s="16"/>
      <c r="S9" s="16">
        <v>18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29</v>
      </c>
      <c r="AJ9" s="15"/>
      <c r="AK9" s="15">
        <v>31</v>
      </c>
      <c r="AL9" s="15"/>
      <c r="AM9" s="15">
        <v>33</v>
      </c>
      <c r="AN9" s="16">
        <v>34</v>
      </c>
      <c r="AO9" s="16"/>
      <c r="AP9" s="16">
        <v>36</v>
      </c>
      <c r="AQ9" s="16"/>
      <c r="AR9" s="16">
        <v>38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65</v>
      </c>
      <c r="BQ9" s="15"/>
      <c r="BR9" s="15">
        <v>67</v>
      </c>
      <c r="BS9" s="15"/>
      <c r="BT9" s="15">
        <v>69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91</v>
      </c>
      <c r="CQ9" s="17"/>
      <c r="CR9" s="17">
        <v>93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24" customHeight="1" x14ac:dyDescent="0.3">
      <c r="A10" s="22">
        <v>1</v>
      </c>
      <c r="B10" s="54" t="s">
        <v>56</v>
      </c>
      <c r="C10" s="55">
        <v>5575.6617999999999</v>
      </c>
      <c r="D10" s="55">
        <v>249957.95910000001</v>
      </c>
      <c r="E10" s="24">
        <f t="shared" ref="E10:G14" si="0">DI10+EE10-EA10</f>
        <v>3957536.7</v>
      </c>
      <c r="F10" s="25">
        <f t="shared" si="0"/>
        <v>989384.17500000005</v>
      </c>
      <c r="G10" s="25">
        <f t="shared" si="0"/>
        <v>322850.56189999997</v>
      </c>
      <c r="H10" s="25">
        <f>+G10/F10*100</f>
        <v>32.631466123864364</v>
      </c>
      <c r="I10" s="25">
        <f t="shared" ref="I10:I14" si="1">G10/E10*100</f>
        <v>8.1578665309660909</v>
      </c>
      <c r="J10" s="24">
        <f t="shared" ref="J10:L14" si="2">T10+Y10+AI10+AN10+AS10+AX10+BM10+BU10+BX10+CA10+CD10+CG10+CM10+CP10+CV10+CY10+DE10+AD10</f>
        <v>490041.30000000005</v>
      </c>
      <c r="K10" s="25">
        <f t="shared" si="2"/>
        <v>122510.32500000001</v>
      </c>
      <c r="L10" s="25">
        <f t="shared" si="2"/>
        <v>76589.761900000012</v>
      </c>
      <c r="M10" s="25">
        <f>+L10/K10*100</f>
        <v>62.516985323481919</v>
      </c>
      <c r="N10" s="25">
        <f t="shared" ref="N10:N14" si="3">L10/J10*100</f>
        <v>15.62924633087048</v>
      </c>
      <c r="O10" s="24">
        <f t="shared" ref="O10:Q14" si="4">T10+Y10+AD10</f>
        <v>90266.7</v>
      </c>
      <c r="P10" s="25">
        <f t="shared" si="4"/>
        <v>22566.674999999999</v>
      </c>
      <c r="Q10" s="25">
        <f t="shared" si="4"/>
        <v>5107.3199999999979</v>
      </c>
      <c r="R10" s="25">
        <f>+Q10/P10*100</f>
        <v>22.63213344455928</v>
      </c>
      <c r="S10" s="23">
        <f t="shared" ref="S10:S14" si="5">Q10/O10*100</f>
        <v>5.6580333611398199</v>
      </c>
      <c r="T10" s="24">
        <v>5064.3999999999996</v>
      </c>
      <c r="U10" s="56">
        <f>+T10/12*3</f>
        <v>1266.0999999999999</v>
      </c>
      <c r="V10" s="56">
        <v>455.00599999999997</v>
      </c>
      <c r="W10" s="56">
        <f>+V10/U10*100</f>
        <v>35.937603664797408</v>
      </c>
      <c r="X10" s="56">
        <f t="shared" ref="X10:X17" si="6">V10/T10*100</f>
        <v>8.9844009161993519</v>
      </c>
      <c r="Y10" s="24">
        <v>85202.3</v>
      </c>
      <c r="Z10" s="56">
        <f>+Y10/12*3</f>
        <v>21300.575000000001</v>
      </c>
      <c r="AA10" s="56">
        <v>1524.5719999999999</v>
      </c>
      <c r="AB10" s="56">
        <f t="shared" ref="AB10:AC17" si="7">+AA10/Z10*100</f>
        <v>7.1574218066883164</v>
      </c>
      <c r="AC10" s="56">
        <f t="shared" si="7"/>
        <v>0.46947089456505281</v>
      </c>
      <c r="AD10" s="24">
        <v>0</v>
      </c>
      <c r="AE10" s="56">
        <f>+AD10/12*3</f>
        <v>0</v>
      </c>
      <c r="AF10" s="56">
        <v>3127.7419999999984</v>
      </c>
      <c r="AG10" s="56" t="e">
        <f>+AF10/AE10*100</f>
        <v>#DIV/0!</v>
      </c>
      <c r="AH10" s="56" t="e">
        <f>AF10/AD10*100</f>
        <v>#DIV/0!</v>
      </c>
      <c r="AI10" s="24">
        <v>170918.2</v>
      </c>
      <c r="AJ10" s="56">
        <f>+AI10/12*3</f>
        <v>42729.55</v>
      </c>
      <c r="AK10" s="56">
        <v>54748.764999999999</v>
      </c>
      <c r="AL10" s="56">
        <f>+AK10/AJ10*100</f>
        <v>128.12857846619025</v>
      </c>
      <c r="AM10" s="56">
        <f t="shared" ref="AM10:AM14" si="8">AK10/AI10*100</f>
        <v>32.032144616547562</v>
      </c>
      <c r="AN10" s="24">
        <v>6488</v>
      </c>
      <c r="AO10" s="56">
        <f>+AN10/12*3</f>
        <v>1622</v>
      </c>
      <c r="AP10" s="56">
        <v>770.92100000000005</v>
      </c>
      <c r="AQ10" s="56">
        <f>+AP10/AO10*100</f>
        <v>47.529038224414307</v>
      </c>
      <c r="AR10" s="56">
        <f t="shared" ref="AR10:AR14" si="9">AP10/AN10*100</f>
        <v>11.882259556103577</v>
      </c>
      <c r="AS10" s="24">
        <v>6900</v>
      </c>
      <c r="AT10" s="56">
        <f>+AS10/12*3</f>
        <v>1725</v>
      </c>
      <c r="AU10" s="56">
        <v>1186.5</v>
      </c>
      <c r="AV10" s="56">
        <f>+AU10/AT10*100</f>
        <v>68.782608695652172</v>
      </c>
      <c r="AW10" s="56">
        <f t="shared" ref="AW10:AW14" si="10">AU10/AS10*100</f>
        <v>17.195652173913043</v>
      </c>
      <c r="AX10" s="24">
        <v>0</v>
      </c>
      <c r="AY10" s="56">
        <f>+AX10/12*3</f>
        <v>0</v>
      </c>
      <c r="AZ10" s="56">
        <v>0</v>
      </c>
      <c r="BA10" s="24">
        <v>0</v>
      </c>
      <c r="BB10" s="56">
        <f>+BA10/12*3</f>
        <v>0</v>
      </c>
      <c r="BC10" s="56">
        <v>0</v>
      </c>
      <c r="BD10" s="24">
        <v>1477564.3</v>
      </c>
      <c r="BE10" s="56">
        <f>+BD10/12*3</f>
        <v>369391.07500000001</v>
      </c>
      <c r="BF10" s="56">
        <v>246260.8</v>
      </c>
      <c r="BG10" s="24">
        <v>3703.9</v>
      </c>
      <c r="BH10" s="56">
        <f t="shared" ref="BH10:BH14" si="11">+BG10/12*3</f>
        <v>925.97500000000014</v>
      </c>
      <c r="BI10" s="56">
        <v>0</v>
      </c>
      <c r="BJ10" s="24">
        <v>0</v>
      </c>
      <c r="BK10" s="56">
        <f t="shared" ref="BK10:BK14" si="12">+BJ10/12*3</f>
        <v>0</v>
      </c>
      <c r="BL10" s="56">
        <v>0</v>
      </c>
      <c r="BM10" s="24">
        <v>0</v>
      </c>
      <c r="BN10" s="56">
        <f t="shared" ref="BN10:BN14" si="13">+BM10/12*3</f>
        <v>0</v>
      </c>
      <c r="BO10" s="56">
        <v>0</v>
      </c>
      <c r="BP10" s="24">
        <f t="shared" ref="BP10:BP14" si="14">BU10+BX10+CA10+CD10</f>
        <v>160025</v>
      </c>
      <c r="BQ10" s="56">
        <f>+BP10/12*9</f>
        <v>120018.75</v>
      </c>
      <c r="BR10" s="56">
        <f t="shared" ref="BR10:BR14" si="15">BW10+BZ10+CC10+CF10</f>
        <v>5534.308</v>
      </c>
      <c r="BS10" s="56">
        <f>+BR10/BQ10*100</f>
        <v>4.6112028328906947</v>
      </c>
      <c r="BT10" s="56">
        <f t="shared" ref="BT10:BT14" si="16">BR10/BP10*100</f>
        <v>3.4584021246680203</v>
      </c>
      <c r="BU10" s="24">
        <v>109392</v>
      </c>
      <c r="BV10" s="56">
        <f t="shared" ref="BV10:BV14" si="17">+BU10/12*3</f>
        <v>27348</v>
      </c>
      <c r="BW10" s="56">
        <v>1983.779</v>
      </c>
      <c r="BX10" s="24">
        <v>35633</v>
      </c>
      <c r="BY10" s="56">
        <f t="shared" ref="BY10:BY14" si="18">+BX10/12*3</f>
        <v>8908.25</v>
      </c>
      <c r="BZ10" s="56">
        <v>628</v>
      </c>
      <c r="CA10" s="24">
        <v>0</v>
      </c>
      <c r="CB10" s="56">
        <f t="shared" ref="CB10:CB14" si="19">+CA10/12*3</f>
        <v>0</v>
      </c>
      <c r="CC10" s="56">
        <v>0</v>
      </c>
      <c r="CD10" s="24">
        <v>15000</v>
      </c>
      <c r="CE10" s="56">
        <f t="shared" ref="CE10:CE14" si="20">+CD10/12*3</f>
        <v>3750</v>
      </c>
      <c r="CF10" s="56">
        <v>2922.529</v>
      </c>
      <c r="CG10" s="24">
        <v>0</v>
      </c>
      <c r="CH10" s="56">
        <f>+CG10/12*3</f>
        <v>0</v>
      </c>
      <c r="CI10" s="56">
        <v>0</v>
      </c>
      <c r="CJ10" s="24">
        <v>2227.1999999999998</v>
      </c>
      <c r="CK10" s="56">
        <f>+CJ10/12*3</f>
        <v>556.79999999999995</v>
      </c>
      <c r="CL10" s="56">
        <v>0</v>
      </c>
      <c r="CM10" s="24">
        <v>0</v>
      </c>
      <c r="CN10" s="56">
        <f>+CM10/12*9</f>
        <v>0</v>
      </c>
      <c r="CO10" s="56">
        <v>0</v>
      </c>
      <c r="CP10" s="24">
        <v>45443.4</v>
      </c>
      <c r="CQ10" s="56">
        <f>+CP10/12*3</f>
        <v>11360.85</v>
      </c>
      <c r="CR10" s="56">
        <v>3530.4189999999999</v>
      </c>
      <c r="CS10" s="24">
        <v>22165.4</v>
      </c>
      <c r="CT10" s="56">
        <f>+CS10/12*3</f>
        <v>5541.35</v>
      </c>
      <c r="CU10" s="56">
        <v>2599.4090000000001</v>
      </c>
      <c r="CV10" s="24">
        <v>0</v>
      </c>
      <c r="CW10" s="56">
        <f>+CV10/12*3</f>
        <v>0</v>
      </c>
      <c r="CX10" s="56">
        <v>308.45499999999998</v>
      </c>
      <c r="CY10" s="24">
        <v>0</v>
      </c>
      <c r="CZ10" s="25">
        <f>+CY10/12*3</f>
        <v>0</v>
      </c>
      <c r="DA10" s="56">
        <v>300</v>
      </c>
      <c r="DB10" s="24">
        <v>0</v>
      </c>
      <c r="DC10" s="25">
        <f>+DB10/12*3</f>
        <v>0</v>
      </c>
      <c r="DD10" s="56">
        <v>0</v>
      </c>
      <c r="DE10" s="24">
        <v>10000</v>
      </c>
      <c r="DF10" s="56">
        <f>+DE10/12*3</f>
        <v>2500</v>
      </c>
      <c r="DG10" s="56">
        <v>5103.0739000000003</v>
      </c>
      <c r="DH10" s="56">
        <v>0</v>
      </c>
      <c r="DI10" s="24">
        <f t="shared" ref="DI10:DK14" si="21">T10+Y10+AI10+AN10+AS10+AX10+BA10+BD10+BG10+BJ10+BM10+BU10+BX10+CA10+CD10+CG10+CJ10+CM10+CP10+CV10+CY10+DB10+DE10+AD10</f>
        <v>1973536.7</v>
      </c>
      <c r="DJ10" s="56">
        <f t="shared" si="21"/>
        <v>493384.17499999999</v>
      </c>
      <c r="DK10" s="56">
        <f t="shared" si="21"/>
        <v>322850.56189999997</v>
      </c>
      <c r="DL10" s="24">
        <v>100000</v>
      </c>
      <c r="DM10" s="56">
        <f>+DL10/12*3</f>
        <v>25000</v>
      </c>
      <c r="DN10" s="56">
        <v>0</v>
      </c>
      <c r="DO10" s="24">
        <v>1884000</v>
      </c>
      <c r="DP10" s="56">
        <f>+DO10/12*3</f>
        <v>471000</v>
      </c>
      <c r="DQ10" s="56">
        <v>0</v>
      </c>
      <c r="DR10" s="24">
        <v>0</v>
      </c>
      <c r="DS10" s="56">
        <f>+DR10/12*3</f>
        <v>0</v>
      </c>
      <c r="DT10" s="56">
        <v>0</v>
      </c>
      <c r="DU10" s="24">
        <v>0</v>
      </c>
      <c r="DV10" s="56">
        <f>+DU10/12*3</f>
        <v>0</v>
      </c>
      <c r="DW10" s="56">
        <v>0</v>
      </c>
      <c r="DX10" s="24">
        <v>0</v>
      </c>
      <c r="DY10" s="56">
        <f>+DX10/12*3</f>
        <v>0</v>
      </c>
      <c r="DZ10" s="56">
        <v>0</v>
      </c>
      <c r="EA10" s="24">
        <v>364707.3</v>
      </c>
      <c r="EB10" s="56">
        <f>+EA10/12*3</f>
        <v>91176.824999999997</v>
      </c>
      <c r="EC10" s="56">
        <v>0</v>
      </c>
      <c r="ED10" s="56"/>
      <c r="EE10" s="24">
        <f t="shared" ref="EE10:EF14" si="22">DL10+DO10+DR10+DU10+DX10+EA10</f>
        <v>2348707.2999999998</v>
      </c>
      <c r="EF10" s="56">
        <f t="shared" si="22"/>
        <v>587176.82499999995</v>
      </c>
      <c r="EG10" s="56">
        <f t="shared" ref="EG10:EG14" si="23">DN10+DQ10+DT10+DW10+DZ10+EC10+ED10</f>
        <v>0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24" customHeight="1" x14ac:dyDescent="0.3">
      <c r="A11" s="22">
        <v>2</v>
      </c>
      <c r="B11" s="54" t="s">
        <v>57</v>
      </c>
      <c r="C11" s="55">
        <v>37539.474900000001</v>
      </c>
      <c r="D11" s="55">
        <v>113897.14599999999</v>
      </c>
      <c r="E11" s="24">
        <f t="shared" si="0"/>
        <v>2260440.7630000003</v>
      </c>
      <c r="F11" s="25">
        <f t="shared" si="0"/>
        <v>565110.19075000007</v>
      </c>
      <c r="G11" s="25">
        <f t="shared" si="0"/>
        <v>391502.02750000008</v>
      </c>
      <c r="H11" s="25">
        <f t="shared" ref="H11:H17" si="24">+G11/F11*100</f>
        <v>69.278882934389912</v>
      </c>
      <c r="I11" s="25">
        <f t="shared" si="1"/>
        <v>17.319720733597478</v>
      </c>
      <c r="J11" s="24">
        <f t="shared" si="2"/>
        <v>724466.00000000047</v>
      </c>
      <c r="K11" s="25">
        <f t="shared" si="2"/>
        <v>181116.50000000012</v>
      </c>
      <c r="L11" s="25">
        <f t="shared" si="2"/>
        <v>143666.8275000001</v>
      </c>
      <c r="M11" s="25">
        <f t="shared" ref="M11:M17" si="25">+L11/K11*100</f>
        <v>79.322881957193303</v>
      </c>
      <c r="N11" s="25">
        <f t="shared" si="3"/>
        <v>19.830720489298326</v>
      </c>
      <c r="O11" s="24">
        <f t="shared" si="4"/>
        <v>130362.23000000045</v>
      </c>
      <c r="P11" s="25">
        <f t="shared" si="4"/>
        <v>32590.557500000112</v>
      </c>
      <c r="Q11" s="25">
        <f t="shared" si="4"/>
        <v>17540.447100000096</v>
      </c>
      <c r="R11" s="25">
        <f t="shared" ref="R11:R17" si="26">+Q11/P11*100</f>
        <v>53.820641454200455</v>
      </c>
      <c r="S11" s="23">
        <f t="shared" si="5"/>
        <v>13.455160363550114</v>
      </c>
      <c r="T11" s="24">
        <v>10000</v>
      </c>
      <c r="U11" s="56">
        <f t="shared" ref="U11:U14" si="27">+T11/12*3</f>
        <v>2500</v>
      </c>
      <c r="V11" s="56">
        <v>1350.6220000000001</v>
      </c>
      <c r="W11" s="56">
        <f t="shared" ref="W11:W17" si="28">+V11/U11*100</f>
        <v>54.024879999999996</v>
      </c>
      <c r="X11" s="56">
        <f t="shared" si="6"/>
        <v>13.506219999999999</v>
      </c>
      <c r="Y11" s="24">
        <v>20000</v>
      </c>
      <c r="Z11" s="56">
        <f t="shared" ref="Z11:Z14" si="29">+Y11/12*3</f>
        <v>5000</v>
      </c>
      <c r="AA11" s="56">
        <v>5866.6410999999998</v>
      </c>
      <c r="AB11" s="56">
        <f t="shared" si="7"/>
        <v>117.33282199999999</v>
      </c>
      <c r="AC11" s="56">
        <f t="shared" si="7"/>
        <v>2</v>
      </c>
      <c r="AD11" s="24">
        <v>100362.23000000045</v>
      </c>
      <c r="AE11" s="56">
        <f t="shared" ref="AE11:AE14" si="30">+AD11/12*3</f>
        <v>25090.557500000112</v>
      </c>
      <c r="AF11" s="56">
        <v>10323.184000000096</v>
      </c>
      <c r="AG11" s="56">
        <f>+AF11/AE11*100</f>
        <v>41.143701171247585</v>
      </c>
      <c r="AH11" s="56">
        <f>AF11/AD11*100</f>
        <v>10.285925292811896</v>
      </c>
      <c r="AI11" s="24">
        <v>324498.40000000002</v>
      </c>
      <c r="AJ11" s="56">
        <f t="shared" ref="AJ11:AJ14" si="31">+AI11/12*3</f>
        <v>81124.600000000006</v>
      </c>
      <c r="AK11" s="56">
        <v>100054.2852</v>
      </c>
      <c r="AL11" s="56">
        <f t="shared" ref="AL11:AL14" si="32">+AK11/AJ11*100</f>
        <v>123.3340875640681</v>
      </c>
      <c r="AM11" s="56">
        <f t="shared" si="8"/>
        <v>30.833521891017025</v>
      </c>
      <c r="AN11" s="24">
        <v>7780.8</v>
      </c>
      <c r="AO11" s="56">
        <f t="shared" ref="AO11:AO14" si="33">+AN11/12*3</f>
        <v>1945.1999999999998</v>
      </c>
      <c r="AP11" s="56">
        <v>1374.4012</v>
      </c>
      <c r="AQ11" s="56">
        <f t="shared" ref="AQ11:AQ17" si="34">+AP11/AO11*100</f>
        <v>70.656035369113724</v>
      </c>
      <c r="AR11" s="56">
        <f t="shared" si="9"/>
        <v>17.664008842278427</v>
      </c>
      <c r="AS11" s="24">
        <v>12300</v>
      </c>
      <c r="AT11" s="56">
        <f t="shared" ref="AT11:AT14" si="35">+AS11/12*3</f>
        <v>3075</v>
      </c>
      <c r="AU11" s="56">
        <v>2341</v>
      </c>
      <c r="AV11" s="56">
        <f t="shared" ref="AV11:AV14" si="36">+AU11/AT11*100</f>
        <v>76.130081300813018</v>
      </c>
      <c r="AW11" s="56">
        <f t="shared" si="10"/>
        <v>19.032520325203254</v>
      </c>
      <c r="AX11" s="24">
        <v>0</v>
      </c>
      <c r="AY11" s="56">
        <f t="shared" ref="AY11:AY14" si="37">+AX11/12*3</f>
        <v>0</v>
      </c>
      <c r="AZ11" s="56">
        <v>0</v>
      </c>
      <c r="BA11" s="24">
        <v>0</v>
      </c>
      <c r="BB11" s="56">
        <f t="shared" ref="BB11:BB14" si="38">+BA11/12*3</f>
        <v>0</v>
      </c>
      <c r="BC11" s="56">
        <v>0</v>
      </c>
      <c r="BD11" s="24">
        <v>1487011.3</v>
      </c>
      <c r="BE11" s="56">
        <f t="shared" ref="BE11:BE14" si="39">+BD11/12*3</f>
        <v>371752.82500000001</v>
      </c>
      <c r="BF11" s="56">
        <v>247835.2</v>
      </c>
      <c r="BG11" s="24">
        <v>9804.9</v>
      </c>
      <c r="BH11" s="56">
        <f t="shared" si="11"/>
        <v>2451.2249999999999</v>
      </c>
      <c r="BI11" s="56">
        <v>0</v>
      </c>
      <c r="BJ11" s="24">
        <v>0</v>
      </c>
      <c r="BK11" s="56">
        <f t="shared" si="12"/>
        <v>0</v>
      </c>
      <c r="BL11" s="56">
        <v>0</v>
      </c>
      <c r="BM11" s="24">
        <v>0</v>
      </c>
      <c r="BN11" s="56">
        <f t="shared" si="13"/>
        <v>0</v>
      </c>
      <c r="BO11" s="56">
        <v>0</v>
      </c>
      <c r="BP11" s="24">
        <f t="shared" si="14"/>
        <v>44460.9</v>
      </c>
      <c r="BQ11" s="56">
        <f t="shared" ref="BQ11:BQ14" si="40">+BP11/12*9</f>
        <v>33345.675000000003</v>
      </c>
      <c r="BR11" s="56">
        <f t="shared" si="15"/>
        <v>2609.0509999999999</v>
      </c>
      <c r="BS11" s="56">
        <f t="shared" ref="BS11:BS17" si="41">+BR11/BQ11*100</f>
        <v>7.8242560691903815</v>
      </c>
      <c r="BT11" s="56">
        <f t="shared" si="16"/>
        <v>5.8681920518927866</v>
      </c>
      <c r="BU11" s="24">
        <v>31562</v>
      </c>
      <c r="BV11" s="56">
        <f t="shared" si="17"/>
        <v>7890.5</v>
      </c>
      <c r="BW11" s="56">
        <v>2094.0509999999999</v>
      </c>
      <c r="BX11" s="24">
        <v>7543.4</v>
      </c>
      <c r="BY11" s="56">
        <f t="shared" si="18"/>
        <v>1885.85</v>
      </c>
      <c r="BZ11" s="56">
        <v>19</v>
      </c>
      <c r="CA11" s="24">
        <v>2100</v>
      </c>
      <c r="CB11" s="56">
        <f t="shared" si="19"/>
        <v>525</v>
      </c>
      <c r="CC11" s="56">
        <v>200.6</v>
      </c>
      <c r="CD11" s="24">
        <v>3255.5</v>
      </c>
      <c r="CE11" s="56">
        <f t="shared" si="20"/>
        <v>813.875</v>
      </c>
      <c r="CF11" s="56">
        <v>295.39999999999998</v>
      </c>
      <c r="CG11" s="24">
        <v>0</v>
      </c>
      <c r="CH11" s="56">
        <f t="shared" ref="CH11:CH14" si="42">+CG11/12*3</f>
        <v>0</v>
      </c>
      <c r="CI11" s="56">
        <v>0</v>
      </c>
      <c r="CJ11" s="24">
        <v>4454.3999999999996</v>
      </c>
      <c r="CK11" s="56">
        <f t="shared" ref="CK11:CK14" si="43">+CJ11/12*3</f>
        <v>1113.5999999999999</v>
      </c>
      <c r="CL11" s="56">
        <v>0</v>
      </c>
      <c r="CM11" s="24">
        <v>0</v>
      </c>
      <c r="CN11" s="56">
        <f t="shared" ref="CN11:CN14" si="44">+CM11/12*9</f>
        <v>0</v>
      </c>
      <c r="CO11" s="56">
        <v>0</v>
      </c>
      <c r="CP11" s="24">
        <v>196797.57</v>
      </c>
      <c r="CQ11" s="56">
        <f t="shared" ref="CQ11:CQ14" si="45">+CP11/12*3</f>
        <v>49199.392500000002</v>
      </c>
      <c r="CR11" s="56">
        <v>17087.760999999999</v>
      </c>
      <c r="CS11" s="24">
        <v>62673.07</v>
      </c>
      <c r="CT11" s="56">
        <f t="shared" ref="CT11:CT14" si="46">+CS11/12*3</f>
        <v>15668.267500000002</v>
      </c>
      <c r="CU11" s="56">
        <v>7654.1610000000001</v>
      </c>
      <c r="CV11" s="24">
        <v>6000</v>
      </c>
      <c r="CW11" s="56">
        <f t="shared" ref="CW11:CW14" si="47">+CV11/12*3</f>
        <v>1500</v>
      </c>
      <c r="CX11" s="56">
        <v>2402.6619999999998</v>
      </c>
      <c r="CY11" s="24">
        <v>666.1</v>
      </c>
      <c r="CZ11" s="25">
        <f t="shared" ref="CZ11:CZ14" si="48">+CY11/12*3</f>
        <v>166.52500000000001</v>
      </c>
      <c r="DA11" s="56">
        <v>0</v>
      </c>
      <c r="DB11" s="24">
        <v>0</v>
      </c>
      <c r="DC11" s="25">
        <f t="shared" ref="DC11:DC14" si="49">+DB11/12*3</f>
        <v>0</v>
      </c>
      <c r="DD11" s="56">
        <v>0</v>
      </c>
      <c r="DE11" s="24">
        <v>1600</v>
      </c>
      <c r="DF11" s="56">
        <f t="shared" ref="DF11:DF14" si="50">+DE11/12*3</f>
        <v>400</v>
      </c>
      <c r="DG11" s="56">
        <v>257.22000000000003</v>
      </c>
      <c r="DH11" s="56">
        <v>0</v>
      </c>
      <c r="DI11" s="24">
        <f t="shared" si="21"/>
        <v>2225736.6</v>
      </c>
      <c r="DJ11" s="56">
        <f t="shared" si="21"/>
        <v>556434.15</v>
      </c>
      <c r="DK11" s="56">
        <f t="shared" si="21"/>
        <v>391502.02750000008</v>
      </c>
      <c r="DL11" s="24">
        <v>0</v>
      </c>
      <c r="DM11" s="56">
        <f t="shared" ref="DM11:DM14" si="51">+DL11/12*3</f>
        <v>0</v>
      </c>
      <c r="DN11" s="56">
        <v>0</v>
      </c>
      <c r="DO11" s="24">
        <v>29704.163</v>
      </c>
      <c r="DP11" s="56">
        <f t="shared" ref="DP11:DP14" si="52">+DO11/12*3</f>
        <v>7426.0407500000001</v>
      </c>
      <c r="DQ11" s="56">
        <v>0</v>
      </c>
      <c r="DR11" s="24">
        <v>0</v>
      </c>
      <c r="DS11" s="56">
        <f t="shared" ref="DS11:DS14" si="53">+DR11/12*3</f>
        <v>0</v>
      </c>
      <c r="DT11" s="56">
        <v>0</v>
      </c>
      <c r="DU11" s="24">
        <v>5000</v>
      </c>
      <c r="DV11" s="56">
        <f t="shared" ref="DV11:DV14" si="54">+DU11/12*3</f>
        <v>1250</v>
      </c>
      <c r="DW11" s="56">
        <v>0</v>
      </c>
      <c r="DX11" s="24">
        <v>0</v>
      </c>
      <c r="DY11" s="56">
        <f t="shared" ref="DY11:DY14" si="55">+DX11/12*3</f>
        <v>0</v>
      </c>
      <c r="DZ11" s="56">
        <v>0</v>
      </c>
      <c r="EA11" s="24">
        <v>441000</v>
      </c>
      <c r="EB11" s="56">
        <f t="shared" ref="EB11:EB14" si="56">+EA11/12*3</f>
        <v>110250</v>
      </c>
      <c r="EC11" s="56">
        <v>37702.517999999996</v>
      </c>
      <c r="ED11" s="56"/>
      <c r="EE11" s="24">
        <f t="shared" si="22"/>
        <v>475704.163</v>
      </c>
      <c r="EF11" s="56">
        <f t="shared" si="22"/>
        <v>118926.04075</v>
      </c>
      <c r="EG11" s="56">
        <f t="shared" si="23"/>
        <v>37702.517999999996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24" customHeight="1" x14ac:dyDescent="0.3">
      <c r="A12" s="22">
        <v>3</v>
      </c>
      <c r="B12" s="54" t="s">
        <v>58</v>
      </c>
      <c r="C12" s="55">
        <v>33917.214599999999</v>
      </c>
      <c r="D12" s="55">
        <v>1057.2941000000001</v>
      </c>
      <c r="E12" s="24">
        <f t="shared" si="0"/>
        <v>778579.46340000001</v>
      </c>
      <c r="F12" s="25">
        <f t="shared" si="0"/>
        <v>194644.86584999994</v>
      </c>
      <c r="G12" s="25">
        <f t="shared" si="0"/>
        <v>105282.44680000001</v>
      </c>
      <c r="H12" s="25">
        <f t="shared" si="24"/>
        <v>54.08950620929005</v>
      </c>
      <c r="I12" s="25">
        <f t="shared" si="1"/>
        <v>13.522376552322507</v>
      </c>
      <c r="J12" s="24">
        <f t="shared" si="2"/>
        <v>230603.09999999995</v>
      </c>
      <c r="K12" s="25">
        <f t="shared" si="2"/>
        <v>57650.774999999987</v>
      </c>
      <c r="L12" s="25">
        <f t="shared" si="2"/>
        <v>23511.646800000017</v>
      </c>
      <c r="M12" s="25">
        <f t="shared" si="25"/>
        <v>40.782880715827361</v>
      </c>
      <c r="N12" s="25">
        <f t="shared" si="3"/>
        <v>10.19572017895684</v>
      </c>
      <c r="O12" s="24">
        <f t="shared" si="4"/>
        <v>35437.699999999953</v>
      </c>
      <c r="P12" s="25">
        <f t="shared" si="4"/>
        <v>8859.4249999999884</v>
      </c>
      <c r="Q12" s="25">
        <f t="shared" si="4"/>
        <v>2944.2820000000138</v>
      </c>
      <c r="R12" s="25">
        <f t="shared" si="26"/>
        <v>33.233330605541752</v>
      </c>
      <c r="S12" s="23">
        <f t="shared" si="5"/>
        <v>8.3083326513854381</v>
      </c>
      <c r="T12" s="24">
        <v>0</v>
      </c>
      <c r="U12" s="56">
        <f t="shared" si="27"/>
        <v>0</v>
      </c>
      <c r="V12" s="56">
        <v>0</v>
      </c>
      <c r="W12" s="56" t="e">
        <f t="shared" si="28"/>
        <v>#DIV/0!</v>
      </c>
      <c r="X12" s="56" t="e">
        <f t="shared" si="6"/>
        <v>#DIV/0!</v>
      </c>
      <c r="Y12" s="24">
        <v>5220</v>
      </c>
      <c r="Z12" s="56">
        <f t="shared" si="29"/>
        <v>1305</v>
      </c>
      <c r="AA12" s="56">
        <v>756.26700000000005</v>
      </c>
      <c r="AB12" s="56">
        <f t="shared" si="7"/>
        <v>57.951494252873573</v>
      </c>
      <c r="AC12" s="56">
        <f t="shared" si="7"/>
        <v>7.6628352490421463</v>
      </c>
      <c r="AD12" s="24">
        <v>30217.699999999953</v>
      </c>
      <c r="AE12" s="56">
        <f t="shared" si="30"/>
        <v>7554.4249999999884</v>
      </c>
      <c r="AF12" s="56">
        <v>2188.015000000014</v>
      </c>
      <c r="AG12" s="56">
        <f>+AF12/AE12*100</f>
        <v>28.963355913918232</v>
      </c>
      <c r="AH12" s="56">
        <f>AF12/AD12*100</f>
        <v>7.2408389784795579</v>
      </c>
      <c r="AI12" s="24">
        <v>55961.599999999999</v>
      </c>
      <c r="AJ12" s="56">
        <f t="shared" si="31"/>
        <v>13990.399999999998</v>
      </c>
      <c r="AK12" s="56">
        <v>13852.867</v>
      </c>
      <c r="AL12" s="56">
        <f t="shared" si="32"/>
        <v>99.016947335315663</v>
      </c>
      <c r="AM12" s="56">
        <f t="shared" si="8"/>
        <v>24.754236833828912</v>
      </c>
      <c r="AN12" s="24">
        <v>4713.7</v>
      </c>
      <c r="AO12" s="56">
        <f t="shared" si="33"/>
        <v>1178.425</v>
      </c>
      <c r="AP12" s="56">
        <v>574.05999999999995</v>
      </c>
      <c r="AQ12" s="56">
        <f t="shared" si="34"/>
        <v>48.714173579141651</v>
      </c>
      <c r="AR12" s="56">
        <f t="shared" si="9"/>
        <v>12.178543394785413</v>
      </c>
      <c r="AS12" s="24">
        <v>400</v>
      </c>
      <c r="AT12" s="56">
        <f t="shared" si="35"/>
        <v>100</v>
      </c>
      <c r="AU12" s="56">
        <v>0</v>
      </c>
      <c r="AV12" s="56">
        <f t="shared" si="36"/>
        <v>0</v>
      </c>
      <c r="AW12" s="56">
        <f t="shared" si="10"/>
        <v>0</v>
      </c>
      <c r="AX12" s="24">
        <v>0</v>
      </c>
      <c r="AY12" s="56">
        <f t="shared" si="37"/>
        <v>0</v>
      </c>
      <c r="AZ12" s="56">
        <v>0</v>
      </c>
      <c r="BA12" s="24">
        <v>0</v>
      </c>
      <c r="BB12" s="56">
        <f t="shared" si="38"/>
        <v>0</v>
      </c>
      <c r="BC12" s="56">
        <v>0</v>
      </c>
      <c r="BD12" s="24">
        <v>490624.6</v>
      </c>
      <c r="BE12" s="56">
        <f t="shared" si="39"/>
        <v>122656.15</v>
      </c>
      <c r="BF12" s="56">
        <v>81770.8</v>
      </c>
      <c r="BG12" s="24">
        <v>1089.4000000000001</v>
      </c>
      <c r="BH12" s="56">
        <f t="shared" si="11"/>
        <v>272.35000000000002</v>
      </c>
      <c r="BI12" s="56">
        <v>0</v>
      </c>
      <c r="BJ12" s="24">
        <v>0</v>
      </c>
      <c r="BK12" s="56">
        <f t="shared" si="12"/>
        <v>0</v>
      </c>
      <c r="BL12" s="56">
        <v>0</v>
      </c>
      <c r="BM12" s="24">
        <v>0</v>
      </c>
      <c r="BN12" s="56">
        <f t="shared" si="13"/>
        <v>0</v>
      </c>
      <c r="BO12" s="56">
        <v>0</v>
      </c>
      <c r="BP12" s="24">
        <f t="shared" si="14"/>
        <v>72828</v>
      </c>
      <c r="BQ12" s="56">
        <f t="shared" si="40"/>
        <v>54621</v>
      </c>
      <c r="BR12" s="56">
        <f t="shared" si="15"/>
        <v>1408.15</v>
      </c>
      <c r="BS12" s="56">
        <f t="shared" si="41"/>
        <v>2.5780377510481318</v>
      </c>
      <c r="BT12" s="56">
        <f t="shared" si="16"/>
        <v>1.9335283132860988</v>
      </c>
      <c r="BU12" s="24">
        <v>69528</v>
      </c>
      <c r="BV12" s="56">
        <f t="shared" si="17"/>
        <v>17382</v>
      </c>
      <c r="BW12" s="56">
        <v>1329.15</v>
      </c>
      <c r="BX12" s="24">
        <v>0</v>
      </c>
      <c r="BY12" s="56">
        <f t="shared" si="18"/>
        <v>0</v>
      </c>
      <c r="BZ12" s="56">
        <v>0</v>
      </c>
      <c r="CA12" s="24">
        <v>0</v>
      </c>
      <c r="CB12" s="56">
        <f t="shared" si="19"/>
        <v>0</v>
      </c>
      <c r="CC12" s="56">
        <v>0</v>
      </c>
      <c r="CD12" s="24">
        <v>3300</v>
      </c>
      <c r="CE12" s="56">
        <f t="shared" si="20"/>
        <v>825</v>
      </c>
      <c r="CF12" s="56">
        <v>79</v>
      </c>
      <c r="CG12" s="24">
        <v>0</v>
      </c>
      <c r="CH12" s="56">
        <f t="shared" si="42"/>
        <v>0</v>
      </c>
      <c r="CI12" s="56">
        <v>0</v>
      </c>
      <c r="CJ12" s="24">
        <v>1999</v>
      </c>
      <c r="CK12" s="56">
        <f t="shared" si="43"/>
        <v>499.75</v>
      </c>
      <c r="CL12" s="56">
        <v>0</v>
      </c>
      <c r="CM12" s="24">
        <v>0</v>
      </c>
      <c r="CN12" s="56">
        <f t="shared" si="44"/>
        <v>0</v>
      </c>
      <c r="CO12" s="56">
        <v>44</v>
      </c>
      <c r="CP12" s="24">
        <v>39362.1</v>
      </c>
      <c r="CQ12" s="56">
        <f t="shared" si="45"/>
        <v>9840.5249999999996</v>
      </c>
      <c r="CR12" s="56">
        <v>4493.4160000000002</v>
      </c>
      <c r="CS12" s="24">
        <v>19112.099999999999</v>
      </c>
      <c r="CT12" s="56">
        <f t="shared" si="46"/>
        <v>4778.0249999999996</v>
      </c>
      <c r="CU12" s="56">
        <v>1790.5160000000001</v>
      </c>
      <c r="CV12" s="24">
        <v>900</v>
      </c>
      <c r="CW12" s="56">
        <f t="shared" si="47"/>
        <v>225</v>
      </c>
      <c r="CX12" s="56">
        <v>42.9</v>
      </c>
      <c r="CY12" s="24">
        <v>2000</v>
      </c>
      <c r="CZ12" s="25">
        <f t="shared" si="48"/>
        <v>500</v>
      </c>
      <c r="DA12" s="56">
        <v>5.4378000000000002</v>
      </c>
      <c r="DB12" s="24">
        <v>20000</v>
      </c>
      <c r="DC12" s="25">
        <f t="shared" si="49"/>
        <v>5000</v>
      </c>
      <c r="DD12" s="56">
        <v>0</v>
      </c>
      <c r="DE12" s="24">
        <v>19000</v>
      </c>
      <c r="DF12" s="56">
        <f t="shared" si="50"/>
        <v>4750</v>
      </c>
      <c r="DG12" s="56">
        <v>146.53399999999999</v>
      </c>
      <c r="DH12" s="56">
        <v>0</v>
      </c>
      <c r="DI12" s="24">
        <f t="shared" si="21"/>
        <v>744316.1</v>
      </c>
      <c r="DJ12" s="56">
        <f t="shared" si="21"/>
        <v>186079.02499999997</v>
      </c>
      <c r="DK12" s="56">
        <f t="shared" si="21"/>
        <v>105282.44680000001</v>
      </c>
      <c r="DL12" s="24">
        <v>0</v>
      </c>
      <c r="DM12" s="56">
        <f t="shared" si="51"/>
        <v>0</v>
      </c>
      <c r="DN12" s="56">
        <v>0</v>
      </c>
      <c r="DO12" s="24">
        <v>34263.363400000002</v>
      </c>
      <c r="DP12" s="56">
        <f t="shared" si="52"/>
        <v>8565.8408500000005</v>
      </c>
      <c r="DQ12" s="56">
        <v>0</v>
      </c>
      <c r="DR12" s="24">
        <v>0</v>
      </c>
      <c r="DS12" s="56">
        <f t="shared" si="53"/>
        <v>0</v>
      </c>
      <c r="DT12" s="56">
        <v>0</v>
      </c>
      <c r="DU12" s="24">
        <v>0</v>
      </c>
      <c r="DV12" s="56">
        <f t="shared" si="54"/>
        <v>0</v>
      </c>
      <c r="DW12" s="56">
        <v>0</v>
      </c>
      <c r="DX12" s="24">
        <v>0</v>
      </c>
      <c r="DY12" s="56">
        <f t="shared" si="55"/>
        <v>0</v>
      </c>
      <c r="DZ12" s="56">
        <v>0</v>
      </c>
      <c r="EA12" s="24">
        <v>95431.948999999993</v>
      </c>
      <c r="EB12" s="56">
        <f t="shared" si="56"/>
        <v>23857.987249999998</v>
      </c>
      <c r="EC12" s="56">
        <v>16200</v>
      </c>
      <c r="ED12" s="56"/>
      <c r="EE12" s="24">
        <f t="shared" si="22"/>
        <v>129695.3124</v>
      </c>
      <c r="EF12" s="56">
        <f t="shared" si="22"/>
        <v>32423.828099999999</v>
      </c>
      <c r="EG12" s="56">
        <f t="shared" si="23"/>
        <v>16200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24" customHeight="1" x14ac:dyDescent="0.3">
      <c r="A13" s="22">
        <v>5</v>
      </c>
      <c r="B13" s="54" t="s">
        <v>59</v>
      </c>
      <c r="C13" s="55">
        <v>237025.62719999999</v>
      </c>
      <c r="D13" s="55">
        <v>1088997.5411</v>
      </c>
      <c r="E13" s="24">
        <f t="shared" si="0"/>
        <v>3635892.6801999998</v>
      </c>
      <c r="F13" s="25">
        <f t="shared" si="0"/>
        <v>908973.17004999996</v>
      </c>
      <c r="G13" s="25">
        <f t="shared" si="0"/>
        <v>624057.31300000008</v>
      </c>
      <c r="H13" s="25">
        <f t="shared" si="24"/>
        <v>68.655196166645112</v>
      </c>
      <c r="I13" s="25">
        <f t="shared" si="1"/>
        <v>17.163799041661278</v>
      </c>
      <c r="J13" s="24">
        <f t="shared" si="2"/>
        <v>841600.8</v>
      </c>
      <c r="K13" s="25">
        <f t="shared" si="2"/>
        <v>210400.2</v>
      </c>
      <c r="L13" s="25">
        <f t="shared" si="2"/>
        <v>176938.02100000007</v>
      </c>
      <c r="M13" s="25">
        <f t="shared" si="25"/>
        <v>84.095937646447126</v>
      </c>
      <c r="N13" s="25">
        <f t="shared" si="3"/>
        <v>21.023984411611782</v>
      </c>
      <c r="O13" s="24">
        <f t="shared" si="4"/>
        <v>159100</v>
      </c>
      <c r="P13" s="25">
        <f t="shared" si="4"/>
        <v>39775</v>
      </c>
      <c r="Q13" s="25">
        <f t="shared" si="4"/>
        <v>18710.588000000047</v>
      </c>
      <c r="R13" s="25">
        <f t="shared" si="26"/>
        <v>47.041076052797102</v>
      </c>
      <c r="S13" s="23">
        <f t="shared" si="5"/>
        <v>11.760269013199276</v>
      </c>
      <c r="T13" s="24">
        <v>0</v>
      </c>
      <c r="U13" s="56">
        <f t="shared" si="27"/>
        <v>0</v>
      </c>
      <c r="V13" s="56">
        <v>-6.66</v>
      </c>
      <c r="W13" s="56" t="e">
        <f t="shared" si="28"/>
        <v>#DIV/0!</v>
      </c>
      <c r="X13" s="56" t="e">
        <f t="shared" si="6"/>
        <v>#DIV/0!</v>
      </c>
      <c r="Y13" s="24">
        <v>16650</v>
      </c>
      <c r="Z13" s="56">
        <f t="shared" si="29"/>
        <v>4162.5</v>
      </c>
      <c r="AA13" s="56">
        <v>4229.66</v>
      </c>
      <c r="AB13" s="56">
        <f t="shared" si="7"/>
        <v>101.61345345345345</v>
      </c>
      <c r="AC13" s="56">
        <f t="shared" si="7"/>
        <v>2.4024024024024024</v>
      </c>
      <c r="AD13" s="24">
        <v>142450</v>
      </c>
      <c r="AE13" s="56">
        <f t="shared" si="30"/>
        <v>35612.5</v>
      </c>
      <c r="AF13" s="56">
        <v>14487.588000000047</v>
      </c>
      <c r="AG13" s="56">
        <f>+AF13/AE13*100</f>
        <v>40.681187785187916</v>
      </c>
      <c r="AH13" s="56">
        <f>AF13/AD13*100</f>
        <v>10.170296946296979</v>
      </c>
      <c r="AI13" s="24">
        <v>442300</v>
      </c>
      <c r="AJ13" s="56">
        <f t="shared" si="31"/>
        <v>110575</v>
      </c>
      <c r="AK13" s="56">
        <v>129718.20600000001</v>
      </c>
      <c r="AL13" s="56">
        <f t="shared" si="32"/>
        <v>117.31241781596202</v>
      </c>
      <c r="AM13" s="56">
        <f t="shared" si="8"/>
        <v>29.328104453990505</v>
      </c>
      <c r="AN13" s="24">
        <v>17110</v>
      </c>
      <c r="AO13" s="56">
        <f t="shared" si="33"/>
        <v>4277.5</v>
      </c>
      <c r="AP13" s="56">
        <v>4336.7529999999997</v>
      </c>
      <c r="AQ13" s="56">
        <f t="shared" si="34"/>
        <v>101.38522501461134</v>
      </c>
      <c r="AR13" s="56">
        <f t="shared" si="9"/>
        <v>25.346306253652834</v>
      </c>
      <c r="AS13" s="24">
        <v>13000</v>
      </c>
      <c r="AT13" s="56">
        <f t="shared" si="35"/>
        <v>3250</v>
      </c>
      <c r="AU13" s="56">
        <v>3735.7</v>
      </c>
      <c r="AV13" s="56">
        <f t="shared" si="36"/>
        <v>114.94461538461537</v>
      </c>
      <c r="AW13" s="56">
        <f t="shared" si="10"/>
        <v>28.736153846153844</v>
      </c>
      <c r="AX13" s="24">
        <v>0</v>
      </c>
      <c r="AY13" s="56">
        <f t="shared" si="37"/>
        <v>0</v>
      </c>
      <c r="AZ13" s="56">
        <v>0</v>
      </c>
      <c r="BA13" s="24">
        <v>0</v>
      </c>
      <c r="BB13" s="56">
        <f t="shared" si="38"/>
        <v>0</v>
      </c>
      <c r="BC13" s="56">
        <v>0</v>
      </c>
      <c r="BD13" s="24">
        <v>2680869.1</v>
      </c>
      <c r="BE13" s="56">
        <f t="shared" si="39"/>
        <v>670217.27500000002</v>
      </c>
      <c r="BF13" s="56">
        <v>447119.29200000002</v>
      </c>
      <c r="BG13" s="24">
        <v>3486.1</v>
      </c>
      <c r="BH13" s="56">
        <f t="shared" si="11"/>
        <v>871.52499999999998</v>
      </c>
      <c r="BI13" s="56">
        <v>0</v>
      </c>
      <c r="BJ13" s="24">
        <v>0</v>
      </c>
      <c r="BK13" s="56">
        <f t="shared" si="12"/>
        <v>0</v>
      </c>
      <c r="BL13" s="56">
        <v>0</v>
      </c>
      <c r="BM13" s="24">
        <v>0</v>
      </c>
      <c r="BN13" s="56">
        <f t="shared" si="13"/>
        <v>0</v>
      </c>
      <c r="BO13" s="56">
        <v>0</v>
      </c>
      <c r="BP13" s="24">
        <f t="shared" si="14"/>
        <v>44174.400000000001</v>
      </c>
      <c r="BQ13" s="56">
        <f t="shared" si="40"/>
        <v>33130.800000000003</v>
      </c>
      <c r="BR13" s="56">
        <f t="shared" si="15"/>
        <v>4394.7659999999996</v>
      </c>
      <c r="BS13" s="56">
        <f t="shared" si="41"/>
        <v>13.264895505088917</v>
      </c>
      <c r="BT13" s="56">
        <f t="shared" si="16"/>
        <v>9.9486716288166903</v>
      </c>
      <c r="BU13" s="24">
        <v>33005</v>
      </c>
      <c r="BV13" s="56">
        <f t="shared" si="17"/>
        <v>8251.25</v>
      </c>
      <c r="BW13" s="56">
        <v>3300.1439999999998</v>
      </c>
      <c r="BX13" s="24">
        <v>3330</v>
      </c>
      <c r="BY13" s="56">
        <f t="shared" si="18"/>
        <v>832.5</v>
      </c>
      <c r="BZ13" s="56">
        <v>121.61199999999999</v>
      </c>
      <c r="CA13" s="24">
        <v>0</v>
      </c>
      <c r="CB13" s="56">
        <f t="shared" si="19"/>
        <v>0</v>
      </c>
      <c r="CC13" s="56">
        <v>0</v>
      </c>
      <c r="CD13" s="24">
        <v>7839.4</v>
      </c>
      <c r="CE13" s="56">
        <f t="shared" si="20"/>
        <v>1959.85</v>
      </c>
      <c r="CF13" s="56">
        <v>973.01</v>
      </c>
      <c r="CG13" s="24">
        <v>0</v>
      </c>
      <c r="CH13" s="56">
        <f t="shared" si="42"/>
        <v>0</v>
      </c>
      <c r="CI13" s="56">
        <v>0</v>
      </c>
      <c r="CJ13" s="24">
        <v>4454</v>
      </c>
      <c r="CK13" s="56">
        <f t="shared" si="43"/>
        <v>1113.5</v>
      </c>
      <c r="CL13" s="56">
        <v>0</v>
      </c>
      <c r="CM13" s="24">
        <v>0</v>
      </c>
      <c r="CN13" s="56">
        <f t="shared" si="44"/>
        <v>0</v>
      </c>
      <c r="CO13" s="56">
        <v>244</v>
      </c>
      <c r="CP13" s="24">
        <v>159916.4</v>
      </c>
      <c r="CQ13" s="56">
        <f t="shared" si="45"/>
        <v>39979.1</v>
      </c>
      <c r="CR13" s="56">
        <v>11187.406999999999</v>
      </c>
      <c r="CS13" s="24">
        <v>98469.6</v>
      </c>
      <c r="CT13" s="56">
        <f t="shared" si="46"/>
        <v>24617.4</v>
      </c>
      <c r="CU13" s="56">
        <v>4029.75</v>
      </c>
      <c r="CV13" s="24">
        <v>5000</v>
      </c>
      <c r="CW13" s="56">
        <f t="shared" si="47"/>
        <v>1250</v>
      </c>
      <c r="CX13" s="56">
        <v>1506.1790000000001</v>
      </c>
      <c r="CY13" s="24">
        <v>1000</v>
      </c>
      <c r="CZ13" s="25">
        <f t="shared" si="48"/>
        <v>250</v>
      </c>
      <c r="DA13" s="56">
        <v>300</v>
      </c>
      <c r="DB13" s="24">
        <v>0</v>
      </c>
      <c r="DC13" s="25">
        <f t="shared" si="49"/>
        <v>0</v>
      </c>
      <c r="DD13" s="56">
        <v>0</v>
      </c>
      <c r="DE13" s="24">
        <v>0</v>
      </c>
      <c r="DF13" s="56">
        <f t="shared" si="50"/>
        <v>0</v>
      </c>
      <c r="DG13" s="56">
        <v>2804.422</v>
      </c>
      <c r="DH13" s="56">
        <v>0</v>
      </c>
      <c r="DI13" s="24">
        <f t="shared" si="21"/>
        <v>3530410</v>
      </c>
      <c r="DJ13" s="56">
        <f t="shared" si="21"/>
        <v>882602.5</v>
      </c>
      <c r="DK13" s="56">
        <f t="shared" si="21"/>
        <v>624057.31300000008</v>
      </c>
      <c r="DL13" s="24">
        <v>0</v>
      </c>
      <c r="DM13" s="56">
        <f t="shared" si="51"/>
        <v>0</v>
      </c>
      <c r="DN13" s="56">
        <v>0</v>
      </c>
      <c r="DO13" s="24">
        <v>105482.6802</v>
      </c>
      <c r="DP13" s="56">
        <f t="shared" si="52"/>
        <v>26370.670050000001</v>
      </c>
      <c r="DQ13" s="56">
        <v>0</v>
      </c>
      <c r="DR13" s="24">
        <v>0</v>
      </c>
      <c r="DS13" s="56">
        <f t="shared" si="53"/>
        <v>0</v>
      </c>
      <c r="DT13" s="56">
        <v>0</v>
      </c>
      <c r="DU13" s="24">
        <v>0</v>
      </c>
      <c r="DV13" s="56">
        <f t="shared" si="54"/>
        <v>0</v>
      </c>
      <c r="DW13" s="56">
        <v>0</v>
      </c>
      <c r="DX13" s="24">
        <v>0</v>
      </c>
      <c r="DY13" s="56">
        <f t="shared" si="55"/>
        <v>0</v>
      </c>
      <c r="DZ13" s="56">
        <v>0</v>
      </c>
      <c r="EA13" s="24">
        <v>0</v>
      </c>
      <c r="EB13" s="56">
        <f t="shared" si="56"/>
        <v>0</v>
      </c>
      <c r="EC13" s="56">
        <v>0</v>
      </c>
      <c r="ED13" s="56"/>
      <c r="EE13" s="24">
        <f t="shared" si="22"/>
        <v>105482.6802</v>
      </c>
      <c r="EF13" s="56">
        <f t="shared" si="22"/>
        <v>26370.670050000001</v>
      </c>
      <c r="EG13" s="56">
        <f t="shared" si="23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24" customHeight="1" x14ac:dyDescent="0.3">
      <c r="A14" s="22">
        <v>6</v>
      </c>
      <c r="B14" s="54" t="s">
        <v>60</v>
      </c>
      <c r="C14" s="55">
        <v>13298.7847</v>
      </c>
      <c r="D14" s="55">
        <v>52003.305200000003</v>
      </c>
      <c r="E14" s="24">
        <f t="shared" si="0"/>
        <v>1880000</v>
      </c>
      <c r="F14" s="25">
        <f t="shared" si="0"/>
        <v>470000</v>
      </c>
      <c r="G14" s="25">
        <f t="shared" si="0"/>
        <v>248866.68780000001</v>
      </c>
      <c r="H14" s="25">
        <f t="shared" si="24"/>
        <v>52.950359106382983</v>
      </c>
      <c r="I14" s="25">
        <f t="shared" si="1"/>
        <v>13.237589776595746</v>
      </c>
      <c r="J14" s="24">
        <f t="shared" si="2"/>
        <v>465743.4</v>
      </c>
      <c r="K14" s="25">
        <f t="shared" si="2"/>
        <v>116435.85</v>
      </c>
      <c r="L14" s="25">
        <f t="shared" si="2"/>
        <v>96490.487799999959</v>
      </c>
      <c r="M14" s="25">
        <f t="shared" si="25"/>
        <v>82.870084943769427</v>
      </c>
      <c r="N14" s="25">
        <f t="shared" si="3"/>
        <v>20.717521235942357</v>
      </c>
      <c r="O14" s="24">
        <f t="shared" si="4"/>
        <v>99600</v>
      </c>
      <c r="P14" s="25">
        <f t="shared" si="4"/>
        <v>24900</v>
      </c>
      <c r="Q14" s="25">
        <f t="shared" si="4"/>
        <v>10438.006999999972</v>
      </c>
      <c r="R14" s="25">
        <f t="shared" si="26"/>
        <v>41.919706827309128</v>
      </c>
      <c r="S14" s="23">
        <f t="shared" si="5"/>
        <v>10.479926706827282</v>
      </c>
      <c r="T14" s="24">
        <v>8100</v>
      </c>
      <c r="U14" s="56">
        <f t="shared" si="27"/>
        <v>2025</v>
      </c>
      <c r="V14" s="56">
        <v>3215.4670000000001</v>
      </c>
      <c r="W14" s="56">
        <f t="shared" si="28"/>
        <v>158.78849382716049</v>
      </c>
      <c r="X14" s="56">
        <f t="shared" si="6"/>
        <v>39.697123456790123</v>
      </c>
      <c r="Y14" s="24">
        <v>14800</v>
      </c>
      <c r="Z14" s="56">
        <f t="shared" si="29"/>
        <v>3700</v>
      </c>
      <c r="AA14" s="56">
        <v>1097.5930000000001</v>
      </c>
      <c r="AB14" s="56">
        <f t="shared" si="7"/>
        <v>29.664675675675678</v>
      </c>
      <c r="AC14" s="56">
        <f t="shared" si="7"/>
        <v>2.7027027027027026</v>
      </c>
      <c r="AD14" s="24">
        <v>76700</v>
      </c>
      <c r="AE14" s="56">
        <f t="shared" si="30"/>
        <v>19175</v>
      </c>
      <c r="AF14" s="56">
        <v>6124.946999999971</v>
      </c>
      <c r="AG14" s="56">
        <f>+AF14/AE14*100</f>
        <v>31.942357235984204</v>
      </c>
      <c r="AH14" s="56">
        <f>AF14/AD14*100</f>
        <v>7.985589308996051</v>
      </c>
      <c r="AI14" s="24">
        <v>278743.40000000002</v>
      </c>
      <c r="AJ14" s="56">
        <f t="shared" si="31"/>
        <v>69685.850000000006</v>
      </c>
      <c r="AK14" s="56">
        <v>73249.721000000005</v>
      </c>
      <c r="AL14" s="56">
        <f t="shared" si="32"/>
        <v>105.11419606706383</v>
      </c>
      <c r="AM14" s="56">
        <f t="shared" si="8"/>
        <v>26.278549016765957</v>
      </c>
      <c r="AN14" s="24">
        <v>9700</v>
      </c>
      <c r="AO14" s="56">
        <f t="shared" si="33"/>
        <v>2425</v>
      </c>
      <c r="AP14" s="56">
        <v>2031.98</v>
      </c>
      <c r="AQ14" s="56">
        <f t="shared" si="34"/>
        <v>83.792989690721654</v>
      </c>
      <c r="AR14" s="56">
        <f t="shared" si="9"/>
        <v>20.948247422680414</v>
      </c>
      <c r="AS14" s="24">
        <v>13000</v>
      </c>
      <c r="AT14" s="56">
        <f t="shared" si="35"/>
        <v>3250</v>
      </c>
      <c r="AU14" s="56">
        <v>2091.6</v>
      </c>
      <c r="AV14" s="56">
        <f t="shared" si="36"/>
        <v>64.356923076923081</v>
      </c>
      <c r="AW14" s="56">
        <f t="shared" si="10"/>
        <v>16.08923076923077</v>
      </c>
      <c r="AX14" s="24">
        <v>0</v>
      </c>
      <c r="AY14" s="56">
        <f t="shared" si="37"/>
        <v>0</v>
      </c>
      <c r="AZ14" s="56">
        <v>0</v>
      </c>
      <c r="BA14" s="24">
        <v>0</v>
      </c>
      <c r="BB14" s="56">
        <f t="shared" si="38"/>
        <v>0</v>
      </c>
      <c r="BC14" s="56">
        <v>0</v>
      </c>
      <c r="BD14" s="24">
        <v>914256.6</v>
      </c>
      <c r="BE14" s="56">
        <f t="shared" si="39"/>
        <v>228564.15000000002</v>
      </c>
      <c r="BF14" s="56">
        <v>152376.20000000001</v>
      </c>
      <c r="BG14" s="24">
        <v>0</v>
      </c>
      <c r="BH14" s="56">
        <f t="shared" si="11"/>
        <v>0</v>
      </c>
      <c r="BI14" s="56">
        <v>0</v>
      </c>
      <c r="BJ14" s="24">
        <v>0</v>
      </c>
      <c r="BK14" s="56">
        <f t="shared" si="12"/>
        <v>0</v>
      </c>
      <c r="BL14" s="56">
        <v>0</v>
      </c>
      <c r="BM14" s="24">
        <v>0</v>
      </c>
      <c r="BN14" s="56">
        <f t="shared" si="13"/>
        <v>0</v>
      </c>
      <c r="BO14" s="56">
        <v>0</v>
      </c>
      <c r="BP14" s="24">
        <f t="shared" si="14"/>
        <v>23400</v>
      </c>
      <c r="BQ14" s="56">
        <f t="shared" si="40"/>
        <v>17550</v>
      </c>
      <c r="BR14" s="56">
        <f t="shared" si="15"/>
        <v>860.1549</v>
      </c>
      <c r="BS14" s="56">
        <f t="shared" si="41"/>
        <v>4.9011675213675217</v>
      </c>
      <c r="BT14" s="56">
        <f t="shared" si="16"/>
        <v>3.675875641025641</v>
      </c>
      <c r="BU14" s="24">
        <v>11200</v>
      </c>
      <c r="BV14" s="56">
        <f t="shared" si="17"/>
        <v>2800</v>
      </c>
      <c r="BW14" s="56">
        <v>262.48599999999999</v>
      </c>
      <c r="BX14" s="24">
        <v>5540</v>
      </c>
      <c r="BY14" s="56">
        <f t="shared" si="18"/>
        <v>1385</v>
      </c>
      <c r="BZ14" s="56">
        <v>0</v>
      </c>
      <c r="CA14" s="24">
        <v>3100</v>
      </c>
      <c r="CB14" s="56">
        <f t="shared" si="19"/>
        <v>775</v>
      </c>
      <c r="CC14" s="56">
        <v>245.54</v>
      </c>
      <c r="CD14" s="24">
        <v>3560</v>
      </c>
      <c r="CE14" s="56">
        <f t="shared" si="20"/>
        <v>890</v>
      </c>
      <c r="CF14" s="56">
        <v>352.12889999999999</v>
      </c>
      <c r="CG14" s="24">
        <v>0</v>
      </c>
      <c r="CH14" s="56">
        <f t="shared" si="42"/>
        <v>0</v>
      </c>
      <c r="CI14" s="56">
        <v>0</v>
      </c>
      <c r="CJ14" s="24">
        <v>0</v>
      </c>
      <c r="CK14" s="56">
        <f t="shared" si="43"/>
        <v>0</v>
      </c>
      <c r="CL14" s="56">
        <v>0</v>
      </c>
      <c r="CM14" s="24">
        <v>0</v>
      </c>
      <c r="CN14" s="56">
        <f t="shared" si="44"/>
        <v>0</v>
      </c>
      <c r="CO14" s="56">
        <v>0</v>
      </c>
      <c r="CP14" s="24">
        <v>37800</v>
      </c>
      <c r="CQ14" s="56">
        <f t="shared" si="45"/>
        <v>9450</v>
      </c>
      <c r="CR14" s="56">
        <v>3984.7982999999999</v>
      </c>
      <c r="CS14" s="24">
        <v>30000</v>
      </c>
      <c r="CT14" s="56">
        <f t="shared" si="46"/>
        <v>7500</v>
      </c>
      <c r="CU14" s="56">
        <v>3857.2982999999999</v>
      </c>
      <c r="CV14" s="24">
        <v>2000</v>
      </c>
      <c r="CW14" s="56">
        <f t="shared" si="47"/>
        <v>500</v>
      </c>
      <c r="CX14" s="56">
        <v>2775.3175999999999</v>
      </c>
      <c r="CY14" s="24">
        <v>0</v>
      </c>
      <c r="CZ14" s="25">
        <f t="shared" si="48"/>
        <v>0</v>
      </c>
      <c r="DA14" s="56">
        <v>0</v>
      </c>
      <c r="DB14" s="24">
        <v>0</v>
      </c>
      <c r="DC14" s="25">
        <f t="shared" si="49"/>
        <v>0</v>
      </c>
      <c r="DD14" s="56">
        <v>0</v>
      </c>
      <c r="DE14" s="24">
        <v>1500</v>
      </c>
      <c r="DF14" s="56">
        <f t="shared" si="50"/>
        <v>375</v>
      </c>
      <c r="DG14" s="56">
        <v>1058.9090000000001</v>
      </c>
      <c r="DH14" s="56">
        <v>0</v>
      </c>
      <c r="DI14" s="24">
        <f t="shared" si="21"/>
        <v>1380000</v>
      </c>
      <c r="DJ14" s="56">
        <f t="shared" si="21"/>
        <v>345000</v>
      </c>
      <c r="DK14" s="56">
        <f t="shared" si="21"/>
        <v>248866.68780000001</v>
      </c>
      <c r="DL14" s="24">
        <v>0</v>
      </c>
      <c r="DM14" s="56">
        <f t="shared" si="51"/>
        <v>0</v>
      </c>
      <c r="DN14" s="56">
        <v>0</v>
      </c>
      <c r="DO14" s="24">
        <v>500000</v>
      </c>
      <c r="DP14" s="56">
        <f t="shared" si="52"/>
        <v>125000</v>
      </c>
      <c r="DQ14" s="56">
        <v>0</v>
      </c>
      <c r="DR14" s="24">
        <v>0</v>
      </c>
      <c r="DS14" s="56">
        <f t="shared" si="53"/>
        <v>0</v>
      </c>
      <c r="DT14" s="56">
        <v>0</v>
      </c>
      <c r="DU14" s="24">
        <v>0</v>
      </c>
      <c r="DV14" s="56">
        <f t="shared" si="54"/>
        <v>0</v>
      </c>
      <c r="DW14" s="56">
        <v>0</v>
      </c>
      <c r="DX14" s="24">
        <v>0</v>
      </c>
      <c r="DY14" s="56">
        <f t="shared" si="55"/>
        <v>0</v>
      </c>
      <c r="DZ14" s="56">
        <v>0</v>
      </c>
      <c r="EA14" s="24">
        <v>251800</v>
      </c>
      <c r="EB14" s="56">
        <f t="shared" si="56"/>
        <v>62950</v>
      </c>
      <c r="EC14" s="56">
        <v>70582.679199999999</v>
      </c>
      <c r="ED14" s="56"/>
      <c r="EE14" s="24">
        <f t="shared" si="22"/>
        <v>751800</v>
      </c>
      <c r="EF14" s="56">
        <f t="shared" si="22"/>
        <v>187950</v>
      </c>
      <c r="EG14" s="56">
        <f t="shared" si="23"/>
        <v>70582.679199999999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x14ac:dyDescent="0.3">
      <c r="A15" s="22"/>
      <c r="B15" s="44"/>
      <c r="C15" s="45"/>
      <c r="D15" s="32"/>
      <c r="E15" s="56"/>
      <c r="F15" s="5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3"/>
      <c r="T15" s="26"/>
      <c r="U15" s="57"/>
      <c r="V15" s="41"/>
      <c r="W15" s="56" t="e">
        <f t="shared" si="28"/>
        <v>#DIV/0!</v>
      </c>
      <c r="X15" s="56" t="e">
        <f t="shared" si="6"/>
        <v>#DIV/0!</v>
      </c>
      <c r="Y15" s="33"/>
      <c r="Z15" s="25"/>
      <c r="AA15" s="41"/>
      <c r="AB15" s="56" t="e">
        <f t="shared" si="7"/>
        <v>#DIV/0!</v>
      </c>
      <c r="AC15" s="56" t="e">
        <f t="shared" si="7"/>
        <v>#DIV/0!</v>
      </c>
      <c r="AD15" s="23"/>
      <c r="AE15" s="25"/>
      <c r="AF15" s="41"/>
      <c r="AG15" s="56"/>
      <c r="AH15" s="23"/>
      <c r="AI15" s="26"/>
      <c r="AJ15" s="25"/>
      <c r="AK15" s="41"/>
      <c r="AL15" s="56"/>
      <c r="AM15" s="23"/>
      <c r="AN15" s="26"/>
      <c r="AO15" s="25"/>
      <c r="AP15" s="41"/>
      <c r="AQ15" s="56"/>
      <c r="AR15" s="23"/>
      <c r="AS15" s="28"/>
      <c r="AT15" s="25"/>
      <c r="AU15" s="25"/>
      <c r="AV15" s="56"/>
      <c r="AW15" s="23"/>
      <c r="AX15" s="27"/>
      <c r="AY15" s="25"/>
      <c r="AZ15" s="23"/>
      <c r="BA15" s="23"/>
      <c r="BB15" s="25"/>
      <c r="BC15" s="23"/>
      <c r="BD15" s="23"/>
      <c r="BE15" s="25"/>
      <c r="BF15" s="50"/>
      <c r="BG15" s="29"/>
      <c r="BH15" s="25"/>
      <c r="BI15" s="23"/>
      <c r="BJ15" s="23"/>
      <c r="BK15" s="25"/>
      <c r="BL15" s="23"/>
      <c r="BM15" s="23"/>
      <c r="BN15" s="25"/>
      <c r="BO15" s="23"/>
      <c r="BP15" s="25"/>
      <c r="BQ15" s="25"/>
      <c r="BR15" s="25"/>
      <c r="BS15" s="56" t="e">
        <f t="shared" si="41"/>
        <v>#DIV/0!</v>
      </c>
      <c r="BT15" s="23"/>
      <c r="BU15" s="26"/>
      <c r="BV15" s="25"/>
      <c r="BW15" s="41"/>
      <c r="BX15" s="23"/>
      <c r="BY15" s="25"/>
      <c r="BZ15" s="25"/>
      <c r="CA15" s="23"/>
      <c r="CB15" s="25"/>
      <c r="CC15" s="23"/>
      <c r="CD15" s="26"/>
      <c r="CE15" s="25"/>
      <c r="CF15" s="41"/>
      <c r="CG15" s="23"/>
      <c r="CH15" s="25"/>
      <c r="CI15" s="23"/>
      <c r="CJ15" s="23"/>
      <c r="CK15" s="25"/>
      <c r="CL15" s="23"/>
      <c r="CM15" s="26"/>
      <c r="CN15" s="25"/>
      <c r="CO15" s="41"/>
      <c r="CP15" s="26"/>
      <c r="CQ15" s="25"/>
      <c r="CR15" s="50"/>
      <c r="CS15" s="51"/>
      <c r="CT15" s="25"/>
      <c r="CU15" s="50"/>
      <c r="CV15" s="26"/>
      <c r="CW15" s="25"/>
      <c r="CX15" s="41"/>
      <c r="CY15" s="23"/>
      <c r="CZ15" s="25"/>
      <c r="DA15" s="23"/>
      <c r="DB15" s="23" t="s">
        <v>64</v>
      </c>
      <c r="DC15" s="25"/>
      <c r="DD15" s="23"/>
      <c r="DE15" s="23"/>
      <c r="DF15" s="25"/>
      <c r="DG15" s="52"/>
      <c r="DH15" s="25"/>
      <c r="DI15" s="25"/>
      <c r="DJ15" s="25"/>
      <c r="DK15" s="25"/>
      <c r="DL15" s="23"/>
      <c r="DM15" s="25"/>
      <c r="DN15" s="23"/>
      <c r="DO15" s="23"/>
      <c r="DP15" s="25"/>
      <c r="DQ15" s="23"/>
      <c r="DR15" s="23"/>
      <c r="DS15" s="25"/>
      <c r="DT15" s="23"/>
      <c r="DU15" s="23"/>
      <c r="DV15" s="25"/>
      <c r="DW15" s="23"/>
      <c r="DX15" s="23"/>
      <c r="DY15" s="25"/>
      <c r="DZ15" s="23"/>
      <c r="EA15" s="53"/>
      <c r="EB15" s="25"/>
      <c r="EC15" s="25"/>
      <c r="ED15" s="25"/>
      <c r="EE15" s="25"/>
      <c r="EF15" s="25"/>
      <c r="EG15" s="25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x14ac:dyDescent="0.3">
      <c r="A16" s="22"/>
      <c r="B16" s="44"/>
      <c r="C16" s="45"/>
      <c r="D16" s="32"/>
      <c r="E16" s="56"/>
      <c r="F16" s="5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3"/>
      <c r="T16" s="26"/>
      <c r="U16" s="26"/>
      <c r="V16" s="25"/>
      <c r="W16" s="56" t="e">
        <f t="shared" si="28"/>
        <v>#DIV/0!</v>
      </c>
      <c r="X16" s="56" t="e">
        <f t="shared" si="6"/>
        <v>#DIV/0!</v>
      </c>
      <c r="Y16" s="33"/>
      <c r="Z16" s="25"/>
      <c r="AA16" s="25"/>
      <c r="AB16" s="56" t="e">
        <f t="shared" si="7"/>
        <v>#DIV/0!</v>
      </c>
      <c r="AC16" s="56" t="e">
        <f t="shared" si="7"/>
        <v>#DIV/0!</v>
      </c>
      <c r="AD16" s="23"/>
      <c r="AE16" s="25"/>
      <c r="AF16" s="23"/>
      <c r="AG16" s="56"/>
      <c r="AH16" s="23"/>
      <c r="AI16" s="26"/>
      <c r="AJ16" s="25"/>
      <c r="AK16" s="25"/>
      <c r="AL16" s="56"/>
      <c r="AM16" s="23"/>
      <c r="AN16" s="26"/>
      <c r="AO16" s="25"/>
      <c r="AP16" s="25"/>
      <c r="AQ16" s="56"/>
      <c r="AR16" s="23"/>
      <c r="AS16" s="28"/>
      <c r="AT16" s="25"/>
      <c r="AU16" s="25"/>
      <c r="AV16" s="56"/>
      <c r="AW16" s="23"/>
      <c r="AX16" s="27"/>
      <c r="AY16" s="25"/>
      <c r="AZ16" s="23"/>
      <c r="BA16" s="23"/>
      <c r="BB16" s="25"/>
      <c r="BC16" s="23"/>
      <c r="BD16" s="23"/>
      <c r="BE16" s="25"/>
      <c r="BF16" s="23"/>
      <c r="BG16" s="29"/>
      <c r="BH16" s="25"/>
      <c r="BI16" s="23"/>
      <c r="BJ16" s="23"/>
      <c r="BK16" s="25"/>
      <c r="BL16" s="23"/>
      <c r="BM16" s="23"/>
      <c r="BN16" s="25"/>
      <c r="BO16" s="23"/>
      <c r="BP16" s="25"/>
      <c r="BQ16" s="25"/>
      <c r="BR16" s="25"/>
      <c r="BS16" s="56" t="e">
        <f t="shared" si="41"/>
        <v>#DIV/0!</v>
      </c>
      <c r="BT16" s="23"/>
      <c r="BU16" s="26"/>
      <c r="BV16" s="25"/>
      <c r="BW16" s="25"/>
      <c r="BX16" s="23"/>
      <c r="BY16" s="25"/>
      <c r="BZ16" s="25"/>
      <c r="CA16" s="23"/>
      <c r="CB16" s="25"/>
      <c r="CC16" s="23"/>
      <c r="CD16" s="26"/>
      <c r="CE16" s="25"/>
      <c r="CF16" s="23"/>
      <c r="CG16" s="23"/>
      <c r="CH16" s="25"/>
      <c r="CI16" s="23"/>
      <c r="CJ16" s="23"/>
      <c r="CK16" s="25"/>
      <c r="CL16" s="23"/>
      <c r="CM16" s="26"/>
      <c r="CN16" s="25"/>
      <c r="CO16" s="23"/>
      <c r="CP16" s="26"/>
      <c r="CQ16" s="25"/>
      <c r="CR16" s="23"/>
      <c r="CS16" s="45"/>
      <c r="CT16" s="25"/>
      <c r="CU16" s="23"/>
      <c r="CV16" s="26"/>
      <c r="CW16" s="25"/>
      <c r="CX16" s="23"/>
      <c r="CY16" s="23"/>
      <c r="CZ16" s="25"/>
      <c r="DA16" s="23"/>
      <c r="DB16" s="23"/>
      <c r="DC16" s="25"/>
      <c r="DD16" s="23"/>
      <c r="DE16" s="23"/>
      <c r="DF16" s="25"/>
      <c r="DG16" s="25"/>
      <c r="DH16" s="25"/>
      <c r="DI16" s="25"/>
      <c r="DJ16" s="25"/>
      <c r="DK16" s="25"/>
      <c r="DL16" s="23"/>
      <c r="DM16" s="25"/>
      <c r="DN16" s="23"/>
      <c r="DO16" s="23"/>
      <c r="DP16" s="25"/>
      <c r="DQ16" s="23"/>
      <c r="DR16" s="23"/>
      <c r="DS16" s="25"/>
      <c r="DT16" s="23"/>
      <c r="DU16" s="23"/>
      <c r="DV16" s="25"/>
      <c r="DW16" s="23"/>
      <c r="DX16" s="23"/>
      <c r="DY16" s="25"/>
      <c r="DZ16" s="23"/>
      <c r="EA16" s="53"/>
      <c r="EB16" s="25"/>
      <c r="EC16" s="25"/>
      <c r="ED16" s="25"/>
      <c r="EE16" s="25"/>
      <c r="EF16" s="25"/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x14ac:dyDescent="0.3">
      <c r="A17" s="22"/>
      <c r="B17" s="46" t="s">
        <v>51</v>
      </c>
      <c r="C17" s="34">
        <f>SUM(C10:C16)</f>
        <v>327356.76319999999</v>
      </c>
      <c r="D17" s="34">
        <f>SUM(D10:D16)</f>
        <v>1505913.2455</v>
      </c>
      <c r="E17" s="34">
        <f>SUM(E10:E16)</f>
        <v>12512449.6066</v>
      </c>
      <c r="F17" s="34">
        <f>SUM(F10:F16)</f>
        <v>3128112.4016499999</v>
      </c>
      <c r="G17" s="34">
        <f>SUM(G10:G16)</f>
        <v>1692559.037</v>
      </c>
      <c r="H17" s="34">
        <f t="shared" si="24"/>
        <v>54.107999319564669</v>
      </c>
      <c r="I17" s="34">
        <f>G17/E17*100</f>
        <v>13.526999829891167</v>
      </c>
      <c r="J17" s="34">
        <f>SUM(J10:J16)</f>
        <v>2752454.6</v>
      </c>
      <c r="K17" s="34">
        <f>SUM(K10:K16)</f>
        <v>688113.65</v>
      </c>
      <c r="L17" s="34">
        <f>SUM(L10:L16)</f>
        <v>517196.74500000017</v>
      </c>
      <c r="M17" s="34">
        <f t="shared" si="25"/>
        <v>75.161529639762293</v>
      </c>
      <c r="N17" s="34">
        <f>L17/J17*100</f>
        <v>18.790382409940573</v>
      </c>
      <c r="O17" s="34">
        <f>SUM(O10:O16)</f>
        <v>514766.63000000041</v>
      </c>
      <c r="P17" s="34">
        <f>SUM(P10:P16)</f>
        <v>128691.6575000001</v>
      </c>
      <c r="Q17" s="34">
        <f>SUM(Q10:Q16)</f>
        <v>54740.644100000121</v>
      </c>
      <c r="R17" s="34">
        <f t="shared" si="26"/>
        <v>42.536280255773441</v>
      </c>
      <c r="S17" s="34">
        <f>Q17/O17*100</f>
        <v>10.63407006394336</v>
      </c>
      <c r="T17" s="34">
        <f>SUM(T10:T16)</f>
        <v>23164.400000000001</v>
      </c>
      <c r="U17" s="34">
        <f>SUM(U10:U16)</f>
        <v>5791.1</v>
      </c>
      <c r="V17" s="34">
        <f>SUM(V10:V16)</f>
        <v>5014.4350000000004</v>
      </c>
      <c r="W17" s="34">
        <f t="shared" si="28"/>
        <v>86.588644644368088</v>
      </c>
      <c r="X17" s="34">
        <f t="shared" si="6"/>
        <v>21.647161161092022</v>
      </c>
      <c r="Y17" s="34">
        <f>SUM(Y10:Y16)</f>
        <v>141872.29999999999</v>
      </c>
      <c r="Z17" s="34">
        <f>SUM(Z10:Z16)</f>
        <v>35468.074999999997</v>
      </c>
      <c r="AA17" s="34">
        <f>SUM(AA10:AA16)</f>
        <v>13474.733100000001</v>
      </c>
      <c r="AB17" s="34">
        <f t="shared" si="7"/>
        <v>37.991159937493094</v>
      </c>
      <c r="AC17" s="34">
        <f t="shared" si="7"/>
        <v>0.28194369161562904</v>
      </c>
      <c r="AD17" s="34">
        <f>SUM(AD10:AD16)</f>
        <v>349729.9300000004</v>
      </c>
      <c r="AE17" s="34">
        <f>SUM(AE10:AE16)</f>
        <v>87432.4825000001</v>
      </c>
      <c r="AF17" s="34">
        <f>SUM(AF10:AF16)</f>
        <v>36251.476000000126</v>
      </c>
      <c r="AG17" s="34">
        <f>+AF17/AE17*100</f>
        <v>41.462251743795662</v>
      </c>
      <c r="AH17" s="34">
        <f>AF17/AD17*100</f>
        <v>10.365562935948915</v>
      </c>
      <c r="AI17" s="34">
        <f>SUM(AI10:AI16)</f>
        <v>1272421.6000000001</v>
      </c>
      <c r="AJ17" s="34">
        <f>SUM(AJ10:AJ16)</f>
        <v>318105.40000000002</v>
      </c>
      <c r="AK17" s="34">
        <f>SUM(AK10:AK16)</f>
        <v>371623.84420000005</v>
      </c>
      <c r="AL17" s="34">
        <f>+AK17/AJ17*100</f>
        <v>116.82412313654531</v>
      </c>
      <c r="AM17" s="34">
        <f>AK17/AI17*100</f>
        <v>29.206030784136328</v>
      </c>
      <c r="AN17" s="34">
        <f>SUM(AN10:AN16)</f>
        <v>45792.5</v>
      </c>
      <c r="AO17" s="34">
        <f>SUM(AO10:AO16)</f>
        <v>11448.125</v>
      </c>
      <c r="AP17" s="34">
        <f>SUM(AP10:AP16)</f>
        <v>9088.1152000000002</v>
      </c>
      <c r="AQ17" s="34">
        <f t="shared" si="34"/>
        <v>79.38518491019272</v>
      </c>
      <c r="AR17" s="34">
        <f>AP17/AN17*100</f>
        <v>19.84629622754818</v>
      </c>
      <c r="AS17" s="34">
        <f>SUM(AS10:AS16)</f>
        <v>45600</v>
      </c>
      <c r="AT17" s="34">
        <f>SUM(AT10:AT16)</f>
        <v>11400</v>
      </c>
      <c r="AU17" s="34">
        <f>SUM(AU10:AU16)</f>
        <v>9354.7999999999993</v>
      </c>
      <c r="AV17" s="34">
        <f>+AU17/AT17*100</f>
        <v>82.059649122807016</v>
      </c>
      <c r="AW17" s="34">
        <f>AU17/AS17*100</f>
        <v>20.514912280701754</v>
      </c>
      <c r="AX17" s="34">
        <f t="shared" ref="AX17:BR17" si="57">SUM(AX10:AX16)</f>
        <v>0</v>
      </c>
      <c r="AY17" s="34">
        <f t="shared" si="57"/>
        <v>0</v>
      </c>
      <c r="AZ17" s="34">
        <f t="shared" si="57"/>
        <v>0</v>
      </c>
      <c r="BA17" s="34">
        <f t="shared" si="57"/>
        <v>0</v>
      </c>
      <c r="BB17" s="34">
        <f t="shared" si="57"/>
        <v>0</v>
      </c>
      <c r="BC17" s="34">
        <f t="shared" si="57"/>
        <v>0</v>
      </c>
      <c r="BD17" s="34">
        <f t="shared" si="57"/>
        <v>7050325.9000000004</v>
      </c>
      <c r="BE17" s="34">
        <f t="shared" si="57"/>
        <v>1762581.4750000001</v>
      </c>
      <c r="BF17" s="34">
        <f t="shared" si="57"/>
        <v>1175362.2920000001</v>
      </c>
      <c r="BG17" s="34">
        <f t="shared" si="57"/>
        <v>18084.3</v>
      </c>
      <c r="BH17" s="34">
        <f t="shared" si="57"/>
        <v>4521.0749999999998</v>
      </c>
      <c r="BI17" s="34">
        <f t="shared" si="57"/>
        <v>0</v>
      </c>
      <c r="BJ17" s="34">
        <f t="shared" si="57"/>
        <v>0</v>
      </c>
      <c r="BK17" s="34">
        <f t="shared" si="57"/>
        <v>0</v>
      </c>
      <c r="BL17" s="34">
        <f t="shared" si="57"/>
        <v>0</v>
      </c>
      <c r="BM17" s="34">
        <f t="shared" si="57"/>
        <v>0</v>
      </c>
      <c r="BN17" s="34">
        <f t="shared" si="57"/>
        <v>0</v>
      </c>
      <c r="BO17" s="34">
        <f t="shared" si="57"/>
        <v>0</v>
      </c>
      <c r="BP17" s="34">
        <f t="shared" si="57"/>
        <v>344888.30000000005</v>
      </c>
      <c r="BQ17" s="34">
        <f t="shared" si="57"/>
        <v>258666.22499999998</v>
      </c>
      <c r="BR17" s="34">
        <f t="shared" si="57"/>
        <v>14806.429899999999</v>
      </c>
      <c r="BS17" s="34">
        <f t="shared" si="41"/>
        <v>5.7241450444486901</v>
      </c>
      <c r="BT17" s="34">
        <f>BR17/BP17*100</f>
        <v>4.2931087833365167</v>
      </c>
      <c r="BU17" s="34">
        <f t="shared" ref="BU17:CZ17" si="58">SUM(BU10:BU16)</f>
        <v>254687</v>
      </c>
      <c r="BV17" s="34">
        <f t="shared" si="58"/>
        <v>63671.75</v>
      </c>
      <c r="BW17" s="34">
        <f t="shared" si="58"/>
        <v>8969.61</v>
      </c>
      <c r="BX17" s="34">
        <f t="shared" si="58"/>
        <v>52046.400000000001</v>
      </c>
      <c r="BY17" s="34">
        <f t="shared" si="58"/>
        <v>13011.6</v>
      </c>
      <c r="BZ17" s="34">
        <f t="shared" si="58"/>
        <v>768.61199999999997</v>
      </c>
      <c r="CA17" s="34">
        <f t="shared" si="58"/>
        <v>5200</v>
      </c>
      <c r="CB17" s="34">
        <f t="shared" si="58"/>
        <v>1300</v>
      </c>
      <c r="CC17" s="34">
        <f t="shared" si="58"/>
        <v>446.14</v>
      </c>
      <c r="CD17" s="34">
        <f t="shared" si="58"/>
        <v>32954.9</v>
      </c>
      <c r="CE17" s="34">
        <f t="shared" si="58"/>
        <v>8238.7250000000004</v>
      </c>
      <c r="CF17" s="34">
        <f t="shared" si="58"/>
        <v>4622.0679</v>
      </c>
      <c r="CG17" s="34">
        <f t="shared" si="58"/>
        <v>0</v>
      </c>
      <c r="CH17" s="34">
        <f t="shared" si="58"/>
        <v>0</v>
      </c>
      <c r="CI17" s="34">
        <f t="shared" si="58"/>
        <v>0</v>
      </c>
      <c r="CJ17" s="34">
        <f t="shared" si="58"/>
        <v>13134.599999999999</v>
      </c>
      <c r="CK17" s="34">
        <f t="shared" si="58"/>
        <v>3283.6499999999996</v>
      </c>
      <c r="CL17" s="34">
        <f t="shared" si="58"/>
        <v>0</v>
      </c>
      <c r="CM17" s="34">
        <f t="shared" si="58"/>
        <v>0</v>
      </c>
      <c r="CN17" s="34">
        <f t="shared" si="58"/>
        <v>0</v>
      </c>
      <c r="CO17" s="34">
        <f t="shared" si="58"/>
        <v>288</v>
      </c>
      <c r="CP17" s="34">
        <f t="shared" si="58"/>
        <v>479319.47</v>
      </c>
      <c r="CQ17" s="34">
        <f t="shared" si="58"/>
        <v>119829.86749999999</v>
      </c>
      <c r="CR17" s="34">
        <f t="shared" si="58"/>
        <v>40283.801299999999</v>
      </c>
      <c r="CS17" s="34">
        <f t="shared" si="58"/>
        <v>232420.17</v>
      </c>
      <c r="CT17" s="34">
        <f t="shared" si="58"/>
        <v>58105.042500000003</v>
      </c>
      <c r="CU17" s="34">
        <f t="shared" si="58"/>
        <v>19931.134299999998</v>
      </c>
      <c r="CV17" s="34">
        <f t="shared" si="58"/>
        <v>13900</v>
      </c>
      <c r="CW17" s="34">
        <f t="shared" si="58"/>
        <v>3475</v>
      </c>
      <c r="CX17" s="34">
        <f t="shared" si="58"/>
        <v>7035.5136000000002</v>
      </c>
      <c r="CY17" s="34">
        <f t="shared" si="58"/>
        <v>3666.1</v>
      </c>
      <c r="CZ17" s="34">
        <f t="shared" si="58"/>
        <v>916.52499999999998</v>
      </c>
      <c r="DA17" s="34">
        <f t="shared" ref="DA17:EE17" si="59">SUM(DA10:DA16)</f>
        <v>605.43779999999992</v>
      </c>
      <c r="DB17" s="34">
        <f t="shared" si="59"/>
        <v>20000</v>
      </c>
      <c r="DC17" s="34">
        <f>SUM(DC10:DC16)</f>
        <v>5000</v>
      </c>
      <c r="DD17" s="34">
        <f t="shared" si="59"/>
        <v>0</v>
      </c>
      <c r="DE17" s="34">
        <f t="shared" si="59"/>
        <v>32100</v>
      </c>
      <c r="DF17" s="34">
        <f>SUM(DF10:DF16)</f>
        <v>8025</v>
      </c>
      <c r="DG17" s="34">
        <f t="shared" si="59"/>
        <v>9370.1589000000004</v>
      </c>
      <c r="DH17" s="34">
        <f t="shared" si="59"/>
        <v>0</v>
      </c>
      <c r="DI17" s="34">
        <f t="shared" si="59"/>
        <v>9853999.3999999985</v>
      </c>
      <c r="DJ17" s="34">
        <f>SUM(DJ10:DJ16)</f>
        <v>2463499.8499999996</v>
      </c>
      <c r="DK17" s="34">
        <f t="shared" si="59"/>
        <v>1692559.037</v>
      </c>
      <c r="DL17" s="34">
        <f t="shared" si="59"/>
        <v>100000</v>
      </c>
      <c r="DM17" s="34">
        <f>SUM(DM10:DM16)</f>
        <v>25000</v>
      </c>
      <c r="DN17" s="34">
        <f t="shared" si="59"/>
        <v>0</v>
      </c>
      <c r="DO17" s="34">
        <f t="shared" si="59"/>
        <v>2553450.2066000002</v>
      </c>
      <c r="DP17" s="34">
        <f>SUM(DP10:DP16)</f>
        <v>638362.55165000004</v>
      </c>
      <c r="DQ17" s="34">
        <f t="shared" si="59"/>
        <v>0</v>
      </c>
      <c r="DR17" s="34">
        <f t="shared" si="59"/>
        <v>0</v>
      </c>
      <c r="DS17" s="34">
        <f>SUM(DS10:DS16)</f>
        <v>0</v>
      </c>
      <c r="DT17" s="34">
        <f t="shared" si="59"/>
        <v>0</v>
      </c>
      <c r="DU17" s="34">
        <f t="shared" si="59"/>
        <v>5000</v>
      </c>
      <c r="DV17" s="34">
        <f>SUM(DV10:DV16)</f>
        <v>1250</v>
      </c>
      <c r="DW17" s="34">
        <f t="shared" si="59"/>
        <v>0</v>
      </c>
      <c r="DX17" s="34">
        <f t="shared" si="59"/>
        <v>0</v>
      </c>
      <c r="DY17" s="34">
        <f>SUM(DY10:DY16)</f>
        <v>0</v>
      </c>
      <c r="DZ17" s="34">
        <f t="shared" si="59"/>
        <v>0</v>
      </c>
      <c r="EA17" s="34">
        <f t="shared" si="59"/>
        <v>1152939.2490000001</v>
      </c>
      <c r="EB17" s="34">
        <f>SUM(EB10:EB16)</f>
        <v>288234.81225000002</v>
      </c>
      <c r="EC17" s="34">
        <f t="shared" si="59"/>
        <v>124485.1972</v>
      </c>
      <c r="ED17" s="34">
        <f t="shared" si="59"/>
        <v>0</v>
      </c>
      <c r="EE17" s="34">
        <f t="shared" si="59"/>
        <v>3811389.4556</v>
      </c>
      <c r="EF17" s="34">
        <f>SUM(EF10:EF16)</f>
        <v>952847.3639</v>
      </c>
      <c r="EG17" s="34">
        <f>SUM(EG10:EG16)</f>
        <v>124485.1972</v>
      </c>
      <c r="EH17" s="35"/>
      <c r="EI17" s="30"/>
      <c r="EJ17" s="30"/>
      <c r="EK17" s="30"/>
      <c r="EL17" s="30"/>
      <c r="EM17" s="30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x14ac:dyDescent="0.3">
      <c r="A18" s="47"/>
      <c r="B18" s="48"/>
      <c r="C18" s="38"/>
      <c r="D18" s="38"/>
      <c r="E18" s="38"/>
      <c r="F18" s="38"/>
      <c r="G18" s="38"/>
      <c r="H18" s="38"/>
      <c r="I18" s="49"/>
      <c r="J18" s="38"/>
      <c r="K18" s="38"/>
      <c r="L18" s="38"/>
      <c r="M18" s="38"/>
      <c r="N18" s="49"/>
      <c r="O18" s="38"/>
      <c r="P18" s="38"/>
      <c r="Q18" s="38"/>
      <c r="R18" s="38"/>
      <c r="S18" s="39"/>
      <c r="T18" s="38"/>
      <c r="U18" s="38"/>
      <c r="V18" s="38"/>
      <c r="W18" s="38"/>
      <c r="X18" s="39"/>
      <c r="Y18" s="38"/>
      <c r="Z18" s="38"/>
      <c r="AA18" s="38"/>
      <c r="AB18" s="38"/>
      <c r="AC18" s="39"/>
      <c r="AD18" s="38"/>
      <c r="AE18" s="38"/>
      <c r="AF18" s="38"/>
      <c r="AG18" s="49"/>
      <c r="AH18" s="39"/>
      <c r="AI18" s="38"/>
      <c r="AJ18" s="38"/>
      <c r="AK18" s="38"/>
      <c r="AL18" s="38"/>
      <c r="AM18" s="39"/>
      <c r="AN18" s="38"/>
      <c r="AO18" s="38"/>
      <c r="AP18" s="38"/>
      <c r="AQ18" s="38"/>
      <c r="AR18" s="39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x14ac:dyDescent="0.3">
      <c r="B19" s="42"/>
    </row>
    <row r="20" spans="1:253" s="4" customFormat="1" x14ac:dyDescent="0.3">
      <c r="B20" s="42"/>
    </row>
    <row r="21" spans="1:253" s="4" customFormat="1" x14ac:dyDescent="0.3">
      <c r="B21" s="42"/>
    </row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1">
    <mergeCell ref="C1:N1"/>
    <mergeCell ref="CO3:CR3"/>
    <mergeCell ref="A4:A8"/>
    <mergeCell ref="B4:B8"/>
    <mergeCell ref="C4:C8"/>
    <mergeCell ref="D4:D8"/>
    <mergeCell ref="E4:I6"/>
    <mergeCell ref="J4:N6"/>
    <mergeCell ref="O4:DG4"/>
    <mergeCell ref="AS6:AW6"/>
    <mergeCell ref="AX6:AZ6"/>
    <mergeCell ref="CG5:CO5"/>
    <mergeCell ref="Y7:Y8"/>
    <mergeCell ref="Z7:Z8"/>
    <mergeCell ref="AA7:AC7"/>
    <mergeCell ref="AD7:AD8"/>
    <mergeCell ref="AE7:AE8"/>
    <mergeCell ref="AF7:AH7"/>
    <mergeCell ref="O7:O8"/>
    <mergeCell ref="P7:P8"/>
    <mergeCell ref="Q7:S7"/>
    <mergeCell ref="T7:T8"/>
    <mergeCell ref="U7:U8"/>
    <mergeCell ref="V7:X7"/>
    <mergeCell ref="DH4:DH6"/>
    <mergeCell ref="DI4:DK6"/>
    <mergeCell ref="DL4:EC4"/>
    <mergeCell ref="ED4:ED6"/>
    <mergeCell ref="EE4:EG6"/>
    <mergeCell ref="O5:AZ5"/>
    <mergeCell ref="BA5:BL5"/>
    <mergeCell ref="BM5:BO6"/>
    <mergeCell ref="BP5:CF5"/>
    <mergeCell ref="CP5:CX5"/>
    <mergeCell ref="CY5:DA6"/>
    <mergeCell ref="DB5:DD6"/>
    <mergeCell ref="DE5:DG6"/>
    <mergeCell ref="DL5:DQ5"/>
    <mergeCell ref="CP6:CR6"/>
    <mergeCell ref="CS6:CU6"/>
    <mergeCell ref="CV6:CX6"/>
    <mergeCell ref="DL6:DN6"/>
    <mergeCell ref="O6:S6"/>
    <mergeCell ref="T6:X6"/>
    <mergeCell ref="Y6:AC6"/>
    <mergeCell ref="AD6:AH6"/>
    <mergeCell ref="AI6:AM6"/>
    <mergeCell ref="AN6:AR6"/>
    <mergeCell ref="DO6:DQ6"/>
    <mergeCell ref="DU6:DW6"/>
    <mergeCell ref="DX6:DZ6"/>
    <mergeCell ref="EA6:EC6"/>
    <mergeCell ref="E7:E8"/>
    <mergeCell ref="F7:F8"/>
    <mergeCell ref="G7:I7"/>
    <mergeCell ref="J7:J8"/>
    <mergeCell ref="K7:K8"/>
    <mergeCell ref="L7:N7"/>
    <mergeCell ref="BX6:BZ6"/>
    <mergeCell ref="CA6:CC6"/>
    <mergeCell ref="CD6:CF6"/>
    <mergeCell ref="CG6:CI6"/>
    <mergeCell ref="CJ6:CL6"/>
    <mergeCell ref="CM6:CO6"/>
    <mergeCell ref="BA6:BC6"/>
    <mergeCell ref="BD6:BF6"/>
    <mergeCell ref="BG6:BI6"/>
    <mergeCell ref="BJ6:BL6"/>
    <mergeCell ref="BP6:BT6"/>
    <mergeCell ref="BU6:BW6"/>
    <mergeCell ref="DR5:DT6"/>
    <mergeCell ref="DU5:EC5"/>
    <mergeCell ref="AS7:AS8"/>
    <mergeCell ref="AT7:AT8"/>
    <mergeCell ref="AU7:AW7"/>
    <mergeCell ref="AX7:AX8"/>
    <mergeCell ref="AY7:AY8"/>
    <mergeCell ref="BA7:BA8"/>
    <mergeCell ref="AI7:AI8"/>
    <mergeCell ref="AJ7:AJ8"/>
    <mergeCell ref="AK7:AM7"/>
    <mergeCell ref="AN7:AN8"/>
    <mergeCell ref="AO7:AO8"/>
    <mergeCell ref="AP7:AR7"/>
    <mergeCell ref="BK7:BK8"/>
    <mergeCell ref="BM7:BM8"/>
    <mergeCell ref="BN7:BN8"/>
    <mergeCell ref="BP7:BP8"/>
    <mergeCell ref="BQ7:BQ8"/>
    <mergeCell ref="BR7:BT7"/>
    <mergeCell ref="BB7:BB8"/>
    <mergeCell ref="BD7:BD8"/>
    <mergeCell ref="BE7:BE8"/>
    <mergeCell ref="BG7:BG8"/>
    <mergeCell ref="BH7:BH8"/>
    <mergeCell ref="BJ7:BJ8"/>
    <mergeCell ref="CD7:CD8"/>
    <mergeCell ref="CE7:CE8"/>
    <mergeCell ref="CG7:CG8"/>
    <mergeCell ref="CH7:CH8"/>
    <mergeCell ref="CJ7:CJ8"/>
    <mergeCell ref="CK7:CK8"/>
    <mergeCell ref="BU7:BU8"/>
    <mergeCell ref="BV7:BV8"/>
    <mergeCell ref="BX7:BX8"/>
    <mergeCell ref="BY7:BY8"/>
    <mergeCell ref="CA7:CA8"/>
    <mergeCell ref="CB7:CB8"/>
    <mergeCell ref="CZ7:CZ8"/>
    <mergeCell ref="DB7:DB8"/>
    <mergeCell ref="DC7:DC8"/>
    <mergeCell ref="CM7:CM8"/>
    <mergeCell ref="CN7:CN8"/>
    <mergeCell ref="CP7:CP8"/>
    <mergeCell ref="CQ7:CQ8"/>
    <mergeCell ref="CS7:CS8"/>
    <mergeCell ref="CT7:CT8"/>
    <mergeCell ref="EE7:EE8"/>
    <mergeCell ref="EF7:EF8"/>
    <mergeCell ref="A2:AL2"/>
    <mergeCell ref="DV7:DV8"/>
    <mergeCell ref="DX7:DX8"/>
    <mergeCell ref="DY7:DY8"/>
    <mergeCell ref="EA7:EA8"/>
    <mergeCell ref="EB7:EB8"/>
    <mergeCell ref="ED7:ED8"/>
    <mergeCell ref="DM7:DM8"/>
    <mergeCell ref="DO7:DO8"/>
    <mergeCell ref="DP7:DP8"/>
    <mergeCell ref="DR7:DR8"/>
    <mergeCell ref="DS7:DS8"/>
    <mergeCell ref="DU7:DU8"/>
    <mergeCell ref="DE7:DE8"/>
    <mergeCell ref="DF7:DF8"/>
    <mergeCell ref="DH7:DH8"/>
    <mergeCell ref="DI7:DI8"/>
    <mergeCell ref="DJ7:DJ8"/>
    <mergeCell ref="DL7:DL8"/>
    <mergeCell ref="CV7:CV8"/>
    <mergeCell ref="CW7:CW8"/>
    <mergeCell ref="CY7:CY8"/>
  </mergeCells>
  <pageMargins left="0" right="0" top="0.35433070866141736" bottom="0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1"/>
  <sheetViews>
    <sheetView view="pageBreakPreview" zoomScale="60" zoomScaleNormal="7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N17" sqref="N17"/>
    </sheetView>
  </sheetViews>
  <sheetFormatPr defaultColWidth="17.28515625" defaultRowHeight="17.25" x14ac:dyDescent="0.3"/>
  <cols>
    <col min="1" max="1" width="5.28515625" style="1" customWidth="1"/>
    <col min="2" max="2" width="15.42578125" style="42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9.5703125" style="1" hidden="1" customWidth="1"/>
    <col min="10" max="10" width="16.7109375" style="1" customWidth="1"/>
    <col min="11" max="12" width="14.85546875" style="1" customWidth="1"/>
    <col min="13" max="13" width="12.5703125" style="1" customWidth="1"/>
    <col min="14" max="14" width="11" style="1" customWidth="1"/>
    <col min="15" max="17" width="14.85546875" style="1" customWidth="1"/>
    <col min="18" max="18" width="11.7109375" style="1" customWidth="1"/>
    <col min="19" max="19" width="11.85546875" style="1" customWidth="1"/>
    <col min="20" max="32" width="14.85546875" style="1" hidden="1" customWidth="1"/>
    <col min="33" max="33" width="13.5703125" style="1" hidden="1" customWidth="1"/>
    <col min="34" max="34" width="14.85546875" style="1" hidden="1" customWidth="1"/>
    <col min="35" max="44" width="14.85546875" style="1" customWidth="1"/>
    <col min="45" max="67" width="14.85546875" style="1" hidden="1" customWidth="1"/>
    <col min="68" max="72" width="14.85546875" style="1" customWidth="1"/>
    <col min="73" max="93" width="14.85546875" style="1" hidden="1" customWidth="1"/>
    <col min="94" max="96" width="14.85546875" style="1" customWidth="1"/>
    <col min="97" max="133" width="14.85546875" style="1" hidden="1" customWidth="1"/>
    <col min="134" max="134" width="10.5703125" style="1" hidden="1" customWidth="1"/>
    <col min="135" max="137" width="14.85546875" style="1" hidden="1" customWidth="1"/>
    <col min="138" max="227" width="17.28515625" style="4"/>
    <col min="228" max="16384" width="17.28515625" style="1"/>
  </cols>
  <sheetData>
    <row r="1" spans="1:253" x14ac:dyDescent="0.3"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2"/>
      <c r="P1" s="2"/>
      <c r="Q1" s="2"/>
      <c r="R1" s="2"/>
      <c r="S1" s="2"/>
      <c r="T1" s="2"/>
      <c r="U1" s="2"/>
      <c r="V1" s="2"/>
      <c r="W1" s="2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253" ht="17.45" customHeight="1" x14ac:dyDescent="0.3">
      <c r="A2" s="196" t="s">
        <v>65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3" x14ac:dyDescent="0.3">
      <c r="C3" s="7"/>
      <c r="D3" s="7"/>
      <c r="E3" s="7"/>
      <c r="F3" s="7"/>
      <c r="G3" s="7"/>
      <c r="H3" s="7"/>
      <c r="I3" s="7"/>
      <c r="J3" s="7"/>
      <c r="K3" s="7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CO3" s="92" t="s">
        <v>1</v>
      </c>
      <c r="CP3" s="92"/>
      <c r="CQ3" s="92"/>
      <c r="CR3" s="92"/>
    </row>
    <row r="4" spans="1:253" ht="17.45" customHeight="1" x14ac:dyDescent="0.3">
      <c r="A4" s="94" t="s">
        <v>2</v>
      </c>
      <c r="B4" s="97" t="s">
        <v>3</v>
      </c>
      <c r="C4" s="100" t="s">
        <v>4</v>
      </c>
      <c r="D4" s="100" t="s">
        <v>5</v>
      </c>
      <c r="E4" s="103" t="s">
        <v>6</v>
      </c>
      <c r="F4" s="104"/>
      <c r="G4" s="104"/>
      <c r="H4" s="104"/>
      <c r="I4" s="105"/>
      <c r="J4" s="112" t="s">
        <v>7</v>
      </c>
      <c r="K4" s="113"/>
      <c r="L4" s="113"/>
      <c r="M4" s="113"/>
      <c r="N4" s="114"/>
      <c r="O4" s="121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3"/>
      <c r="DH4" s="143" t="s">
        <v>8</v>
      </c>
      <c r="DI4" s="144" t="s">
        <v>9</v>
      </c>
      <c r="DJ4" s="145"/>
      <c r="DK4" s="146"/>
      <c r="DL4" s="153" t="s">
        <v>10</v>
      </c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43" t="s">
        <v>11</v>
      </c>
      <c r="EE4" s="154" t="s">
        <v>12</v>
      </c>
      <c r="EF4" s="155"/>
      <c r="EG4" s="156"/>
      <c r="EH4" s="67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ht="18" customHeight="1" x14ac:dyDescent="0.3">
      <c r="A5" s="95"/>
      <c r="B5" s="98"/>
      <c r="C5" s="101"/>
      <c r="D5" s="101"/>
      <c r="E5" s="106"/>
      <c r="F5" s="107"/>
      <c r="G5" s="107"/>
      <c r="H5" s="107"/>
      <c r="I5" s="108"/>
      <c r="J5" s="115"/>
      <c r="K5" s="116"/>
      <c r="L5" s="116"/>
      <c r="M5" s="116"/>
      <c r="N5" s="117"/>
      <c r="O5" s="163" t="s">
        <v>13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166" t="s">
        <v>14</v>
      </c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7" t="s">
        <v>15</v>
      </c>
      <c r="BN5" s="168"/>
      <c r="BO5" s="168"/>
      <c r="BP5" s="171" t="s">
        <v>16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3"/>
      <c r="CG5" s="130" t="s">
        <v>17</v>
      </c>
      <c r="CH5" s="131"/>
      <c r="CI5" s="131"/>
      <c r="CJ5" s="131"/>
      <c r="CK5" s="131"/>
      <c r="CL5" s="131"/>
      <c r="CM5" s="131"/>
      <c r="CN5" s="131"/>
      <c r="CO5" s="174"/>
      <c r="CP5" s="171" t="s">
        <v>18</v>
      </c>
      <c r="CQ5" s="172"/>
      <c r="CR5" s="172"/>
      <c r="CS5" s="172"/>
      <c r="CT5" s="172"/>
      <c r="CU5" s="172"/>
      <c r="CV5" s="172"/>
      <c r="CW5" s="172"/>
      <c r="CX5" s="172"/>
      <c r="CY5" s="166" t="s">
        <v>19</v>
      </c>
      <c r="CZ5" s="166"/>
      <c r="DA5" s="166"/>
      <c r="DB5" s="167" t="s">
        <v>20</v>
      </c>
      <c r="DC5" s="168"/>
      <c r="DD5" s="175"/>
      <c r="DE5" s="167" t="s">
        <v>21</v>
      </c>
      <c r="DF5" s="168"/>
      <c r="DG5" s="175"/>
      <c r="DH5" s="143"/>
      <c r="DI5" s="147"/>
      <c r="DJ5" s="148"/>
      <c r="DK5" s="149"/>
      <c r="DL5" s="177"/>
      <c r="DM5" s="177"/>
      <c r="DN5" s="178"/>
      <c r="DO5" s="178"/>
      <c r="DP5" s="178"/>
      <c r="DQ5" s="178"/>
      <c r="DR5" s="167" t="s">
        <v>22</v>
      </c>
      <c r="DS5" s="168"/>
      <c r="DT5" s="175"/>
      <c r="DU5" s="183"/>
      <c r="DV5" s="184"/>
      <c r="DW5" s="184"/>
      <c r="DX5" s="184"/>
      <c r="DY5" s="184"/>
      <c r="DZ5" s="184"/>
      <c r="EA5" s="184"/>
      <c r="EB5" s="184"/>
      <c r="EC5" s="184"/>
      <c r="ED5" s="143"/>
      <c r="EE5" s="157"/>
      <c r="EF5" s="158"/>
      <c r="EG5" s="159"/>
      <c r="EH5" s="67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ht="84" customHeight="1" x14ac:dyDescent="0.3">
      <c r="A6" s="95"/>
      <c r="B6" s="98"/>
      <c r="C6" s="101"/>
      <c r="D6" s="101"/>
      <c r="E6" s="109"/>
      <c r="F6" s="110"/>
      <c r="G6" s="110"/>
      <c r="H6" s="110"/>
      <c r="I6" s="111"/>
      <c r="J6" s="118"/>
      <c r="K6" s="119"/>
      <c r="L6" s="119"/>
      <c r="M6" s="119"/>
      <c r="N6" s="120"/>
      <c r="O6" s="185" t="s">
        <v>55</v>
      </c>
      <c r="P6" s="186"/>
      <c r="Q6" s="186"/>
      <c r="R6" s="186"/>
      <c r="S6" s="187"/>
      <c r="T6" s="188" t="s">
        <v>23</v>
      </c>
      <c r="U6" s="189"/>
      <c r="V6" s="189"/>
      <c r="W6" s="189"/>
      <c r="X6" s="190"/>
      <c r="Y6" s="188" t="s">
        <v>24</v>
      </c>
      <c r="Z6" s="189"/>
      <c r="AA6" s="189"/>
      <c r="AB6" s="189"/>
      <c r="AC6" s="190"/>
      <c r="AD6" s="188" t="s">
        <v>52</v>
      </c>
      <c r="AE6" s="189"/>
      <c r="AF6" s="189"/>
      <c r="AG6" s="189"/>
      <c r="AH6" s="190"/>
      <c r="AI6" s="188" t="s">
        <v>53</v>
      </c>
      <c r="AJ6" s="189"/>
      <c r="AK6" s="189"/>
      <c r="AL6" s="189"/>
      <c r="AM6" s="190"/>
      <c r="AN6" s="188" t="s">
        <v>25</v>
      </c>
      <c r="AO6" s="189"/>
      <c r="AP6" s="189"/>
      <c r="AQ6" s="189"/>
      <c r="AR6" s="190"/>
      <c r="AS6" s="188" t="s">
        <v>26</v>
      </c>
      <c r="AT6" s="189"/>
      <c r="AU6" s="189"/>
      <c r="AV6" s="189"/>
      <c r="AW6" s="190"/>
      <c r="AX6" s="191" t="s">
        <v>27</v>
      </c>
      <c r="AY6" s="191"/>
      <c r="AZ6" s="191"/>
      <c r="BA6" s="133" t="s">
        <v>28</v>
      </c>
      <c r="BB6" s="134"/>
      <c r="BC6" s="134"/>
      <c r="BD6" s="133" t="s">
        <v>29</v>
      </c>
      <c r="BE6" s="134"/>
      <c r="BF6" s="135"/>
      <c r="BG6" s="136" t="s">
        <v>30</v>
      </c>
      <c r="BH6" s="137"/>
      <c r="BI6" s="137"/>
      <c r="BJ6" s="138" t="s">
        <v>31</v>
      </c>
      <c r="BK6" s="139"/>
      <c r="BL6" s="139"/>
      <c r="BM6" s="169"/>
      <c r="BN6" s="170"/>
      <c r="BO6" s="170"/>
      <c r="BP6" s="140" t="s">
        <v>32</v>
      </c>
      <c r="BQ6" s="141"/>
      <c r="BR6" s="141"/>
      <c r="BS6" s="141"/>
      <c r="BT6" s="142"/>
      <c r="BU6" s="132" t="s">
        <v>33</v>
      </c>
      <c r="BV6" s="132"/>
      <c r="BW6" s="132"/>
      <c r="BX6" s="132" t="s">
        <v>34</v>
      </c>
      <c r="BY6" s="132"/>
      <c r="BZ6" s="132"/>
      <c r="CA6" s="132" t="s">
        <v>35</v>
      </c>
      <c r="CB6" s="132"/>
      <c r="CC6" s="132"/>
      <c r="CD6" s="132" t="s">
        <v>36</v>
      </c>
      <c r="CE6" s="132"/>
      <c r="CF6" s="132"/>
      <c r="CG6" s="132" t="s">
        <v>37</v>
      </c>
      <c r="CH6" s="132"/>
      <c r="CI6" s="132"/>
      <c r="CJ6" s="130" t="s">
        <v>38</v>
      </c>
      <c r="CK6" s="131"/>
      <c r="CL6" s="131"/>
      <c r="CM6" s="132" t="s">
        <v>39</v>
      </c>
      <c r="CN6" s="132"/>
      <c r="CO6" s="132"/>
      <c r="CP6" s="179" t="s">
        <v>40</v>
      </c>
      <c r="CQ6" s="180"/>
      <c r="CR6" s="131"/>
      <c r="CS6" s="132" t="s">
        <v>41</v>
      </c>
      <c r="CT6" s="132"/>
      <c r="CU6" s="132"/>
      <c r="CV6" s="130" t="s">
        <v>42</v>
      </c>
      <c r="CW6" s="131"/>
      <c r="CX6" s="131"/>
      <c r="CY6" s="166"/>
      <c r="CZ6" s="166"/>
      <c r="DA6" s="166"/>
      <c r="DB6" s="169"/>
      <c r="DC6" s="170"/>
      <c r="DD6" s="176"/>
      <c r="DE6" s="169"/>
      <c r="DF6" s="170"/>
      <c r="DG6" s="176"/>
      <c r="DH6" s="143"/>
      <c r="DI6" s="150"/>
      <c r="DJ6" s="151"/>
      <c r="DK6" s="152"/>
      <c r="DL6" s="167" t="s">
        <v>43</v>
      </c>
      <c r="DM6" s="168"/>
      <c r="DN6" s="175"/>
      <c r="DO6" s="167" t="s">
        <v>44</v>
      </c>
      <c r="DP6" s="168"/>
      <c r="DQ6" s="175"/>
      <c r="DR6" s="169"/>
      <c r="DS6" s="170"/>
      <c r="DT6" s="176"/>
      <c r="DU6" s="167" t="s">
        <v>45</v>
      </c>
      <c r="DV6" s="168"/>
      <c r="DW6" s="175"/>
      <c r="DX6" s="167" t="s">
        <v>46</v>
      </c>
      <c r="DY6" s="168"/>
      <c r="DZ6" s="175"/>
      <c r="EA6" s="181" t="s">
        <v>47</v>
      </c>
      <c r="EB6" s="182"/>
      <c r="EC6" s="182"/>
      <c r="ED6" s="143"/>
      <c r="EE6" s="160"/>
      <c r="EF6" s="161"/>
      <c r="EG6" s="162"/>
      <c r="EH6" s="67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ht="17.45" customHeight="1" x14ac:dyDescent="0.3">
      <c r="A7" s="95"/>
      <c r="B7" s="98"/>
      <c r="C7" s="101"/>
      <c r="D7" s="101"/>
      <c r="E7" s="124" t="s">
        <v>48</v>
      </c>
      <c r="F7" s="126" t="s">
        <v>61</v>
      </c>
      <c r="G7" s="128"/>
      <c r="H7" s="128"/>
      <c r="I7" s="129"/>
      <c r="J7" s="124" t="s">
        <v>48</v>
      </c>
      <c r="K7" s="126" t="s">
        <v>61</v>
      </c>
      <c r="L7" s="128"/>
      <c r="M7" s="128"/>
      <c r="N7" s="129"/>
      <c r="O7" s="124" t="s">
        <v>48</v>
      </c>
      <c r="P7" s="126" t="s">
        <v>61</v>
      </c>
      <c r="Q7" s="128"/>
      <c r="R7" s="128"/>
      <c r="S7" s="129"/>
      <c r="T7" s="124" t="s">
        <v>48</v>
      </c>
      <c r="U7" s="126" t="s">
        <v>61</v>
      </c>
      <c r="V7" s="128"/>
      <c r="W7" s="128"/>
      <c r="X7" s="129"/>
      <c r="Y7" s="124" t="s">
        <v>48</v>
      </c>
      <c r="Z7" s="126" t="s">
        <v>61</v>
      </c>
      <c r="AA7" s="128"/>
      <c r="AB7" s="128"/>
      <c r="AC7" s="129"/>
      <c r="AD7" s="124" t="s">
        <v>48</v>
      </c>
      <c r="AE7" s="126" t="s">
        <v>61</v>
      </c>
      <c r="AF7" s="192"/>
      <c r="AG7" s="192"/>
      <c r="AH7" s="192"/>
      <c r="AI7" s="124" t="s">
        <v>48</v>
      </c>
      <c r="AJ7" s="126" t="s">
        <v>61</v>
      </c>
      <c r="AK7" s="128"/>
      <c r="AL7" s="128"/>
      <c r="AM7" s="129"/>
      <c r="AN7" s="124" t="s">
        <v>48</v>
      </c>
      <c r="AO7" s="126" t="s">
        <v>61</v>
      </c>
      <c r="AP7" s="128"/>
      <c r="AQ7" s="128"/>
      <c r="AR7" s="129"/>
      <c r="AS7" s="124" t="s">
        <v>48</v>
      </c>
      <c r="AT7" s="126" t="s">
        <v>61</v>
      </c>
      <c r="AU7" s="128"/>
      <c r="AV7" s="128"/>
      <c r="AW7" s="129"/>
      <c r="AX7" s="124" t="s">
        <v>48</v>
      </c>
      <c r="AY7" s="126" t="s">
        <v>61</v>
      </c>
      <c r="AZ7" s="64"/>
      <c r="BA7" s="124" t="s">
        <v>48</v>
      </c>
      <c r="BB7" s="126" t="s">
        <v>61</v>
      </c>
      <c r="BC7" s="64"/>
      <c r="BD7" s="124" t="s">
        <v>48</v>
      </c>
      <c r="BE7" s="126" t="s">
        <v>61</v>
      </c>
      <c r="BF7" s="64"/>
      <c r="BG7" s="124" t="s">
        <v>48</v>
      </c>
      <c r="BH7" s="126" t="s">
        <v>61</v>
      </c>
      <c r="BI7" s="64"/>
      <c r="BJ7" s="124" t="s">
        <v>48</v>
      </c>
      <c r="BK7" s="126" t="s">
        <v>61</v>
      </c>
      <c r="BL7" s="64"/>
      <c r="BM7" s="124" t="s">
        <v>48</v>
      </c>
      <c r="BN7" s="126" t="s">
        <v>61</v>
      </c>
      <c r="BO7" s="64"/>
      <c r="BP7" s="124" t="s">
        <v>48</v>
      </c>
      <c r="BQ7" s="126" t="s">
        <v>61</v>
      </c>
      <c r="BR7" s="193"/>
      <c r="BS7" s="193"/>
      <c r="BT7" s="194"/>
      <c r="BU7" s="124" t="s">
        <v>48</v>
      </c>
      <c r="BV7" s="126" t="s">
        <v>61</v>
      </c>
      <c r="BW7" s="64"/>
      <c r="BX7" s="124" t="s">
        <v>48</v>
      </c>
      <c r="BY7" s="126" t="s">
        <v>61</v>
      </c>
      <c r="BZ7" s="64"/>
      <c r="CA7" s="124" t="s">
        <v>48</v>
      </c>
      <c r="CB7" s="126" t="s">
        <v>61</v>
      </c>
      <c r="CC7" s="64"/>
      <c r="CD7" s="124" t="s">
        <v>48</v>
      </c>
      <c r="CE7" s="126" t="s">
        <v>61</v>
      </c>
      <c r="CF7" s="64"/>
      <c r="CG7" s="124" t="s">
        <v>48</v>
      </c>
      <c r="CH7" s="126" t="s">
        <v>61</v>
      </c>
      <c r="CI7" s="64"/>
      <c r="CJ7" s="124" t="s">
        <v>48</v>
      </c>
      <c r="CK7" s="126" t="s">
        <v>61</v>
      </c>
      <c r="CL7" s="64"/>
      <c r="CM7" s="124" t="s">
        <v>48</v>
      </c>
      <c r="CN7" s="126" t="s">
        <v>61</v>
      </c>
      <c r="CO7" s="64"/>
      <c r="CP7" s="124" t="s">
        <v>48</v>
      </c>
      <c r="CQ7" s="126" t="s">
        <v>61</v>
      </c>
      <c r="CR7" s="64"/>
      <c r="CS7" s="124" t="s">
        <v>48</v>
      </c>
      <c r="CT7" s="126" t="s">
        <v>61</v>
      </c>
      <c r="CU7" s="64"/>
      <c r="CV7" s="124" t="s">
        <v>48</v>
      </c>
      <c r="CW7" s="126" t="s">
        <v>61</v>
      </c>
      <c r="CX7" s="64"/>
      <c r="CY7" s="124" t="s">
        <v>48</v>
      </c>
      <c r="CZ7" s="126" t="s">
        <v>61</v>
      </c>
      <c r="DA7" s="64"/>
      <c r="DB7" s="124" t="s">
        <v>48</v>
      </c>
      <c r="DC7" s="126" t="s">
        <v>61</v>
      </c>
      <c r="DD7" s="64"/>
      <c r="DE7" s="124" t="s">
        <v>48</v>
      </c>
      <c r="DF7" s="126" t="s">
        <v>61</v>
      </c>
      <c r="DG7" s="64"/>
      <c r="DH7" s="195" t="s">
        <v>49</v>
      </c>
      <c r="DI7" s="124" t="s">
        <v>48</v>
      </c>
      <c r="DJ7" s="126" t="s">
        <v>61</v>
      </c>
      <c r="DK7" s="64"/>
      <c r="DL7" s="124" t="s">
        <v>48</v>
      </c>
      <c r="DM7" s="126" t="s">
        <v>61</v>
      </c>
      <c r="DN7" s="64"/>
      <c r="DO7" s="124" t="s">
        <v>48</v>
      </c>
      <c r="DP7" s="126" t="s">
        <v>61</v>
      </c>
      <c r="DQ7" s="64"/>
      <c r="DR7" s="124" t="s">
        <v>48</v>
      </c>
      <c r="DS7" s="126" t="s">
        <v>61</v>
      </c>
      <c r="DT7" s="64"/>
      <c r="DU7" s="124" t="s">
        <v>48</v>
      </c>
      <c r="DV7" s="126" t="s">
        <v>61</v>
      </c>
      <c r="DW7" s="64"/>
      <c r="DX7" s="124" t="s">
        <v>48</v>
      </c>
      <c r="DY7" s="126" t="s">
        <v>61</v>
      </c>
      <c r="DZ7" s="64"/>
      <c r="EA7" s="124" t="s">
        <v>48</v>
      </c>
      <c r="EB7" s="126" t="s">
        <v>61</v>
      </c>
      <c r="EC7" s="64"/>
      <c r="ED7" s="143" t="s">
        <v>49</v>
      </c>
      <c r="EE7" s="124" t="s">
        <v>48</v>
      </c>
      <c r="EF7" s="126" t="s">
        <v>61</v>
      </c>
      <c r="EG7" s="64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96.75" customHeight="1" x14ac:dyDescent="0.3">
      <c r="A8" s="96"/>
      <c r="B8" s="99"/>
      <c r="C8" s="102"/>
      <c r="D8" s="102"/>
      <c r="E8" s="125"/>
      <c r="F8" s="127"/>
      <c r="G8" s="66" t="s">
        <v>62</v>
      </c>
      <c r="H8" s="61" t="s">
        <v>54</v>
      </c>
      <c r="I8" s="65" t="s">
        <v>50</v>
      </c>
      <c r="J8" s="125"/>
      <c r="K8" s="127"/>
      <c r="L8" s="66" t="s">
        <v>63</v>
      </c>
      <c r="M8" s="61" t="s">
        <v>54</v>
      </c>
      <c r="N8" s="65" t="s">
        <v>50</v>
      </c>
      <c r="O8" s="125"/>
      <c r="P8" s="127"/>
      <c r="Q8" s="66" t="s">
        <v>63</v>
      </c>
      <c r="R8" s="61" t="s">
        <v>54</v>
      </c>
      <c r="S8" s="65" t="s">
        <v>50</v>
      </c>
      <c r="T8" s="125"/>
      <c r="U8" s="127"/>
      <c r="V8" s="66" t="s">
        <v>63</v>
      </c>
      <c r="W8" s="40" t="s">
        <v>54</v>
      </c>
      <c r="X8" s="66" t="s">
        <v>50</v>
      </c>
      <c r="Y8" s="125"/>
      <c r="Z8" s="127"/>
      <c r="AA8" s="66" t="s">
        <v>63</v>
      </c>
      <c r="AB8" s="40" t="s">
        <v>54</v>
      </c>
      <c r="AC8" s="66" t="s">
        <v>50</v>
      </c>
      <c r="AD8" s="125"/>
      <c r="AE8" s="127"/>
      <c r="AF8" s="66" t="s">
        <v>63</v>
      </c>
      <c r="AG8" s="40" t="s">
        <v>54</v>
      </c>
      <c r="AH8" s="66" t="s">
        <v>50</v>
      </c>
      <c r="AI8" s="125"/>
      <c r="AJ8" s="127"/>
      <c r="AK8" s="66" t="s">
        <v>63</v>
      </c>
      <c r="AL8" s="40" t="s">
        <v>54</v>
      </c>
      <c r="AM8" s="66" t="s">
        <v>50</v>
      </c>
      <c r="AN8" s="125"/>
      <c r="AO8" s="127"/>
      <c r="AP8" s="66" t="s">
        <v>63</v>
      </c>
      <c r="AQ8" s="40" t="s">
        <v>54</v>
      </c>
      <c r="AR8" s="66" t="s">
        <v>50</v>
      </c>
      <c r="AS8" s="125"/>
      <c r="AT8" s="127"/>
      <c r="AU8" s="66" t="s">
        <v>63</v>
      </c>
      <c r="AV8" s="40" t="s">
        <v>54</v>
      </c>
      <c r="AW8" s="66" t="s">
        <v>50</v>
      </c>
      <c r="AX8" s="125"/>
      <c r="AY8" s="127"/>
      <c r="AZ8" s="66" t="s">
        <v>63</v>
      </c>
      <c r="BA8" s="125"/>
      <c r="BB8" s="127"/>
      <c r="BC8" s="66" t="s">
        <v>63</v>
      </c>
      <c r="BD8" s="125"/>
      <c r="BE8" s="127"/>
      <c r="BF8" s="66" t="s">
        <v>63</v>
      </c>
      <c r="BG8" s="125"/>
      <c r="BH8" s="127"/>
      <c r="BI8" s="66" t="s">
        <v>63</v>
      </c>
      <c r="BJ8" s="125"/>
      <c r="BK8" s="127"/>
      <c r="BL8" s="66" t="s">
        <v>63</v>
      </c>
      <c r="BM8" s="125"/>
      <c r="BN8" s="127"/>
      <c r="BO8" s="66" t="s">
        <v>63</v>
      </c>
      <c r="BP8" s="125"/>
      <c r="BQ8" s="127"/>
      <c r="BR8" s="66" t="s">
        <v>63</v>
      </c>
      <c r="BS8" s="40" t="s">
        <v>54</v>
      </c>
      <c r="BT8" s="66" t="s">
        <v>50</v>
      </c>
      <c r="BU8" s="125"/>
      <c r="BV8" s="127"/>
      <c r="BW8" s="66" t="s">
        <v>63</v>
      </c>
      <c r="BX8" s="125"/>
      <c r="BY8" s="127"/>
      <c r="BZ8" s="66" t="s">
        <v>63</v>
      </c>
      <c r="CA8" s="125"/>
      <c r="CB8" s="127"/>
      <c r="CC8" s="66" t="s">
        <v>63</v>
      </c>
      <c r="CD8" s="125"/>
      <c r="CE8" s="127"/>
      <c r="CF8" s="66" t="s">
        <v>63</v>
      </c>
      <c r="CG8" s="125"/>
      <c r="CH8" s="127"/>
      <c r="CI8" s="66" t="s">
        <v>63</v>
      </c>
      <c r="CJ8" s="125"/>
      <c r="CK8" s="127"/>
      <c r="CL8" s="66" t="s">
        <v>63</v>
      </c>
      <c r="CM8" s="125"/>
      <c r="CN8" s="127"/>
      <c r="CO8" s="66" t="s">
        <v>63</v>
      </c>
      <c r="CP8" s="125"/>
      <c r="CQ8" s="127"/>
      <c r="CR8" s="66" t="s">
        <v>63</v>
      </c>
      <c r="CS8" s="125"/>
      <c r="CT8" s="127"/>
      <c r="CU8" s="66" t="s">
        <v>63</v>
      </c>
      <c r="CV8" s="125"/>
      <c r="CW8" s="127"/>
      <c r="CX8" s="66" t="s">
        <v>63</v>
      </c>
      <c r="CY8" s="125"/>
      <c r="CZ8" s="127"/>
      <c r="DA8" s="66" t="s">
        <v>63</v>
      </c>
      <c r="DB8" s="125"/>
      <c r="DC8" s="127"/>
      <c r="DD8" s="66" t="s">
        <v>63</v>
      </c>
      <c r="DE8" s="125"/>
      <c r="DF8" s="127"/>
      <c r="DG8" s="66" t="s">
        <v>63</v>
      </c>
      <c r="DH8" s="195"/>
      <c r="DI8" s="125"/>
      <c r="DJ8" s="127"/>
      <c r="DK8" s="66" t="s">
        <v>63</v>
      </c>
      <c r="DL8" s="125"/>
      <c r="DM8" s="127"/>
      <c r="DN8" s="66" t="s">
        <v>63</v>
      </c>
      <c r="DO8" s="125"/>
      <c r="DP8" s="127"/>
      <c r="DQ8" s="66" t="s">
        <v>63</v>
      </c>
      <c r="DR8" s="125"/>
      <c r="DS8" s="127"/>
      <c r="DT8" s="66" t="s">
        <v>63</v>
      </c>
      <c r="DU8" s="125"/>
      <c r="DV8" s="127"/>
      <c r="DW8" s="66" t="s">
        <v>63</v>
      </c>
      <c r="DX8" s="125"/>
      <c r="DY8" s="127"/>
      <c r="DZ8" s="66" t="s">
        <v>63</v>
      </c>
      <c r="EA8" s="125"/>
      <c r="EB8" s="127"/>
      <c r="EC8" s="66" t="s">
        <v>63</v>
      </c>
      <c r="ED8" s="143"/>
      <c r="EE8" s="125"/>
      <c r="EF8" s="127"/>
      <c r="EG8" s="66" t="s">
        <v>63</v>
      </c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3">
      <c r="A9" s="15"/>
      <c r="B9" s="43">
        <v>1</v>
      </c>
      <c r="C9" s="16">
        <v>2</v>
      </c>
      <c r="D9" s="15">
        <v>3</v>
      </c>
      <c r="E9" s="16">
        <v>4</v>
      </c>
      <c r="F9" s="15"/>
      <c r="G9" s="16">
        <v>6</v>
      </c>
      <c r="H9" s="16"/>
      <c r="I9" s="16">
        <v>8</v>
      </c>
      <c r="J9" s="15">
        <v>9</v>
      </c>
      <c r="K9" s="15"/>
      <c r="L9" s="15">
        <v>11</v>
      </c>
      <c r="M9" s="15"/>
      <c r="N9" s="15">
        <v>13</v>
      </c>
      <c r="O9" s="16">
        <v>14</v>
      </c>
      <c r="P9" s="16"/>
      <c r="Q9" s="16">
        <v>16</v>
      </c>
      <c r="R9" s="16"/>
      <c r="S9" s="16">
        <v>18</v>
      </c>
      <c r="T9" s="15">
        <v>19</v>
      </c>
      <c r="U9" s="15"/>
      <c r="V9" s="15">
        <v>21</v>
      </c>
      <c r="W9" s="15"/>
      <c r="X9" s="15">
        <v>23</v>
      </c>
      <c r="Y9" s="16">
        <v>24</v>
      </c>
      <c r="Z9" s="16"/>
      <c r="AA9" s="16">
        <v>26</v>
      </c>
      <c r="AB9" s="16"/>
      <c r="AC9" s="16">
        <v>28</v>
      </c>
      <c r="AD9" s="16"/>
      <c r="AE9" s="16"/>
      <c r="AF9" s="16"/>
      <c r="AG9" s="16"/>
      <c r="AH9" s="16"/>
      <c r="AI9" s="15">
        <v>29</v>
      </c>
      <c r="AJ9" s="15"/>
      <c r="AK9" s="15">
        <v>31</v>
      </c>
      <c r="AL9" s="15"/>
      <c r="AM9" s="15">
        <v>33</v>
      </c>
      <c r="AN9" s="16">
        <v>34</v>
      </c>
      <c r="AO9" s="16"/>
      <c r="AP9" s="16">
        <v>36</v>
      </c>
      <c r="AQ9" s="16"/>
      <c r="AR9" s="16">
        <v>38</v>
      </c>
      <c r="AS9" s="15">
        <v>39</v>
      </c>
      <c r="AT9" s="15"/>
      <c r="AU9" s="15">
        <v>41</v>
      </c>
      <c r="AV9" s="15"/>
      <c r="AW9" s="15">
        <v>43</v>
      </c>
      <c r="AX9" s="16">
        <v>44</v>
      </c>
      <c r="AY9" s="16"/>
      <c r="AZ9" s="16">
        <v>46</v>
      </c>
      <c r="BA9" s="15">
        <v>47</v>
      </c>
      <c r="BB9" s="15"/>
      <c r="BC9" s="15">
        <v>49</v>
      </c>
      <c r="BD9" s="16">
        <v>50</v>
      </c>
      <c r="BE9" s="16"/>
      <c r="BF9" s="16">
        <v>52</v>
      </c>
      <c r="BG9" s="16">
        <v>56</v>
      </c>
      <c r="BH9" s="16"/>
      <c r="BI9" s="16">
        <v>58</v>
      </c>
      <c r="BJ9" s="15">
        <v>59</v>
      </c>
      <c r="BK9" s="15"/>
      <c r="BL9" s="15">
        <v>61</v>
      </c>
      <c r="BM9" s="16">
        <v>62</v>
      </c>
      <c r="BN9" s="16"/>
      <c r="BO9" s="16">
        <v>64</v>
      </c>
      <c r="BP9" s="15">
        <v>65</v>
      </c>
      <c r="BQ9" s="15"/>
      <c r="BR9" s="15">
        <v>67</v>
      </c>
      <c r="BS9" s="15"/>
      <c r="BT9" s="15">
        <v>69</v>
      </c>
      <c r="BU9" s="16">
        <v>70</v>
      </c>
      <c r="BV9" s="16"/>
      <c r="BW9" s="16">
        <v>72</v>
      </c>
      <c r="BX9" s="15">
        <v>73</v>
      </c>
      <c r="BY9" s="15"/>
      <c r="BZ9" s="15">
        <v>75</v>
      </c>
      <c r="CA9" s="16">
        <v>76</v>
      </c>
      <c r="CB9" s="16"/>
      <c r="CC9" s="16">
        <v>78</v>
      </c>
      <c r="CD9" s="15">
        <v>79</v>
      </c>
      <c r="CE9" s="15"/>
      <c r="CF9" s="15">
        <v>81</v>
      </c>
      <c r="CG9" s="16">
        <v>82</v>
      </c>
      <c r="CH9" s="16"/>
      <c r="CI9" s="16">
        <v>84</v>
      </c>
      <c r="CJ9" s="15">
        <v>85</v>
      </c>
      <c r="CK9" s="15"/>
      <c r="CL9" s="15">
        <v>87</v>
      </c>
      <c r="CM9" s="16">
        <v>88</v>
      </c>
      <c r="CN9" s="16"/>
      <c r="CO9" s="16">
        <v>90</v>
      </c>
      <c r="CP9" s="15">
        <v>91</v>
      </c>
      <c r="CQ9" s="17"/>
      <c r="CR9" s="17">
        <v>93</v>
      </c>
      <c r="CS9" s="16">
        <v>94</v>
      </c>
      <c r="CT9" s="16"/>
      <c r="CU9" s="16">
        <v>96</v>
      </c>
      <c r="CV9" s="15">
        <v>97</v>
      </c>
      <c r="CW9" s="15"/>
      <c r="CX9" s="15">
        <v>99</v>
      </c>
      <c r="CY9" s="16">
        <v>100</v>
      </c>
      <c r="CZ9" s="16"/>
      <c r="DA9" s="16">
        <v>102</v>
      </c>
      <c r="DB9" s="15">
        <v>103</v>
      </c>
      <c r="DC9" s="15"/>
      <c r="DD9" s="15">
        <v>105</v>
      </c>
      <c r="DE9" s="16">
        <v>106</v>
      </c>
      <c r="DF9" s="16"/>
      <c r="DG9" s="18">
        <v>108</v>
      </c>
      <c r="DH9" s="19">
        <v>109</v>
      </c>
      <c r="DI9" s="16">
        <v>110</v>
      </c>
      <c r="DJ9" s="16"/>
      <c r="DK9" s="16">
        <v>112</v>
      </c>
      <c r="DL9" s="15">
        <v>113</v>
      </c>
      <c r="DM9" s="15"/>
      <c r="DN9" s="15">
        <v>115</v>
      </c>
      <c r="DO9" s="16">
        <v>116</v>
      </c>
      <c r="DP9" s="16"/>
      <c r="DQ9" s="16">
        <v>118</v>
      </c>
      <c r="DR9" s="15">
        <v>119</v>
      </c>
      <c r="DS9" s="15"/>
      <c r="DT9" s="15">
        <v>121</v>
      </c>
      <c r="DU9" s="16">
        <v>122</v>
      </c>
      <c r="DV9" s="16"/>
      <c r="DW9" s="16">
        <v>124</v>
      </c>
      <c r="DX9" s="15">
        <v>125</v>
      </c>
      <c r="DY9" s="15"/>
      <c r="DZ9" s="15">
        <v>127</v>
      </c>
      <c r="EA9" s="16">
        <v>128</v>
      </c>
      <c r="EB9" s="16"/>
      <c r="EC9" s="16">
        <v>130</v>
      </c>
      <c r="ED9" s="15">
        <v>131</v>
      </c>
      <c r="EE9" s="16">
        <v>132</v>
      </c>
      <c r="EF9" s="16"/>
      <c r="EG9" s="16">
        <v>134</v>
      </c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33.75" customHeight="1" x14ac:dyDescent="0.3">
      <c r="A10" s="22">
        <v>1</v>
      </c>
      <c r="B10" s="54" t="s">
        <v>56</v>
      </c>
      <c r="C10" s="55">
        <v>5575.6617999999999</v>
      </c>
      <c r="D10" s="55">
        <v>249957.95910000001</v>
      </c>
      <c r="E10" s="24">
        <f t="shared" ref="E10:G14" si="0">DI10+EE10-EA10</f>
        <v>3957536.7</v>
      </c>
      <c r="F10" s="25">
        <f t="shared" si="0"/>
        <v>989384.17500000005</v>
      </c>
      <c r="G10" s="25">
        <f t="shared" si="0"/>
        <v>322850.56189999997</v>
      </c>
      <c r="H10" s="25">
        <f>+G10/F10*100</f>
        <v>32.631466123864364</v>
      </c>
      <c r="I10" s="25">
        <f t="shared" ref="I10:I14" si="1">G10/E10*100</f>
        <v>8.1578665309660909</v>
      </c>
      <c r="J10" s="68">
        <f t="shared" ref="J10:L14" si="2">T10+Y10+AI10+AN10+AS10+AX10+BM10+BU10+BX10+CA10+CD10+CG10+CM10+CP10+CV10+CY10+DE10+AD10</f>
        <v>490041.30000000005</v>
      </c>
      <c r="K10" s="69">
        <f t="shared" si="2"/>
        <v>122510.32500000001</v>
      </c>
      <c r="L10" s="69">
        <f t="shared" si="2"/>
        <v>76589.761900000012</v>
      </c>
      <c r="M10" s="69">
        <f>+L10/K10*100</f>
        <v>62.516985323481919</v>
      </c>
      <c r="N10" s="69">
        <f t="shared" ref="N10:N14" si="3">L10/J10*100</f>
        <v>15.62924633087048</v>
      </c>
      <c r="O10" s="68">
        <f t="shared" ref="O10:Q14" si="4">T10+Y10+AD10</f>
        <v>90266.7</v>
      </c>
      <c r="P10" s="69">
        <f t="shared" si="4"/>
        <v>22566.674999999999</v>
      </c>
      <c r="Q10" s="69">
        <f t="shared" si="4"/>
        <v>5107.3199999999979</v>
      </c>
      <c r="R10" s="69">
        <f>+Q10/P10*100</f>
        <v>22.63213344455928</v>
      </c>
      <c r="S10" s="70">
        <f t="shared" ref="S10:S14" si="5">Q10/O10*100</f>
        <v>5.6580333611398199</v>
      </c>
      <c r="T10" s="68">
        <v>5064.3999999999996</v>
      </c>
      <c r="U10" s="71">
        <f>+T10/12*3</f>
        <v>1266.0999999999999</v>
      </c>
      <c r="V10" s="71">
        <v>455.00599999999997</v>
      </c>
      <c r="W10" s="71">
        <f>+V10/U10*100</f>
        <v>35.937603664797408</v>
      </c>
      <c r="X10" s="71">
        <f t="shared" ref="X10:X17" si="6">V10/T10*100</f>
        <v>8.9844009161993519</v>
      </c>
      <c r="Y10" s="68">
        <v>85202.3</v>
      </c>
      <c r="Z10" s="71">
        <f>+Y10/12*3</f>
        <v>21300.575000000001</v>
      </c>
      <c r="AA10" s="71">
        <v>1524.5719999999999</v>
      </c>
      <c r="AB10" s="71">
        <f t="shared" ref="AB10:AC17" si="7">+AA10/Z10*100</f>
        <v>7.1574218066883164</v>
      </c>
      <c r="AC10" s="71">
        <f t="shared" si="7"/>
        <v>0.46947089456505281</v>
      </c>
      <c r="AD10" s="68">
        <v>0</v>
      </c>
      <c r="AE10" s="71">
        <f>+AD10/12*3</f>
        <v>0</v>
      </c>
      <c r="AF10" s="71">
        <v>3127.7419999999984</v>
      </c>
      <c r="AG10" s="71" t="e">
        <f>+AF10/AE10*100</f>
        <v>#DIV/0!</v>
      </c>
      <c r="AH10" s="71" t="e">
        <f>AF10/AD10*100</f>
        <v>#DIV/0!</v>
      </c>
      <c r="AI10" s="68">
        <v>170918.2</v>
      </c>
      <c r="AJ10" s="71">
        <f>+AI10/12*3</f>
        <v>42729.55</v>
      </c>
      <c r="AK10" s="71">
        <v>54748.764999999999</v>
      </c>
      <c r="AL10" s="71">
        <f>+AK10/AJ10*100</f>
        <v>128.12857846619025</v>
      </c>
      <c r="AM10" s="71">
        <f t="shared" ref="AM10:AM14" si="8">AK10/AI10*100</f>
        <v>32.032144616547562</v>
      </c>
      <c r="AN10" s="68">
        <v>6488</v>
      </c>
      <c r="AO10" s="71">
        <f>+AN10/12*3</f>
        <v>1622</v>
      </c>
      <c r="AP10" s="71">
        <v>770.92100000000005</v>
      </c>
      <c r="AQ10" s="71">
        <f>+AP10/AO10*100</f>
        <v>47.529038224414307</v>
      </c>
      <c r="AR10" s="71">
        <f t="shared" ref="AR10:AR14" si="9">AP10/AN10*100</f>
        <v>11.882259556103577</v>
      </c>
      <c r="AS10" s="68">
        <v>6900</v>
      </c>
      <c r="AT10" s="71">
        <f>+AS10/12*3</f>
        <v>1725</v>
      </c>
      <c r="AU10" s="71">
        <v>1186.5</v>
      </c>
      <c r="AV10" s="71">
        <f>+AU10/AT10*100</f>
        <v>68.782608695652172</v>
      </c>
      <c r="AW10" s="71">
        <f t="shared" ref="AW10:AW14" si="10">AU10/AS10*100</f>
        <v>17.195652173913043</v>
      </c>
      <c r="AX10" s="68">
        <v>0</v>
      </c>
      <c r="AY10" s="71">
        <f>+AX10/12*3</f>
        <v>0</v>
      </c>
      <c r="AZ10" s="71">
        <v>0</v>
      </c>
      <c r="BA10" s="68">
        <v>0</v>
      </c>
      <c r="BB10" s="71">
        <f>+BA10/12*3</f>
        <v>0</v>
      </c>
      <c r="BC10" s="71">
        <v>0</v>
      </c>
      <c r="BD10" s="68">
        <v>1477564.3</v>
      </c>
      <c r="BE10" s="71">
        <f>+BD10/12*3</f>
        <v>369391.07500000001</v>
      </c>
      <c r="BF10" s="71">
        <v>246260.8</v>
      </c>
      <c r="BG10" s="68">
        <v>3703.9</v>
      </c>
      <c r="BH10" s="71">
        <f t="shared" ref="BH10:BH14" si="11">+BG10/12*3</f>
        <v>925.97500000000014</v>
      </c>
      <c r="BI10" s="71">
        <v>0</v>
      </c>
      <c r="BJ10" s="68">
        <v>0</v>
      </c>
      <c r="BK10" s="71">
        <f t="shared" ref="BK10:BK14" si="12">+BJ10/12*3</f>
        <v>0</v>
      </c>
      <c r="BL10" s="71">
        <v>0</v>
      </c>
      <c r="BM10" s="68">
        <v>0</v>
      </c>
      <c r="BN10" s="71">
        <f t="shared" ref="BN10:BN14" si="13">+BM10/12*3</f>
        <v>0</v>
      </c>
      <c r="BO10" s="71">
        <v>0</v>
      </c>
      <c r="BP10" s="68">
        <f t="shared" ref="BP10:BP14" si="14">BU10+BX10+CA10+CD10</f>
        <v>160025</v>
      </c>
      <c r="BQ10" s="71">
        <f>+BP10/12*9</f>
        <v>120018.75</v>
      </c>
      <c r="BR10" s="71">
        <f t="shared" ref="BR10:BR14" si="15">BW10+BZ10+CC10+CF10</f>
        <v>5534.308</v>
      </c>
      <c r="BS10" s="71">
        <f>+BR10/BQ10*100</f>
        <v>4.6112028328906947</v>
      </c>
      <c r="BT10" s="71">
        <f t="shared" ref="BT10:BT14" si="16">BR10/BP10*100</f>
        <v>3.4584021246680203</v>
      </c>
      <c r="BU10" s="68">
        <v>109392</v>
      </c>
      <c r="BV10" s="71">
        <f t="shared" ref="BV10:BV14" si="17">+BU10/12*3</f>
        <v>27348</v>
      </c>
      <c r="BW10" s="71">
        <v>1983.779</v>
      </c>
      <c r="BX10" s="68">
        <v>35633</v>
      </c>
      <c r="BY10" s="71">
        <f t="shared" ref="BY10:BY14" si="18">+BX10/12*3</f>
        <v>8908.25</v>
      </c>
      <c r="BZ10" s="71">
        <v>628</v>
      </c>
      <c r="CA10" s="68">
        <v>0</v>
      </c>
      <c r="CB10" s="71">
        <f t="shared" ref="CB10:CB14" si="19">+CA10/12*3</f>
        <v>0</v>
      </c>
      <c r="CC10" s="71">
        <v>0</v>
      </c>
      <c r="CD10" s="68">
        <v>15000</v>
      </c>
      <c r="CE10" s="71">
        <f t="shared" ref="CE10:CE14" si="20">+CD10/12*3</f>
        <v>3750</v>
      </c>
      <c r="CF10" s="71">
        <v>2922.529</v>
      </c>
      <c r="CG10" s="68">
        <v>0</v>
      </c>
      <c r="CH10" s="71">
        <f>+CG10/12*3</f>
        <v>0</v>
      </c>
      <c r="CI10" s="71">
        <v>0</v>
      </c>
      <c r="CJ10" s="68">
        <v>2227.1999999999998</v>
      </c>
      <c r="CK10" s="71">
        <f>+CJ10/12*3</f>
        <v>556.79999999999995</v>
      </c>
      <c r="CL10" s="71">
        <v>0</v>
      </c>
      <c r="CM10" s="68">
        <v>0</v>
      </c>
      <c r="CN10" s="71">
        <f>+CM10/12*9</f>
        <v>0</v>
      </c>
      <c r="CO10" s="71">
        <v>0</v>
      </c>
      <c r="CP10" s="68">
        <v>45443.4</v>
      </c>
      <c r="CQ10" s="71">
        <f>+CP10/12*3</f>
        <v>11360.85</v>
      </c>
      <c r="CR10" s="71">
        <v>3530.4189999999999</v>
      </c>
      <c r="CS10" s="24">
        <v>22165.4</v>
      </c>
      <c r="CT10" s="56">
        <f>+CS10/12*3</f>
        <v>5541.35</v>
      </c>
      <c r="CU10" s="56">
        <v>2599.4090000000001</v>
      </c>
      <c r="CV10" s="24">
        <v>0</v>
      </c>
      <c r="CW10" s="56">
        <f>+CV10/12*3</f>
        <v>0</v>
      </c>
      <c r="CX10" s="56">
        <v>308.45499999999998</v>
      </c>
      <c r="CY10" s="24">
        <v>0</v>
      </c>
      <c r="CZ10" s="25">
        <f>+CY10/12*3</f>
        <v>0</v>
      </c>
      <c r="DA10" s="56">
        <v>300</v>
      </c>
      <c r="DB10" s="24">
        <v>0</v>
      </c>
      <c r="DC10" s="25">
        <f>+DB10/12*3</f>
        <v>0</v>
      </c>
      <c r="DD10" s="56">
        <v>0</v>
      </c>
      <c r="DE10" s="24">
        <v>10000</v>
      </c>
      <c r="DF10" s="56">
        <f>+DE10/12*3</f>
        <v>2500</v>
      </c>
      <c r="DG10" s="56">
        <v>5103.0739000000003</v>
      </c>
      <c r="DH10" s="56">
        <v>0</v>
      </c>
      <c r="DI10" s="24">
        <f t="shared" ref="DI10:DK14" si="21">T10+Y10+AI10+AN10+AS10+AX10+BA10+BD10+BG10+BJ10+BM10+BU10+BX10+CA10+CD10+CG10+CJ10+CM10+CP10+CV10+CY10+DB10+DE10+AD10</f>
        <v>1973536.7</v>
      </c>
      <c r="DJ10" s="56">
        <f t="shared" si="21"/>
        <v>493384.17499999999</v>
      </c>
      <c r="DK10" s="56">
        <f t="shared" si="21"/>
        <v>322850.56189999997</v>
      </c>
      <c r="DL10" s="24">
        <v>100000</v>
      </c>
      <c r="DM10" s="56">
        <f>+DL10/12*3</f>
        <v>25000</v>
      </c>
      <c r="DN10" s="56">
        <v>0</v>
      </c>
      <c r="DO10" s="24">
        <v>1884000</v>
      </c>
      <c r="DP10" s="56">
        <f>+DO10/12*3</f>
        <v>471000</v>
      </c>
      <c r="DQ10" s="56">
        <v>0</v>
      </c>
      <c r="DR10" s="24">
        <v>0</v>
      </c>
      <c r="DS10" s="56">
        <f>+DR10/12*3</f>
        <v>0</v>
      </c>
      <c r="DT10" s="56">
        <v>0</v>
      </c>
      <c r="DU10" s="24">
        <v>0</v>
      </c>
      <c r="DV10" s="56">
        <f>+DU10/12*3</f>
        <v>0</v>
      </c>
      <c r="DW10" s="56">
        <v>0</v>
      </c>
      <c r="DX10" s="24">
        <v>0</v>
      </c>
      <c r="DY10" s="56">
        <f>+DX10/12*3</f>
        <v>0</v>
      </c>
      <c r="DZ10" s="56">
        <v>0</v>
      </c>
      <c r="EA10" s="24">
        <v>364707.3</v>
      </c>
      <c r="EB10" s="56">
        <f>+EA10/12*3</f>
        <v>91176.824999999997</v>
      </c>
      <c r="EC10" s="56">
        <v>0</v>
      </c>
      <c r="ED10" s="56"/>
      <c r="EE10" s="24">
        <f t="shared" ref="EE10:EF14" si="22">DL10+DO10+DR10+DU10+DX10+EA10</f>
        <v>2348707.2999999998</v>
      </c>
      <c r="EF10" s="56">
        <f t="shared" si="22"/>
        <v>587176.82499999995</v>
      </c>
      <c r="EG10" s="56">
        <f t="shared" ref="EG10:EG14" si="23">DN10+DQ10+DT10+DW10+DZ10+EC10+ED10</f>
        <v>0</v>
      </c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ht="33.75" customHeight="1" x14ac:dyDescent="0.3">
      <c r="A11" s="22">
        <v>2</v>
      </c>
      <c r="B11" s="54" t="s">
        <v>57</v>
      </c>
      <c r="C11" s="55">
        <v>37539.474900000001</v>
      </c>
      <c r="D11" s="55">
        <v>113897.14599999999</v>
      </c>
      <c r="E11" s="24">
        <f t="shared" si="0"/>
        <v>2260440.7630000003</v>
      </c>
      <c r="F11" s="25">
        <f t="shared" si="0"/>
        <v>565110.19075000007</v>
      </c>
      <c r="G11" s="25">
        <f t="shared" si="0"/>
        <v>391502.02750000008</v>
      </c>
      <c r="H11" s="25">
        <f t="shared" ref="H11:H17" si="24">+G11/F11*100</f>
        <v>69.278882934389912</v>
      </c>
      <c r="I11" s="25">
        <f t="shared" si="1"/>
        <v>17.319720733597478</v>
      </c>
      <c r="J11" s="68">
        <f t="shared" si="2"/>
        <v>724466.00000000047</v>
      </c>
      <c r="K11" s="69">
        <f t="shared" si="2"/>
        <v>181116.50000000012</v>
      </c>
      <c r="L11" s="69">
        <f t="shared" si="2"/>
        <v>143666.8275000001</v>
      </c>
      <c r="M11" s="69">
        <f t="shared" ref="M11:M17" si="25">+L11/K11*100</f>
        <v>79.322881957193303</v>
      </c>
      <c r="N11" s="69">
        <f t="shared" si="3"/>
        <v>19.830720489298326</v>
      </c>
      <c r="O11" s="68">
        <f t="shared" si="4"/>
        <v>130362.23000000045</v>
      </c>
      <c r="P11" s="69">
        <f t="shared" si="4"/>
        <v>32590.557500000112</v>
      </c>
      <c r="Q11" s="69">
        <f t="shared" si="4"/>
        <v>17540.447100000096</v>
      </c>
      <c r="R11" s="69">
        <f t="shared" ref="R11:R17" si="26">+Q11/P11*100</f>
        <v>53.820641454200455</v>
      </c>
      <c r="S11" s="70">
        <f t="shared" si="5"/>
        <v>13.455160363550114</v>
      </c>
      <c r="T11" s="68">
        <v>10000</v>
      </c>
      <c r="U11" s="71">
        <f t="shared" ref="U11:U14" si="27">+T11/12*3</f>
        <v>2500</v>
      </c>
      <c r="V11" s="71">
        <v>1350.6220000000001</v>
      </c>
      <c r="W11" s="71">
        <f t="shared" ref="W11:W17" si="28">+V11/U11*100</f>
        <v>54.024879999999996</v>
      </c>
      <c r="X11" s="71">
        <f t="shared" si="6"/>
        <v>13.506219999999999</v>
      </c>
      <c r="Y11" s="68">
        <v>20000</v>
      </c>
      <c r="Z11" s="71">
        <f t="shared" ref="Z11:Z14" si="29">+Y11/12*3</f>
        <v>5000</v>
      </c>
      <c r="AA11" s="71">
        <v>5866.6410999999998</v>
      </c>
      <c r="AB11" s="71">
        <f t="shared" si="7"/>
        <v>117.33282199999999</v>
      </c>
      <c r="AC11" s="71">
        <f t="shared" si="7"/>
        <v>2</v>
      </c>
      <c r="AD11" s="68">
        <v>100362.23000000045</v>
      </c>
      <c r="AE11" s="71">
        <f t="shared" ref="AE11:AE14" si="30">+AD11/12*3</f>
        <v>25090.557500000112</v>
      </c>
      <c r="AF11" s="71">
        <v>10323.184000000096</v>
      </c>
      <c r="AG11" s="71">
        <f>+AF11/AE11*100</f>
        <v>41.143701171247585</v>
      </c>
      <c r="AH11" s="71">
        <f>AF11/AD11*100</f>
        <v>10.285925292811896</v>
      </c>
      <c r="AI11" s="68">
        <v>324498.40000000002</v>
      </c>
      <c r="AJ11" s="71">
        <f t="shared" ref="AJ11:AJ14" si="31">+AI11/12*3</f>
        <v>81124.600000000006</v>
      </c>
      <c r="AK11" s="71">
        <v>100054.2852</v>
      </c>
      <c r="AL11" s="71">
        <f t="shared" ref="AL11:AL14" si="32">+AK11/AJ11*100</f>
        <v>123.3340875640681</v>
      </c>
      <c r="AM11" s="71">
        <f t="shared" si="8"/>
        <v>30.833521891017025</v>
      </c>
      <c r="AN11" s="68">
        <v>7780.8</v>
      </c>
      <c r="AO11" s="71">
        <f t="shared" ref="AO11:AO14" si="33">+AN11/12*3</f>
        <v>1945.1999999999998</v>
      </c>
      <c r="AP11" s="71">
        <v>1374.4012</v>
      </c>
      <c r="AQ11" s="71">
        <f t="shared" ref="AQ11:AQ17" si="34">+AP11/AO11*100</f>
        <v>70.656035369113724</v>
      </c>
      <c r="AR11" s="71">
        <f t="shared" si="9"/>
        <v>17.664008842278427</v>
      </c>
      <c r="AS11" s="68">
        <v>12300</v>
      </c>
      <c r="AT11" s="71">
        <f t="shared" ref="AT11:AT14" si="35">+AS11/12*3</f>
        <v>3075</v>
      </c>
      <c r="AU11" s="71">
        <v>2341</v>
      </c>
      <c r="AV11" s="71">
        <f t="shared" ref="AV11:AV14" si="36">+AU11/AT11*100</f>
        <v>76.130081300813018</v>
      </c>
      <c r="AW11" s="71">
        <f t="shared" si="10"/>
        <v>19.032520325203254</v>
      </c>
      <c r="AX11" s="68">
        <v>0</v>
      </c>
      <c r="AY11" s="71">
        <f t="shared" ref="AY11:AY14" si="37">+AX11/12*3</f>
        <v>0</v>
      </c>
      <c r="AZ11" s="71">
        <v>0</v>
      </c>
      <c r="BA11" s="68">
        <v>0</v>
      </c>
      <c r="BB11" s="71">
        <f t="shared" ref="BB11:BB14" si="38">+BA11/12*3</f>
        <v>0</v>
      </c>
      <c r="BC11" s="71">
        <v>0</v>
      </c>
      <c r="BD11" s="68">
        <v>1487011.3</v>
      </c>
      <c r="BE11" s="71">
        <f t="shared" ref="BE11:BE14" si="39">+BD11/12*3</f>
        <v>371752.82500000001</v>
      </c>
      <c r="BF11" s="71">
        <v>247835.2</v>
      </c>
      <c r="BG11" s="68">
        <v>9804.9</v>
      </c>
      <c r="BH11" s="71">
        <f t="shared" si="11"/>
        <v>2451.2249999999999</v>
      </c>
      <c r="BI11" s="71">
        <v>0</v>
      </c>
      <c r="BJ11" s="68">
        <v>0</v>
      </c>
      <c r="BK11" s="71">
        <f t="shared" si="12"/>
        <v>0</v>
      </c>
      <c r="BL11" s="71">
        <v>0</v>
      </c>
      <c r="BM11" s="68">
        <v>0</v>
      </c>
      <c r="BN11" s="71">
        <f t="shared" si="13"/>
        <v>0</v>
      </c>
      <c r="BO11" s="71">
        <v>0</v>
      </c>
      <c r="BP11" s="68">
        <f t="shared" si="14"/>
        <v>44460.9</v>
      </c>
      <c r="BQ11" s="71">
        <f t="shared" ref="BQ11:BQ14" si="40">+BP11/12*9</f>
        <v>33345.675000000003</v>
      </c>
      <c r="BR11" s="71">
        <f t="shared" si="15"/>
        <v>2609.0509999999999</v>
      </c>
      <c r="BS11" s="71">
        <f t="shared" ref="BS11:BS17" si="41">+BR11/BQ11*100</f>
        <v>7.8242560691903815</v>
      </c>
      <c r="BT11" s="71">
        <f t="shared" si="16"/>
        <v>5.8681920518927866</v>
      </c>
      <c r="BU11" s="68">
        <v>31562</v>
      </c>
      <c r="BV11" s="71">
        <f t="shared" si="17"/>
        <v>7890.5</v>
      </c>
      <c r="BW11" s="71">
        <v>2094.0509999999999</v>
      </c>
      <c r="BX11" s="68">
        <v>7543.4</v>
      </c>
      <c r="BY11" s="71">
        <f t="shared" si="18"/>
        <v>1885.85</v>
      </c>
      <c r="BZ11" s="71">
        <v>19</v>
      </c>
      <c r="CA11" s="68">
        <v>2100</v>
      </c>
      <c r="CB11" s="71">
        <f t="shared" si="19"/>
        <v>525</v>
      </c>
      <c r="CC11" s="71">
        <v>200.6</v>
      </c>
      <c r="CD11" s="68">
        <v>3255.5</v>
      </c>
      <c r="CE11" s="71">
        <f t="shared" si="20"/>
        <v>813.875</v>
      </c>
      <c r="CF11" s="71">
        <v>295.39999999999998</v>
      </c>
      <c r="CG11" s="68">
        <v>0</v>
      </c>
      <c r="CH11" s="71">
        <f t="shared" ref="CH11:CH14" si="42">+CG11/12*3</f>
        <v>0</v>
      </c>
      <c r="CI11" s="71">
        <v>0</v>
      </c>
      <c r="CJ11" s="68">
        <v>4454.3999999999996</v>
      </c>
      <c r="CK11" s="71">
        <f t="shared" ref="CK11:CK14" si="43">+CJ11/12*3</f>
        <v>1113.5999999999999</v>
      </c>
      <c r="CL11" s="71">
        <v>0</v>
      </c>
      <c r="CM11" s="68">
        <v>0</v>
      </c>
      <c r="CN11" s="71">
        <f t="shared" ref="CN11:CN14" si="44">+CM11/12*9</f>
        <v>0</v>
      </c>
      <c r="CO11" s="71">
        <v>0</v>
      </c>
      <c r="CP11" s="68">
        <v>196797.57</v>
      </c>
      <c r="CQ11" s="71">
        <f t="shared" ref="CQ11:CQ14" si="45">+CP11/12*3</f>
        <v>49199.392500000002</v>
      </c>
      <c r="CR11" s="71">
        <v>17087.760999999999</v>
      </c>
      <c r="CS11" s="24">
        <v>62673.07</v>
      </c>
      <c r="CT11" s="56">
        <f t="shared" ref="CT11:CT14" si="46">+CS11/12*3</f>
        <v>15668.267500000002</v>
      </c>
      <c r="CU11" s="56">
        <v>7654.1610000000001</v>
      </c>
      <c r="CV11" s="24">
        <v>6000</v>
      </c>
      <c r="CW11" s="56">
        <f t="shared" ref="CW11:CW14" si="47">+CV11/12*3</f>
        <v>1500</v>
      </c>
      <c r="CX11" s="56">
        <v>2402.6619999999998</v>
      </c>
      <c r="CY11" s="24">
        <v>666.1</v>
      </c>
      <c r="CZ11" s="25">
        <f t="shared" ref="CZ11:CZ14" si="48">+CY11/12*3</f>
        <v>166.52500000000001</v>
      </c>
      <c r="DA11" s="56">
        <v>0</v>
      </c>
      <c r="DB11" s="24">
        <v>0</v>
      </c>
      <c r="DC11" s="25">
        <f t="shared" ref="DC11:DC14" si="49">+DB11/12*3</f>
        <v>0</v>
      </c>
      <c r="DD11" s="56">
        <v>0</v>
      </c>
      <c r="DE11" s="24">
        <v>1600</v>
      </c>
      <c r="DF11" s="56">
        <f t="shared" ref="DF11:DF14" si="50">+DE11/12*3</f>
        <v>400</v>
      </c>
      <c r="DG11" s="56">
        <v>257.22000000000003</v>
      </c>
      <c r="DH11" s="56">
        <v>0</v>
      </c>
      <c r="DI11" s="24">
        <f t="shared" si="21"/>
        <v>2225736.6</v>
      </c>
      <c r="DJ11" s="56">
        <f t="shared" si="21"/>
        <v>556434.15</v>
      </c>
      <c r="DK11" s="56">
        <f t="shared" si="21"/>
        <v>391502.02750000008</v>
      </c>
      <c r="DL11" s="24">
        <v>0</v>
      </c>
      <c r="DM11" s="56">
        <f t="shared" ref="DM11:DM14" si="51">+DL11/12*3</f>
        <v>0</v>
      </c>
      <c r="DN11" s="56">
        <v>0</v>
      </c>
      <c r="DO11" s="24">
        <v>29704.163</v>
      </c>
      <c r="DP11" s="56">
        <f t="shared" ref="DP11:DP14" si="52">+DO11/12*3</f>
        <v>7426.0407500000001</v>
      </c>
      <c r="DQ11" s="56">
        <v>0</v>
      </c>
      <c r="DR11" s="24">
        <v>0</v>
      </c>
      <c r="DS11" s="56">
        <f t="shared" ref="DS11:DS14" si="53">+DR11/12*3</f>
        <v>0</v>
      </c>
      <c r="DT11" s="56">
        <v>0</v>
      </c>
      <c r="DU11" s="24">
        <v>5000</v>
      </c>
      <c r="DV11" s="56">
        <f t="shared" ref="DV11:DV14" si="54">+DU11/12*3</f>
        <v>1250</v>
      </c>
      <c r="DW11" s="56">
        <v>0</v>
      </c>
      <c r="DX11" s="24">
        <v>0</v>
      </c>
      <c r="DY11" s="56">
        <f t="shared" ref="DY11:DY14" si="55">+DX11/12*3</f>
        <v>0</v>
      </c>
      <c r="DZ11" s="56">
        <v>0</v>
      </c>
      <c r="EA11" s="24">
        <v>441000</v>
      </c>
      <c r="EB11" s="56">
        <f t="shared" ref="EB11:EB14" si="56">+EA11/12*3</f>
        <v>110250</v>
      </c>
      <c r="EC11" s="56">
        <v>37702.517999999996</v>
      </c>
      <c r="ED11" s="56"/>
      <c r="EE11" s="24">
        <f t="shared" si="22"/>
        <v>475704.163</v>
      </c>
      <c r="EF11" s="56">
        <f t="shared" si="22"/>
        <v>118926.04075</v>
      </c>
      <c r="EG11" s="56">
        <f t="shared" si="23"/>
        <v>37702.517999999996</v>
      </c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33.75" customHeight="1" x14ac:dyDescent="0.3">
      <c r="A12" s="22">
        <v>3</v>
      </c>
      <c r="B12" s="54" t="s">
        <v>58</v>
      </c>
      <c r="C12" s="55">
        <v>33917.214599999999</v>
      </c>
      <c r="D12" s="55">
        <v>1057.2941000000001</v>
      </c>
      <c r="E12" s="24">
        <f t="shared" si="0"/>
        <v>778579.46340000001</v>
      </c>
      <c r="F12" s="25">
        <f t="shared" si="0"/>
        <v>194644.86584999994</v>
      </c>
      <c r="G12" s="25">
        <f t="shared" si="0"/>
        <v>105282.44680000001</v>
      </c>
      <c r="H12" s="25">
        <f t="shared" si="24"/>
        <v>54.08950620929005</v>
      </c>
      <c r="I12" s="25">
        <f t="shared" si="1"/>
        <v>13.522376552322507</v>
      </c>
      <c r="J12" s="68">
        <f t="shared" si="2"/>
        <v>230603.09999999995</v>
      </c>
      <c r="K12" s="69">
        <f t="shared" si="2"/>
        <v>57650.774999999987</v>
      </c>
      <c r="L12" s="69">
        <f t="shared" si="2"/>
        <v>23511.646800000017</v>
      </c>
      <c r="M12" s="69">
        <f t="shared" si="25"/>
        <v>40.782880715827361</v>
      </c>
      <c r="N12" s="69">
        <f t="shared" si="3"/>
        <v>10.19572017895684</v>
      </c>
      <c r="O12" s="68">
        <f t="shared" si="4"/>
        <v>35437.699999999953</v>
      </c>
      <c r="P12" s="69">
        <f t="shared" si="4"/>
        <v>8859.4249999999884</v>
      </c>
      <c r="Q12" s="69">
        <f t="shared" si="4"/>
        <v>2944.2820000000138</v>
      </c>
      <c r="R12" s="69">
        <f t="shared" si="26"/>
        <v>33.233330605541752</v>
      </c>
      <c r="S12" s="70">
        <f t="shared" si="5"/>
        <v>8.3083326513854381</v>
      </c>
      <c r="T12" s="68">
        <v>0</v>
      </c>
      <c r="U12" s="71">
        <f t="shared" si="27"/>
        <v>0</v>
      </c>
      <c r="V12" s="71">
        <v>0</v>
      </c>
      <c r="W12" s="71" t="e">
        <f t="shared" si="28"/>
        <v>#DIV/0!</v>
      </c>
      <c r="X12" s="71" t="e">
        <f t="shared" si="6"/>
        <v>#DIV/0!</v>
      </c>
      <c r="Y12" s="68">
        <v>5220</v>
      </c>
      <c r="Z12" s="71">
        <f t="shared" si="29"/>
        <v>1305</v>
      </c>
      <c r="AA12" s="71">
        <v>756.26700000000005</v>
      </c>
      <c r="AB12" s="71">
        <f t="shared" si="7"/>
        <v>57.951494252873573</v>
      </c>
      <c r="AC12" s="71">
        <f t="shared" si="7"/>
        <v>7.6628352490421463</v>
      </c>
      <c r="AD12" s="68">
        <v>30217.699999999953</v>
      </c>
      <c r="AE12" s="71">
        <f t="shared" si="30"/>
        <v>7554.4249999999884</v>
      </c>
      <c r="AF12" s="71">
        <v>2188.015000000014</v>
      </c>
      <c r="AG12" s="71">
        <f>+AF12/AE12*100</f>
        <v>28.963355913918232</v>
      </c>
      <c r="AH12" s="71">
        <f>AF12/AD12*100</f>
        <v>7.2408389784795579</v>
      </c>
      <c r="AI12" s="68">
        <v>55961.599999999999</v>
      </c>
      <c r="AJ12" s="71">
        <f t="shared" si="31"/>
        <v>13990.399999999998</v>
      </c>
      <c r="AK12" s="71">
        <v>13852.867</v>
      </c>
      <c r="AL12" s="71">
        <f t="shared" si="32"/>
        <v>99.016947335315663</v>
      </c>
      <c r="AM12" s="71">
        <f t="shared" si="8"/>
        <v>24.754236833828912</v>
      </c>
      <c r="AN12" s="68">
        <v>4713.7</v>
      </c>
      <c r="AO12" s="71">
        <f t="shared" si="33"/>
        <v>1178.425</v>
      </c>
      <c r="AP12" s="71">
        <v>574.05999999999995</v>
      </c>
      <c r="AQ12" s="71">
        <f t="shared" si="34"/>
        <v>48.714173579141651</v>
      </c>
      <c r="AR12" s="71">
        <f t="shared" si="9"/>
        <v>12.178543394785413</v>
      </c>
      <c r="AS12" s="68">
        <v>400</v>
      </c>
      <c r="AT12" s="71">
        <f t="shared" si="35"/>
        <v>100</v>
      </c>
      <c r="AU12" s="71">
        <v>0</v>
      </c>
      <c r="AV12" s="71">
        <f t="shared" si="36"/>
        <v>0</v>
      </c>
      <c r="AW12" s="71">
        <f t="shared" si="10"/>
        <v>0</v>
      </c>
      <c r="AX12" s="68">
        <v>0</v>
      </c>
      <c r="AY12" s="71">
        <f t="shared" si="37"/>
        <v>0</v>
      </c>
      <c r="AZ12" s="71">
        <v>0</v>
      </c>
      <c r="BA12" s="68">
        <v>0</v>
      </c>
      <c r="BB12" s="71">
        <f t="shared" si="38"/>
        <v>0</v>
      </c>
      <c r="BC12" s="71">
        <v>0</v>
      </c>
      <c r="BD12" s="68">
        <v>490624.6</v>
      </c>
      <c r="BE12" s="71">
        <f t="shared" si="39"/>
        <v>122656.15</v>
      </c>
      <c r="BF12" s="71">
        <v>81770.8</v>
      </c>
      <c r="BG12" s="68">
        <v>1089.4000000000001</v>
      </c>
      <c r="BH12" s="71">
        <f t="shared" si="11"/>
        <v>272.35000000000002</v>
      </c>
      <c r="BI12" s="71">
        <v>0</v>
      </c>
      <c r="BJ12" s="68">
        <v>0</v>
      </c>
      <c r="BK12" s="71">
        <f t="shared" si="12"/>
        <v>0</v>
      </c>
      <c r="BL12" s="71">
        <v>0</v>
      </c>
      <c r="BM12" s="68">
        <v>0</v>
      </c>
      <c r="BN12" s="71">
        <f t="shared" si="13"/>
        <v>0</v>
      </c>
      <c r="BO12" s="71">
        <v>0</v>
      </c>
      <c r="BP12" s="68">
        <f t="shared" si="14"/>
        <v>72828</v>
      </c>
      <c r="BQ12" s="71">
        <f t="shared" si="40"/>
        <v>54621</v>
      </c>
      <c r="BR12" s="71">
        <f t="shared" si="15"/>
        <v>1408.15</v>
      </c>
      <c r="BS12" s="71">
        <f t="shared" si="41"/>
        <v>2.5780377510481318</v>
      </c>
      <c r="BT12" s="71">
        <f t="shared" si="16"/>
        <v>1.9335283132860988</v>
      </c>
      <c r="BU12" s="68">
        <v>69528</v>
      </c>
      <c r="BV12" s="71">
        <f t="shared" si="17"/>
        <v>17382</v>
      </c>
      <c r="BW12" s="71">
        <v>1329.15</v>
      </c>
      <c r="BX12" s="68">
        <v>0</v>
      </c>
      <c r="BY12" s="71">
        <f t="shared" si="18"/>
        <v>0</v>
      </c>
      <c r="BZ12" s="71">
        <v>0</v>
      </c>
      <c r="CA12" s="68">
        <v>0</v>
      </c>
      <c r="CB12" s="71">
        <f t="shared" si="19"/>
        <v>0</v>
      </c>
      <c r="CC12" s="71">
        <v>0</v>
      </c>
      <c r="CD12" s="68">
        <v>3300</v>
      </c>
      <c r="CE12" s="71">
        <f t="shared" si="20"/>
        <v>825</v>
      </c>
      <c r="CF12" s="71">
        <v>79</v>
      </c>
      <c r="CG12" s="68">
        <v>0</v>
      </c>
      <c r="CH12" s="71">
        <f t="shared" si="42"/>
        <v>0</v>
      </c>
      <c r="CI12" s="71">
        <v>0</v>
      </c>
      <c r="CJ12" s="68">
        <v>1999</v>
      </c>
      <c r="CK12" s="71">
        <f t="shared" si="43"/>
        <v>499.75</v>
      </c>
      <c r="CL12" s="71">
        <v>0</v>
      </c>
      <c r="CM12" s="68">
        <v>0</v>
      </c>
      <c r="CN12" s="71">
        <f t="shared" si="44"/>
        <v>0</v>
      </c>
      <c r="CO12" s="71">
        <v>44</v>
      </c>
      <c r="CP12" s="68">
        <v>39362.1</v>
      </c>
      <c r="CQ12" s="71">
        <f t="shared" si="45"/>
        <v>9840.5249999999996</v>
      </c>
      <c r="CR12" s="71">
        <v>4493.4160000000002</v>
      </c>
      <c r="CS12" s="24">
        <v>19112.099999999999</v>
      </c>
      <c r="CT12" s="56">
        <f t="shared" si="46"/>
        <v>4778.0249999999996</v>
      </c>
      <c r="CU12" s="56">
        <v>1790.5160000000001</v>
      </c>
      <c r="CV12" s="24">
        <v>900</v>
      </c>
      <c r="CW12" s="56">
        <f t="shared" si="47"/>
        <v>225</v>
      </c>
      <c r="CX12" s="56">
        <v>42.9</v>
      </c>
      <c r="CY12" s="24">
        <v>2000</v>
      </c>
      <c r="CZ12" s="25">
        <f t="shared" si="48"/>
        <v>500</v>
      </c>
      <c r="DA12" s="56">
        <v>5.4378000000000002</v>
      </c>
      <c r="DB12" s="24">
        <v>20000</v>
      </c>
      <c r="DC12" s="25">
        <f t="shared" si="49"/>
        <v>5000</v>
      </c>
      <c r="DD12" s="56">
        <v>0</v>
      </c>
      <c r="DE12" s="24">
        <v>19000</v>
      </c>
      <c r="DF12" s="56">
        <f t="shared" si="50"/>
        <v>4750</v>
      </c>
      <c r="DG12" s="56">
        <v>146.53399999999999</v>
      </c>
      <c r="DH12" s="56">
        <v>0</v>
      </c>
      <c r="DI12" s="24">
        <f t="shared" si="21"/>
        <v>744316.1</v>
      </c>
      <c r="DJ12" s="56">
        <f t="shared" si="21"/>
        <v>186079.02499999997</v>
      </c>
      <c r="DK12" s="56">
        <f t="shared" si="21"/>
        <v>105282.44680000001</v>
      </c>
      <c r="DL12" s="24">
        <v>0</v>
      </c>
      <c r="DM12" s="56">
        <f t="shared" si="51"/>
        <v>0</v>
      </c>
      <c r="DN12" s="56">
        <v>0</v>
      </c>
      <c r="DO12" s="24">
        <v>34263.363400000002</v>
      </c>
      <c r="DP12" s="56">
        <f t="shared" si="52"/>
        <v>8565.8408500000005</v>
      </c>
      <c r="DQ12" s="56">
        <v>0</v>
      </c>
      <c r="DR12" s="24">
        <v>0</v>
      </c>
      <c r="DS12" s="56">
        <f t="shared" si="53"/>
        <v>0</v>
      </c>
      <c r="DT12" s="56">
        <v>0</v>
      </c>
      <c r="DU12" s="24">
        <v>0</v>
      </c>
      <c r="DV12" s="56">
        <f t="shared" si="54"/>
        <v>0</v>
      </c>
      <c r="DW12" s="56">
        <v>0</v>
      </c>
      <c r="DX12" s="24">
        <v>0</v>
      </c>
      <c r="DY12" s="56">
        <f t="shared" si="55"/>
        <v>0</v>
      </c>
      <c r="DZ12" s="56">
        <v>0</v>
      </c>
      <c r="EA12" s="24">
        <v>95431.948999999993</v>
      </c>
      <c r="EB12" s="56">
        <f t="shared" si="56"/>
        <v>23857.987249999998</v>
      </c>
      <c r="EC12" s="56">
        <v>16200</v>
      </c>
      <c r="ED12" s="56"/>
      <c r="EE12" s="24">
        <f t="shared" si="22"/>
        <v>129695.3124</v>
      </c>
      <c r="EF12" s="56">
        <f t="shared" si="22"/>
        <v>32423.828099999999</v>
      </c>
      <c r="EG12" s="56">
        <f t="shared" si="23"/>
        <v>16200</v>
      </c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33.75" customHeight="1" x14ac:dyDescent="0.3">
      <c r="A13" s="22">
        <v>5</v>
      </c>
      <c r="B13" s="54" t="s">
        <v>59</v>
      </c>
      <c r="C13" s="55">
        <v>237025.62719999999</v>
      </c>
      <c r="D13" s="55">
        <v>1088997.5411</v>
      </c>
      <c r="E13" s="24">
        <f t="shared" si="0"/>
        <v>3635892.6801999998</v>
      </c>
      <c r="F13" s="25">
        <f t="shared" si="0"/>
        <v>908973.17004999996</v>
      </c>
      <c r="G13" s="25">
        <f t="shared" si="0"/>
        <v>624057.31300000008</v>
      </c>
      <c r="H13" s="25">
        <f t="shared" si="24"/>
        <v>68.655196166645112</v>
      </c>
      <c r="I13" s="25">
        <f t="shared" si="1"/>
        <v>17.163799041661278</v>
      </c>
      <c r="J13" s="68">
        <f t="shared" si="2"/>
        <v>841600.8</v>
      </c>
      <c r="K13" s="69">
        <f t="shared" si="2"/>
        <v>210400.2</v>
      </c>
      <c r="L13" s="69">
        <f t="shared" si="2"/>
        <v>176938.02100000007</v>
      </c>
      <c r="M13" s="69">
        <f t="shared" si="25"/>
        <v>84.095937646447126</v>
      </c>
      <c r="N13" s="69">
        <f t="shared" si="3"/>
        <v>21.023984411611782</v>
      </c>
      <c r="O13" s="68">
        <f t="shared" si="4"/>
        <v>159100</v>
      </c>
      <c r="P13" s="69">
        <f t="shared" si="4"/>
        <v>39775</v>
      </c>
      <c r="Q13" s="69">
        <f t="shared" si="4"/>
        <v>18710.588000000047</v>
      </c>
      <c r="R13" s="69">
        <f t="shared" si="26"/>
        <v>47.041076052797102</v>
      </c>
      <c r="S13" s="70">
        <f t="shared" si="5"/>
        <v>11.760269013199276</v>
      </c>
      <c r="T13" s="68">
        <v>0</v>
      </c>
      <c r="U13" s="71">
        <f t="shared" si="27"/>
        <v>0</v>
      </c>
      <c r="V13" s="71">
        <v>-6.66</v>
      </c>
      <c r="W13" s="71" t="e">
        <f t="shared" si="28"/>
        <v>#DIV/0!</v>
      </c>
      <c r="X13" s="71" t="e">
        <f t="shared" si="6"/>
        <v>#DIV/0!</v>
      </c>
      <c r="Y13" s="68">
        <v>16650</v>
      </c>
      <c r="Z13" s="71">
        <f t="shared" si="29"/>
        <v>4162.5</v>
      </c>
      <c r="AA13" s="71">
        <v>4229.66</v>
      </c>
      <c r="AB13" s="71">
        <f t="shared" si="7"/>
        <v>101.61345345345345</v>
      </c>
      <c r="AC13" s="71">
        <f t="shared" si="7"/>
        <v>2.4024024024024024</v>
      </c>
      <c r="AD13" s="68">
        <v>142450</v>
      </c>
      <c r="AE13" s="71">
        <f t="shared" si="30"/>
        <v>35612.5</v>
      </c>
      <c r="AF13" s="71">
        <v>14487.588000000047</v>
      </c>
      <c r="AG13" s="71">
        <f>+AF13/AE13*100</f>
        <v>40.681187785187916</v>
      </c>
      <c r="AH13" s="71">
        <f>AF13/AD13*100</f>
        <v>10.170296946296979</v>
      </c>
      <c r="AI13" s="68">
        <v>442300</v>
      </c>
      <c r="AJ13" s="71">
        <f t="shared" si="31"/>
        <v>110575</v>
      </c>
      <c r="AK13" s="71">
        <v>129718.20600000001</v>
      </c>
      <c r="AL13" s="71">
        <f t="shared" si="32"/>
        <v>117.31241781596202</v>
      </c>
      <c r="AM13" s="71">
        <f t="shared" si="8"/>
        <v>29.328104453990505</v>
      </c>
      <c r="AN13" s="68">
        <v>17110</v>
      </c>
      <c r="AO13" s="71">
        <f t="shared" si="33"/>
        <v>4277.5</v>
      </c>
      <c r="AP13" s="71">
        <v>4336.7529999999997</v>
      </c>
      <c r="AQ13" s="71">
        <f t="shared" si="34"/>
        <v>101.38522501461134</v>
      </c>
      <c r="AR13" s="71">
        <f t="shared" si="9"/>
        <v>25.346306253652834</v>
      </c>
      <c r="AS13" s="68">
        <v>13000</v>
      </c>
      <c r="AT13" s="71">
        <f t="shared" si="35"/>
        <v>3250</v>
      </c>
      <c r="AU13" s="71">
        <v>3735.7</v>
      </c>
      <c r="AV13" s="71">
        <f t="shared" si="36"/>
        <v>114.94461538461537</v>
      </c>
      <c r="AW13" s="71">
        <f t="shared" si="10"/>
        <v>28.736153846153844</v>
      </c>
      <c r="AX13" s="68">
        <v>0</v>
      </c>
      <c r="AY13" s="71">
        <f t="shared" si="37"/>
        <v>0</v>
      </c>
      <c r="AZ13" s="71">
        <v>0</v>
      </c>
      <c r="BA13" s="68">
        <v>0</v>
      </c>
      <c r="BB13" s="71">
        <f t="shared" si="38"/>
        <v>0</v>
      </c>
      <c r="BC13" s="71">
        <v>0</v>
      </c>
      <c r="BD13" s="68">
        <v>2680869.1</v>
      </c>
      <c r="BE13" s="71">
        <f t="shared" si="39"/>
        <v>670217.27500000002</v>
      </c>
      <c r="BF13" s="71">
        <v>447119.29200000002</v>
      </c>
      <c r="BG13" s="68">
        <v>3486.1</v>
      </c>
      <c r="BH13" s="71">
        <f t="shared" si="11"/>
        <v>871.52499999999998</v>
      </c>
      <c r="BI13" s="71">
        <v>0</v>
      </c>
      <c r="BJ13" s="68">
        <v>0</v>
      </c>
      <c r="BK13" s="71">
        <f t="shared" si="12"/>
        <v>0</v>
      </c>
      <c r="BL13" s="71">
        <v>0</v>
      </c>
      <c r="BM13" s="68">
        <v>0</v>
      </c>
      <c r="BN13" s="71">
        <f t="shared" si="13"/>
        <v>0</v>
      </c>
      <c r="BO13" s="71">
        <v>0</v>
      </c>
      <c r="BP13" s="68">
        <f t="shared" si="14"/>
        <v>44174.400000000001</v>
      </c>
      <c r="BQ13" s="71">
        <f t="shared" si="40"/>
        <v>33130.800000000003</v>
      </c>
      <c r="BR13" s="71">
        <f t="shared" si="15"/>
        <v>4394.7659999999996</v>
      </c>
      <c r="BS13" s="71">
        <f t="shared" si="41"/>
        <v>13.264895505088917</v>
      </c>
      <c r="BT13" s="71">
        <f t="shared" si="16"/>
        <v>9.9486716288166903</v>
      </c>
      <c r="BU13" s="68">
        <v>33005</v>
      </c>
      <c r="BV13" s="71">
        <f t="shared" si="17"/>
        <v>8251.25</v>
      </c>
      <c r="BW13" s="71">
        <v>3300.1439999999998</v>
      </c>
      <c r="BX13" s="68">
        <v>3330</v>
      </c>
      <c r="BY13" s="71">
        <f t="shared" si="18"/>
        <v>832.5</v>
      </c>
      <c r="BZ13" s="71">
        <v>121.61199999999999</v>
      </c>
      <c r="CA13" s="68">
        <v>0</v>
      </c>
      <c r="CB13" s="71">
        <f t="shared" si="19"/>
        <v>0</v>
      </c>
      <c r="CC13" s="71">
        <v>0</v>
      </c>
      <c r="CD13" s="68">
        <v>7839.4</v>
      </c>
      <c r="CE13" s="71">
        <f t="shared" si="20"/>
        <v>1959.85</v>
      </c>
      <c r="CF13" s="71">
        <v>973.01</v>
      </c>
      <c r="CG13" s="68">
        <v>0</v>
      </c>
      <c r="CH13" s="71">
        <f t="shared" si="42"/>
        <v>0</v>
      </c>
      <c r="CI13" s="71">
        <v>0</v>
      </c>
      <c r="CJ13" s="68">
        <v>4454</v>
      </c>
      <c r="CK13" s="71">
        <f t="shared" si="43"/>
        <v>1113.5</v>
      </c>
      <c r="CL13" s="71">
        <v>0</v>
      </c>
      <c r="CM13" s="68">
        <v>0</v>
      </c>
      <c r="CN13" s="71">
        <f t="shared" si="44"/>
        <v>0</v>
      </c>
      <c r="CO13" s="71">
        <v>244</v>
      </c>
      <c r="CP13" s="68">
        <v>159916.4</v>
      </c>
      <c r="CQ13" s="71">
        <f t="shared" si="45"/>
        <v>39979.1</v>
      </c>
      <c r="CR13" s="71">
        <v>11187.406999999999</v>
      </c>
      <c r="CS13" s="24">
        <v>98469.6</v>
      </c>
      <c r="CT13" s="56">
        <f t="shared" si="46"/>
        <v>24617.4</v>
      </c>
      <c r="CU13" s="56">
        <v>4029.75</v>
      </c>
      <c r="CV13" s="24">
        <v>5000</v>
      </c>
      <c r="CW13" s="56">
        <f t="shared" si="47"/>
        <v>1250</v>
      </c>
      <c r="CX13" s="56">
        <v>1506.1790000000001</v>
      </c>
      <c r="CY13" s="24">
        <v>1000</v>
      </c>
      <c r="CZ13" s="25">
        <f t="shared" si="48"/>
        <v>250</v>
      </c>
      <c r="DA13" s="56">
        <v>300</v>
      </c>
      <c r="DB13" s="24">
        <v>0</v>
      </c>
      <c r="DC13" s="25">
        <f t="shared" si="49"/>
        <v>0</v>
      </c>
      <c r="DD13" s="56">
        <v>0</v>
      </c>
      <c r="DE13" s="24">
        <v>0</v>
      </c>
      <c r="DF13" s="56">
        <f t="shared" si="50"/>
        <v>0</v>
      </c>
      <c r="DG13" s="56">
        <v>2804.422</v>
      </c>
      <c r="DH13" s="56">
        <v>0</v>
      </c>
      <c r="DI13" s="24">
        <f t="shared" si="21"/>
        <v>3530410</v>
      </c>
      <c r="DJ13" s="56">
        <f t="shared" si="21"/>
        <v>882602.5</v>
      </c>
      <c r="DK13" s="56">
        <f t="shared" si="21"/>
        <v>624057.31300000008</v>
      </c>
      <c r="DL13" s="24">
        <v>0</v>
      </c>
      <c r="DM13" s="56">
        <f t="shared" si="51"/>
        <v>0</v>
      </c>
      <c r="DN13" s="56">
        <v>0</v>
      </c>
      <c r="DO13" s="24">
        <v>105482.6802</v>
      </c>
      <c r="DP13" s="56">
        <f t="shared" si="52"/>
        <v>26370.670050000001</v>
      </c>
      <c r="DQ13" s="56">
        <v>0</v>
      </c>
      <c r="DR13" s="24">
        <v>0</v>
      </c>
      <c r="DS13" s="56">
        <f t="shared" si="53"/>
        <v>0</v>
      </c>
      <c r="DT13" s="56">
        <v>0</v>
      </c>
      <c r="DU13" s="24">
        <v>0</v>
      </c>
      <c r="DV13" s="56">
        <f t="shared" si="54"/>
        <v>0</v>
      </c>
      <c r="DW13" s="56">
        <v>0</v>
      </c>
      <c r="DX13" s="24">
        <v>0</v>
      </c>
      <c r="DY13" s="56">
        <f t="shared" si="55"/>
        <v>0</v>
      </c>
      <c r="DZ13" s="56">
        <v>0</v>
      </c>
      <c r="EA13" s="24">
        <v>0</v>
      </c>
      <c r="EB13" s="56">
        <f t="shared" si="56"/>
        <v>0</v>
      </c>
      <c r="EC13" s="56">
        <v>0</v>
      </c>
      <c r="ED13" s="56"/>
      <c r="EE13" s="24">
        <f t="shared" si="22"/>
        <v>105482.6802</v>
      </c>
      <c r="EF13" s="56">
        <f t="shared" si="22"/>
        <v>26370.670050000001</v>
      </c>
      <c r="EG13" s="56">
        <f t="shared" si="23"/>
        <v>0</v>
      </c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33.75" customHeight="1" x14ac:dyDescent="0.3">
      <c r="A14" s="22">
        <v>6</v>
      </c>
      <c r="B14" s="54" t="s">
        <v>60</v>
      </c>
      <c r="C14" s="55">
        <v>13298.7847</v>
      </c>
      <c r="D14" s="55">
        <v>52003.305200000003</v>
      </c>
      <c r="E14" s="24">
        <f t="shared" si="0"/>
        <v>1880000</v>
      </c>
      <c r="F14" s="25">
        <f t="shared" si="0"/>
        <v>470000</v>
      </c>
      <c r="G14" s="25">
        <f t="shared" si="0"/>
        <v>248866.68780000001</v>
      </c>
      <c r="H14" s="25">
        <f t="shared" si="24"/>
        <v>52.950359106382983</v>
      </c>
      <c r="I14" s="25">
        <f t="shared" si="1"/>
        <v>13.237589776595746</v>
      </c>
      <c r="J14" s="68">
        <f t="shared" si="2"/>
        <v>465743.4</v>
      </c>
      <c r="K14" s="69">
        <f t="shared" si="2"/>
        <v>116435.85</v>
      </c>
      <c r="L14" s="69">
        <f t="shared" si="2"/>
        <v>96490.487799999959</v>
      </c>
      <c r="M14" s="69">
        <f t="shared" si="25"/>
        <v>82.870084943769427</v>
      </c>
      <c r="N14" s="69">
        <f t="shared" si="3"/>
        <v>20.717521235942357</v>
      </c>
      <c r="O14" s="68">
        <f t="shared" si="4"/>
        <v>99600</v>
      </c>
      <c r="P14" s="69">
        <f t="shared" si="4"/>
        <v>24900</v>
      </c>
      <c r="Q14" s="69">
        <f t="shared" si="4"/>
        <v>10438.006999999972</v>
      </c>
      <c r="R14" s="69">
        <f t="shared" si="26"/>
        <v>41.919706827309128</v>
      </c>
      <c r="S14" s="70">
        <f t="shared" si="5"/>
        <v>10.479926706827282</v>
      </c>
      <c r="T14" s="68">
        <v>8100</v>
      </c>
      <c r="U14" s="71">
        <f t="shared" si="27"/>
        <v>2025</v>
      </c>
      <c r="V14" s="71">
        <v>3215.4670000000001</v>
      </c>
      <c r="W14" s="71">
        <f t="shared" si="28"/>
        <v>158.78849382716049</v>
      </c>
      <c r="X14" s="71">
        <f t="shared" si="6"/>
        <v>39.697123456790123</v>
      </c>
      <c r="Y14" s="68">
        <v>14800</v>
      </c>
      <c r="Z14" s="71">
        <f t="shared" si="29"/>
        <v>3700</v>
      </c>
      <c r="AA14" s="71">
        <v>1097.5930000000001</v>
      </c>
      <c r="AB14" s="71">
        <f t="shared" si="7"/>
        <v>29.664675675675678</v>
      </c>
      <c r="AC14" s="71">
        <f t="shared" si="7"/>
        <v>2.7027027027027026</v>
      </c>
      <c r="AD14" s="68">
        <v>76700</v>
      </c>
      <c r="AE14" s="71">
        <f t="shared" si="30"/>
        <v>19175</v>
      </c>
      <c r="AF14" s="71">
        <v>6124.946999999971</v>
      </c>
      <c r="AG14" s="71">
        <f>+AF14/AE14*100</f>
        <v>31.942357235984204</v>
      </c>
      <c r="AH14" s="71">
        <f>AF14/AD14*100</f>
        <v>7.985589308996051</v>
      </c>
      <c r="AI14" s="68">
        <v>278743.40000000002</v>
      </c>
      <c r="AJ14" s="71">
        <f t="shared" si="31"/>
        <v>69685.850000000006</v>
      </c>
      <c r="AK14" s="71">
        <v>73249.721000000005</v>
      </c>
      <c r="AL14" s="71">
        <f t="shared" si="32"/>
        <v>105.11419606706383</v>
      </c>
      <c r="AM14" s="71">
        <f t="shared" si="8"/>
        <v>26.278549016765957</v>
      </c>
      <c r="AN14" s="68">
        <v>9700</v>
      </c>
      <c r="AO14" s="71">
        <f t="shared" si="33"/>
        <v>2425</v>
      </c>
      <c r="AP14" s="71">
        <v>2031.98</v>
      </c>
      <c r="AQ14" s="71">
        <f t="shared" si="34"/>
        <v>83.792989690721654</v>
      </c>
      <c r="AR14" s="71">
        <f t="shared" si="9"/>
        <v>20.948247422680414</v>
      </c>
      <c r="AS14" s="68">
        <v>13000</v>
      </c>
      <c r="AT14" s="71">
        <f t="shared" si="35"/>
        <v>3250</v>
      </c>
      <c r="AU14" s="71">
        <v>2091.6</v>
      </c>
      <c r="AV14" s="71">
        <f t="shared" si="36"/>
        <v>64.356923076923081</v>
      </c>
      <c r="AW14" s="71">
        <f t="shared" si="10"/>
        <v>16.08923076923077</v>
      </c>
      <c r="AX14" s="68">
        <v>0</v>
      </c>
      <c r="AY14" s="71">
        <f t="shared" si="37"/>
        <v>0</v>
      </c>
      <c r="AZ14" s="71">
        <v>0</v>
      </c>
      <c r="BA14" s="68">
        <v>0</v>
      </c>
      <c r="BB14" s="71">
        <f t="shared" si="38"/>
        <v>0</v>
      </c>
      <c r="BC14" s="71">
        <v>0</v>
      </c>
      <c r="BD14" s="68">
        <v>914256.6</v>
      </c>
      <c r="BE14" s="71">
        <f t="shared" si="39"/>
        <v>228564.15000000002</v>
      </c>
      <c r="BF14" s="71">
        <v>152376.20000000001</v>
      </c>
      <c r="BG14" s="68">
        <v>0</v>
      </c>
      <c r="BH14" s="71">
        <f t="shared" si="11"/>
        <v>0</v>
      </c>
      <c r="BI14" s="71">
        <v>0</v>
      </c>
      <c r="BJ14" s="68">
        <v>0</v>
      </c>
      <c r="BK14" s="71">
        <f t="shared" si="12"/>
        <v>0</v>
      </c>
      <c r="BL14" s="71">
        <v>0</v>
      </c>
      <c r="BM14" s="68">
        <v>0</v>
      </c>
      <c r="BN14" s="71">
        <f t="shared" si="13"/>
        <v>0</v>
      </c>
      <c r="BO14" s="71">
        <v>0</v>
      </c>
      <c r="BP14" s="68">
        <f t="shared" si="14"/>
        <v>23400</v>
      </c>
      <c r="BQ14" s="71">
        <f t="shared" si="40"/>
        <v>17550</v>
      </c>
      <c r="BR14" s="71">
        <f t="shared" si="15"/>
        <v>860.1549</v>
      </c>
      <c r="BS14" s="71">
        <f t="shared" si="41"/>
        <v>4.9011675213675217</v>
      </c>
      <c r="BT14" s="71">
        <f t="shared" si="16"/>
        <v>3.675875641025641</v>
      </c>
      <c r="BU14" s="68">
        <v>11200</v>
      </c>
      <c r="BV14" s="71">
        <f t="shared" si="17"/>
        <v>2800</v>
      </c>
      <c r="BW14" s="71">
        <v>262.48599999999999</v>
      </c>
      <c r="BX14" s="68">
        <v>5540</v>
      </c>
      <c r="BY14" s="71">
        <f t="shared" si="18"/>
        <v>1385</v>
      </c>
      <c r="BZ14" s="71">
        <v>0</v>
      </c>
      <c r="CA14" s="68">
        <v>3100</v>
      </c>
      <c r="CB14" s="71">
        <f t="shared" si="19"/>
        <v>775</v>
      </c>
      <c r="CC14" s="71">
        <v>245.54</v>
      </c>
      <c r="CD14" s="68">
        <v>3560</v>
      </c>
      <c r="CE14" s="71">
        <f t="shared" si="20"/>
        <v>890</v>
      </c>
      <c r="CF14" s="71">
        <v>352.12889999999999</v>
      </c>
      <c r="CG14" s="68">
        <v>0</v>
      </c>
      <c r="CH14" s="71">
        <f t="shared" si="42"/>
        <v>0</v>
      </c>
      <c r="CI14" s="71">
        <v>0</v>
      </c>
      <c r="CJ14" s="68">
        <v>0</v>
      </c>
      <c r="CK14" s="71">
        <f t="shared" si="43"/>
        <v>0</v>
      </c>
      <c r="CL14" s="71">
        <v>0</v>
      </c>
      <c r="CM14" s="68">
        <v>0</v>
      </c>
      <c r="CN14" s="71">
        <f t="shared" si="44"/>
        <v>0</v>
      </c>
      <c r="CO14" s="71">
        <v>0</v>
      </c>
      <c r="CP14" s="68">
        <v>37800</v>
      </c>
      <c r="CQ14" s="71">
        <f t="shared" si="45"/>
        <v>9450</v>
      </c>
      <c r="CR14" s="71">
        <v>3984.7982999999999</v>
      </c>
      <c r="CS14" s="24">
        <v>30000</v>
      </c>
      <c r="CT14" s="56">
        <f t="shared" si="46"/>
        <v>7500</v>
      </c>
      <c r="CU14" s="56">
        <v>3857.2982999999999</v>
      </c>
      <c r="CV14" s="24">
        <v>2000</v>
      </c>
      <c r="CW14" s="56">
        <f t="shared" si="47"/>
        <v>500</v>
      </c>
      <c r="CX14" s="56">
        <v>2775.3175999999999</v>
      </c>
      <c r="CY14" s="24">
        <v>0</v>
      </c>
      <c r="CZ14" s="25">
        <f t="shared" si="48"/>
        <v>0</v>
      </c>
      <c r="DA14" s="56">
        <v>0</v>
      </c>
      <c r="DB14" s="24">
        <v>0</v>
      </c>
      <c r="DC14" s="25">
        <f t="shared" si="49"/>
        <v>0</v>
      </c>
      <c r="DD14" s="56">
        <v>0</v>
      </c>
      <c r="DE14" s="24">
        <v>1500</v>
      </c>
      <c r="DF14" s="56">
        <f t="shared" si="50"/>
        <v>375</v>
      </c>
      <c r="DG14" s="56">
        <v>1058.9090000000001</v>
      </c>
      <c r="DH14" s="56">
        <v>0</v>
      </c>
      <c r="DI14" s="24">
        <f t="shared" si="21"/>
        <v>1380000</v>
      </c>
      <c r="DJ14" s="56">
        <f t="shared" si="21"/>
        <v>345000</v>
      </c>
      <c r="DK14" s="56">
        <f t="shared" si="21"/>
        <v>248866.68780000001</v>
      </c>
      <c r="DL14" s="24">
        <v>0</v>
      </c>
      <c r="DM14" s="56">
        <f t="shared" si="51"/>
        <v>0</v>
      </c>
      <c r="DN14" s="56">
        <v>0</v>
      </c>
      <c r="DO14" s="24">
        <v>500000</v>
      </c>
      <c r="DP14" s="56">
        <f t="shared" si="52"/>
        <v>125000</v>
      </c>
      <c r="DQ14" s="56">
        <v>0</v>
      </c>
      <c r="DR14" s="24">
        <v>0</v>
      </c>
      <c r="DS14" s="56">
        <f t="shared" si="53"/>
        <v>0</v>
      </c>
      <c r="DT14" s="56">
        <v>0</v>
      </c>
      <c r="DU14" s="24">
        <v>0</v>
      </c>
      <c r="DV14" s="56">
        <f t="shared" si="54"/>
        <v>0</v>
      </c>
      <c r="DW14" s="56">
        <v>0</v>
      </c>
      <c r="DX14" s="24">
        <v>0</v>
      </c>
      <c r="DY14" s="56">
        <f t="shared" si="55"/>
        <v>0</v>
      </c>
      <c r="DZ14" s="56">
        <v>0</v>
      </c>
      <c r="EA14" s="24">
        <v>251800</v>
      </c>
      <c r="EB14" s="56">
        <f t="shared" si="56"/>
        <v>62950</v>
      </c>
      <c r="EC14" s="56">
        <v>70582.679199999999</v>
      </c>
      <c r="ED14" s="56"/>
      <c r="EE14" s="24">
        <f t="shared" si="22"/>
        <v>751800</v>
      </c>
      <c r="EF14" s="56">
        <f t="shared" si="22"/>
        <v>187950</v>
      </c>
      <c r="EG14" s="56">
        <f t="shared" si="23"/>
        <v>70582.679199999999</v>
      </c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ht="33.75" customHeight="1" x14ac:dyDescent="0.3">
      <c r="A15" s="22"/>
      <c r="B15" s="44"/>
      <c r="C15" s="45"/>
      <c r="D15" s="32"/>
      <c r="E15" s="56"/>
      <c r="F15" s="5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3"/>
      <c r="T15" s="26"/>
      <c r="U15" s="57"/>
      <c r="V15" s="41"/>
      <c r="W15" s="56" t="e">
        <f t="shared" si="28"/>
        <v>#DIV/0!</v>
      </c>
      <c r="X15" s="56" t="e">
        <f t="shared" si="6"/>
        <v>#DIV/0!</v>
      </c>
      <c r="Y15" s="33"/>
      <c r="Z15" s="25"/>
      <c r="AA15" s="41"/>
      <c r="AB15" s="56" t="e">
        <f t="shared" si="7"/>
        <v>#DIV/0!</v>
      </c>
      <c r="AC15" s="56" t="e">
        <f t="shared" si="7"/>
        <v>#DIV/0!</v>
      </c>
      <c r="AD15" s="23"/>
      <c r="AE15" s="25"/>
      <c r="AF15" s="41"/>
      <c r="AG15" s="56"/>
      <c r="AH15" s="23"/>
      <c r="AI15" s="26"/>
      <c r="AJ15" s="25"/>
      <c r="AK15" s="41"/>
      <c r="AL15" s="56"/>
      <c r="AM15" s="23"/>
      <c r="AN15" s="26"/>
      <c r="AO15" s="25"/>
      <c r="AP15" s="41"/>
      <c r="AQ15" s="56"/>
      <c r="AR15" s="23"/>
      <c r="AS15" s="28"/>
      <c r="AT15" s="25"/>
      <c r="AU15" s="25"/>
      <c r="AV15" s="56"/>
      <c r="AW15" s="23"/>
      <c r="AX15" s="27"/>
      <c r="AY15" s="25"/>
      <c r="AZ15" s="23"/>
      <c r="BA15" s="23"/>
      <c r="BB15" s="25"/>
      <c r="BC15" s="23"/>
      <c r="BD15" s="23"/>
      <c r="BE15" s="25"/>
      <c r="BF15" s="50"/>
      <c r="BG15" s="29"/>
      <c r="BH15" s="25"/>
      <c r="BI15" s="23"/>
      <c r="BJ15" s="23"/>
      <c r="BK15" s="25"/>
      <c r="BL15" s="23"/>
      <c r="BM15" s="23"/>
      <c r="BN15" s="25"/>
      <c r="BO15" s="23"/>
      <c r="BP15" s="25"/>
      <c r="BQ15" s="25"/>
      <c r="BR15" s="25"/>
      <c r="BS15" s="56" t="e">
        <f t="shared" si="41"/>
        <v>#DIV/0!</v>
      </c>
      <c r="BT15" s="23"/>
      <c r="BU15" s="26"/>
      <c r="BV15" s="25"/>
      <c r="BW15" s="41"/>
      <c r="BX15" s="23"/>
      <c r="BY15" s="25"/>
      <c r="BZ15" s="25"/>
      <c r="CA15" s="23"/>
      <c r="CB15" s="25"/>
      <c r="CC15" s="23"/>
      <c r="CD15" s="26"/>
      <c r="CE15" s="25"/>
      <c r="CF15" s="41"/>
      <c r="CG15" s="23"/>
      <c r="CH15" s="25"/>
      <c r="CI15" s="23"/>
      <c r="CJ15" s="23"/>
      <c r="CK15" s="25"/>
      <c r="CL15" s="23"/>
      <c r="CM15" s="26"/>
      <c r="CN15" s="25"/>
      <c r="CO15" s="41"/>
      <c r="CP15" s="26"/>
      <c r="CQ15" s="25"/>
      <c r="CR15" s="50"/>
      <c r="CS15" s="51"/>
      <c r="CT15" s="25"/>
      <c r="CU15" s="50"/>
      <c r="CV15" s="26"/>
      <c r="CW15" s="25"/>
      <c r="CX15" s="41"/>
      <c r="CY15" s="23"/>
      <c r="CZ15" s="25"/>
      <c r="DA15" s="23"/>
      <c r="DB15" s="23" t="s">
        <v>64</v>
      </c>
      <c r="DC15" s="25"/>
      <c r="DD15" s="23"/>
      <c r="DE15" s="23"/>
      <c r="DF15" s="25"/>
      <c r="DG15" s="52"/>
      <c r="DH15" s="25"/>
      <c r="DI15" s="25"/>
      <c r="DJ15" s="25"/>
      <c r="DK15" s="25"/>
      <c r="DL15" s="23"/>
      <c r="DM15" s="25"/>
      <c r="DN15" s="23"/>
      <c r="DO15" s="23"/>
      <c r="DP15" s="25"/>
      <c r="DQ15" s="23"/>
      <c r="DR15" s="23"/>
      <c r="DS15" s="25"/>
      <c r="DT15" s="23"/>
      <c r="DU15" s="23"/>
      <c r="DV15" s="25"/>
      <c r="DW15" s="23"/>
      <c r="DX15" s="23"/>
      <c r="DY15" s="25"/>
      <c r="DZ15" s="23"/>
      <c r="EA15" s="53"/>
      <c r="EB15" s="25"/>
      <c r="EC15" s="25"/>
      <c r="ED15" s="25"/>
      <c r="EE15" s="25"/>
      <c r="EF15" s="25"/>
      <c r="EG15" s="25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ht="33.75" customHeight="1" x14ac:dyDescent="0.3">
      <c r="A16" s="22"/>
      <c r="B16" s="44"/>
      <c r="C16" s="45"/>
      <c r="D16" s="32"/>
      <c r="E16" s="56"/>
      <c r="F16" s="5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3"/>
      <c r="T16" s="26"/>
      <c r="U16" s="26"/>
      <c r="V16" s="25"/>
      <c r="W16" s="56" t="e">
        <f t="shared" si="28"/>
        <v>#DIV/0!</v>
      </c>
      <c r="X16" s="56" t="e">
        <f t="shared" si="6"/>
        <v>#DIV/0!</v>
      </c>
      <c r="Y16" s="33"/>
      <c r="Z16" s="25"/>
      <c r="AA16" s="25"/>
      <c r="AB16" s="56" t="e">
        <f t="shared" si="7"/>
        <v>#DIV/0!</v>
      </c>
      <c r="AC16" s="56" t="e">
        <f t="shared" si="7"/>
        <v>#DIV/0!</v>
      </c>
      <c r="AD16" s="23"/>
      <c r="AE16" s="25"/>
      <c r="AF16" s="23"/>
      <c r="AG16" s="56"/>
      <c r="AH16" s="23"/>
      <c r="AI16" s="26"/>
      <c r="AJ16" s="25"/>
      <c r="AK16" s="25"/>
      <c r="AL16" s="56"/>
      <c r="AM16" s="23"/>
      <c r="AN16" s="26"/>
      <c r="AO16" s="25"/>
      <c r="AP16" s="25"/>
      <c r="AQ16" s="56"/>
      <c r="AR16" s="23"/>
      <c r="AS16" s="28"/>
      <c r="AT16" s="25"/>
      <c r="AU16" s="25"/>
      <c r="AV16" s="56"/>
      <c r="AW16" s="23"/>
      <c r="AX16" s="27"/>
      <c r="AY16" s="25"/>
      <c r="AZ16" s="23"/>
      <c r="BA16" s="23"/>
      <c r="BB16" s="25"/>
      <c r="BC16" s="23"/>
      <c r="BD16" s="23"/>
      <c r="BE16" s="25"/>
      <c r="BF16" s="23"/>
      <c r="BG16" s="29"/>
      <c r="BH16" s="25"/>
      <c r="BI16" s="23"/>
      <c r="BJ16" s="23"/>
      <c r="BK16" s="25"/>
      <c r="BL16" s="23"/>
      <c r="BM16" s="23"/>
      <c r="BN16" s="25"/>
      <c r="BO16" s="23"/>
      <c r="BP16" s="25"/>
      <c r="BQ16" s="25"/>
      <c r="BR16" s="25"/>
      <c r="BS16" s="56" t="e">
        <f t="shared" si="41"/>
        <v>#DIV/0!</v>
      </c>
      <c r="BT16" s="23"/>
      <c r="BU16" s="26"/>
      <c r="BV16" s="25"/>
      <c r="BW16" s="25"/>
      <c r="BX16" s="23"/>
      <c r="BY16" s="25"/>
      <c r="BZ16" s="25"/>
      <c r="CA16" s="23"/>
      <c r="CB16" s="25"/>
      <c r="CC16" s="23"/>
      <c r="CD16" s="26"/>
      <c r="CE16" s="25"/>
      <c r="CF16" s="23"/>
      <c r="CG16" s="23"/>
      <c r="CH16" s="25"/>
      <c r="CI16" s="23"/>
      <c r="CJ16" s="23"/>
      <c r="CK16" s="25"/>
      <c r="CL16" s="23"/>
      <c r="CM16" s="26"/>
      <c r="CN16" s="25"/>
      <c r="CO16" s="23"/>
      <c r="CP16" s="26"/>
      <c r="CQ16" s="25"/>
      <c r="CR16" s="23"/>
      <c r="CS16" s="45"/>
      <c r="CT16" s="25"/>
      <c r="CU16" s="23"/>
      <c r="CV16" s="26"/>
      <c r="CW16" s="25"/>
      <c r="CX16" s="23"/>
      <c r="CY16" s="23"/>
      <c r="CZ16" s="25"/>
      <c r="DA16" s="23"/>
      <c r="DB16" s="23"/>
      <c r="DC16" s="25"/>
      <c r="DD16" s="23"/>
      <c r="DE16" s="23"/>
      <c r="DF16" s="25"/>
      <c r="DG16" s="25"/>
      <c r="DH16" s="25"/>
      <c r="DI16" s="25"/>
      <c r="DJ16" s="25"/>
      <c r="DK16" s="25"/>
      <c r="DL16" s="23"/>
      <c r="DM16" s="25"/>
      <c r="DN16" s="23"/>
      <c r="DO16" s="23"/>
      <c r="DP16" s="25"/>
      <c r="DQ16" s="23"/>
      <c r="DR16" s="23"/>
      <c r="DS16" s="25"/>
      <c r="DT16" s="23"/>
      <c r="DU16" s="23"/>
      <c r="DV16" s="25"/>
      <c r="DW16" s="23"/>
      <c r="DX16" s="23"/>
      <c r="DY16" s="25"/>
      <c r="DZ16" s="23"/>
      <c r="EA16" s="53"/>
      <c r="EB16" s="25"/>
      <c r="EC16" s="25"/>
      <c r="ED16" s="25"/>
      <c r="EE16" s="25"/>
      <c r="EF16" s="25"/>
      <c r="EG16" s="25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ht="33.75" customHeight="1" x14ac:dyDescent="0.3">
      <c r="A17" s="72"/>
      <c r="B17" s="73" t="s">
        <v>51</v>
      </c>
      <c r="C17" s="74">
        <f>SUM(C10:C16)</f>
        <v>327356.76319999999</v>
      </c>
      <c r="D17" s="74">
        <f>SUM(D10:D16)</f>
        <v>1505913.2455</v>
      </c>
      <c r="E17" s="74">
        <f>SUM(E10:E16)</f>
        <v>12512449.6066</v>
      </c>
      <c r="F17" s="74">
        <f>SUM(F10:F16)</f>
        <v>3128112.4016499999</v>
      </c>
      <c r="G17" s="74">
        <f>SUM(G10:G16)</f>
        <v>1692559.037</v>
      </c>
      <c r="H17" s="74">
        <f t="shared" si="24"/>
        <v>54.107999319564669</v>
      </c>
      <c r="I17" s="74">
        <f>G17/E17*100</f>
        <v>13.526999829891167</v>
      </c>
      <c r="J17" s="74">
        <f>SUM(J10:J16)</f>
        <v>2752454.6</v>
      </c>
      <c r="K17" s="74">
        <f>SUM(K10:K16)</f>
        <v>688113.65</v>
      </c>
      <c r="L17" s="74">
        <f>SUM(L10:L16)</f>
        <v>517196.74500000017</v>
      </c>
      <c r="M17" s="74">
        <f t="shared" si="25"/>
        <v>75.161529639762293</v>
      </c>
      <c r="N17" s="74">
        <f>L17/J17*100</f>
        <v>18.790382409940573</v>
      </c>
      <c r="O17" s="74">
        <f>SUM(O10:O16)</f>
        <v>514766.63000000041</v>
      </c>
      <c r="P17" s="74">
        <f>SUM(P10:P16)</f>
        <v>128691.6575000001</v>
      </c>
      <c r="Q17" s="74">
        <f>SUM(Q10:Q16)</f>
        <v>54740.644100000121</v>
      </c>
      <c r="R17" s="74">
        <f t="shared" si="26"/>
        <v>42.536280255773441</v>
      </c>
      <c r="S17" s="74">
        <f>Q17/O17*100</f>
        <v>10.63407006394336</v>
      </c>
      <c r="T17" s="74">
        <f>SUM(T10:T16)</f>
        <v>23164.400000000001</v>
      </c>
      <c r="U17" s="74">
        <f>SUM(U10:U16)</f>
        <v>5791.1</v>
      </c>
      <c r="V17" s="74">
        <f>SUM(V10:V16)</f>
        <v>5014.4350000000004</v>
      </c>
      <c r="W17" s="74">
        <f t="shared" si="28"/>
        <v>86.588644644368088</v>
      </c>
      <c r="X17" s="74">
        <f t="shared" si="6"/>
        <v>21.647161161092022</v>
      </c>
      <c r="Y17" s="74">
        <f>SUM(Y10:Y16)</f>
        <v>141872.29999999999</v>
      </c>
      <c r="Z17" s="74">
        <f>SUM(Z10:Z16)</f>
        <v>35468.074999999997</v>
      </c>
      <c r="AA17" s="74">
        <f>SUM(AA10:AA16)</f>
        <v>13474.733100000001</v>
      </c>
      <c r="AB17" s="74">
        <f t="shared" si="7"/>
        <v>37.991159937493094</v>
      </c>
      <c r="AC17" s="74">
        <f t="shared" si="7"/>
        <v>0.28194369161562904</v>
      </c>
      <c r="AD17" s="74">
        <f>SUM(AD10:AD16)</f>
        <v>349729.9300000004</v>
      </c>
      <c r="AE17" s="74">
        <f>SUM(AE10:AE16)</f>
        <v>87432.4825000001</v>
      </c>
      <c r="AF17" s="74">
        <f>SUM(AF10:AF16)</f>
        <v>36251.476000000126</v>
      </c>
      <c r="AG17" s="74">
        <f>+AF17/AE17*100</f>
        <v>41.462251743795662</v>
      </c>
      <c r="AH17" s="74">
        <f>AF17/AD17*100</f>
        <v>10.365562935948915</v>
      </c>
      <c r="AI17" s="74">
        <f>SUM(AI10:AI16)</f>
        <v>1272421.6000000001</v>
      </c>
      <c r="AJ17" s="74">
        <f>SUM(AJ10:AJ16)</f>
        <v>318105.40000000002</v>
      </c>
      <c r="AK17" s="74">
        <f>SUM(AK10:AK16)</f>
        <v>371623.84420000005</v>
      </c>
      <c r="AL17" s="74">
        <f>+AK17/AJ17*100</f>
        <v>116.82412313654531</v>
      </c>
      <c r="AM17" s="74">
        <f>AK17/AI17*100</f>
        <v>29.206030784136328</v>
      </c>
      <c r="AN17" s="74">
        <f>SUM(AN10:AN16)</f>
        <v>45792.5</v>
      </c>
      <c r="AO17" s="74">
        <f>SUM(AO10:AO16)</f>
        <v>11448.125</v>
      </c>
      <c r="AP17" s="74">
        <f>SUM(AP10:AP16)</f>
        <v>9088.1152000000002</v>
      </c>
      <c r="AQ17" s="74">
        <f t="shared" si="34"/>
        <v>79.38518491019272</v>
      </c>
      <c r="AR17" s="74">
        <f>AP17/AN17*100</f>
        <v>19.84629622754818</v>
      </c>
      <c r="AS17" s="74">
        <f>SUM(AS10:AS16)</f>
        <v>45600</v>
      </c>
      <c r="AT17" s="74">
        <f>SUM(AT10:AT16)</f>
        <v>11400</v>
      </c>
      <c r="AU17" s="74">
        <f>SUM(AU10:AU16)</f>
        <v>9354.7999999999993</v>
      </c>
      <c r="AV17" s="74">
        <f>+AU17/AT17*100</f>
        <v>82.059649122807016</v>
      </c>
      <c r="AW17" s="74">
        <f>AU17/AS17*100</f>
        <v>20.514912280701754</v>
      </c>
      <c r="AX17" s="74">
        <f t="shared" ref="AX17:BR17" si="57">SUM(AX10:AX16)</f>
        <v>0</v>
      </c>
      <c r="AY17" s="74">
        <f t="shared" si="57"/>
        <v>0</v>
      </c>
      <c r="AZ17" s="74">
        <f t="shared" si="57"/>
        <v>0</v>
      </c>
      <c r="BA17" s="74">
        <f t="shared" si="57"/>
        <v>0</v>
      </c>
      <c r="BB17" s="74">
        <f t="shared" si="57"/>
        <v>0</v>
      </c>
      <c r="BC17" s="74">
        <f t="shared" si="57"/>
        <v>0</v>
      </c>
      <c r="BD17" s="74">
        <f t="shared" si="57"/>
        <v>7050325.9000000004</v>
      </c>
      <c r="BE17" s="74">
        <f t="shared" si="57"/>
        <v>1762581.4750000001</v>
      </c>
      <c r="BF17" s="74">
        <f t="shared" si="57"/>
        <v>1175362.2920000001</v>
      </c>
      <c r="BG17" s="74">
        <f t="shared" si="57"/>
        <v>18084.3</v>
      </c>
      <c r="BH17" s="74">
        <f t="shared" si="57"/>
        <v>4521.0749999999998</v>
      </c>
      <c r="BI17" s="74">
        <f t="shared" si="57"/>
        <v>0</v>
      </c>
      <c r="BJ17" s="74">
        <f t="shared" si="57"/>
        <v>0</v>
      </c>
      <c r="BK17" s="74">
        <f t="shared" si="57"/>
        <v>0</v>
      </c>
      <c r="BL17" s="74">
        <f t="shared" si="57"/>
        <v>0</v>
      </c>
      <c r="BM17" s="74">
        <f t="shared" si="57"/>
        <v>0</v>
      </c>
      <c r="BN17" s="74">
        <f t="shared" si="57"/>
        <v>0</v>
      </c>
      <c r="BO17" s="74">
        <f t="shared" si="57"/>
        <v>0</v>
      </c>
      <c r="BP17" s="74">
        <f t="shared" si="57"/>
        <v>344888.30000000005</v>
      </c>
      <c r="BQ17" s="74">
        <f t="shared" si="57"/>
        <v>258666.22499999998</v>
      </c>
      <c r="BR17" s="74">
        <f t="shared" si="57"/>
        <v>14806.429899999999</v>
      </c>
      <c r="BS17" s="74">
        <f t="shared" si="41"/>
        <v>5.7241450444486901</v>
      </c>
      <c r="BT17" s="74">
        <f>BR17/BP17*100</f>
        <v>4.2931087833365167</v>
      </c>
      <c r="BU17" s="74">
        <f t="shared" ref="BU17:CZ17" si="58">SUM(BU10:BU16)</f>
        <v>254687</v>
      </c>
      <c r="BV17" s="74">
        <f t="shared" si="58"/>
        <v>63671.75</v>
      </c>
      <c r="BW17" s="74">
        <f t="shared" si="58"/>
        <v>8969.61</v>
      </c>
      <c r="BX17" s="74">
        <f t="shared" si="58"/>
        <v>52046.400000000001</v>
      </c>
      <c r="BY17" s="74">
        <f t="shared" si="58"/>
        <v>13011.6</v>
      </c>
      <c r="BZ17" s="74">
        <f t="shared" si="58"/>
        <v>768.61199999999997</v>
      </c>
      <c r="CA17" s="74">
        <f t="shared" si="58"/>
        <v>5200</v>
      </c>
      <c r="CB17" s="74">
        <f t="shared" si="58"/>
        <v>1300</v>
      </c>
      <c r="CC17" s="74">
        <f t="shared" si="58"/>
        <v>446.14</v>
      </c>
      <c r="CD17" s="74">
        <f t="shared" si="58"/>
        <v>32954.9</v>
      </c>
      <c r="CE17" s="74">
        <f t="shared" si="58"/>
        <v>8238.7250000000004</v>
      </c>
      <c r="CF17" s="74">
        <f t="shared" si="58"/>
        <v>4622.0679</v>
      </c>
      <c r="CG17" s="74">
        <f t="shared" si="58"/>
        <v>0</v>
      </c>
      <c r="CH17" s="74">
        <f t="shared" si="58"/>
        <v>0</v>
      </c>
      <c r="CI17" s="74">
        <f t="shared" si="58"/>
        <v>0</v>
      </c>
      <c r="CJ17" s="74">
        <f t="shared" si="58"/>
        <v>13134.599999999999</v>
      </c>
      <c r="CK17" s="74">
        <f t="shared" si="58"/>
        <v>3283.6499999999996</v>
      </c>
      <c r="CL17" s="74">
        <f t="shared" si="58"/>
        <v>0</v>
      </c>
      <c r="CM17" s="74">
        <f t="shared" si="58"/>
        <v>0</v>
      </c>
      <c r="CN17" s="74">
        <f t="shared" si="58"/>
        <v>0</v>
      </c>
      <c r="CO17" s="74">
        <f t="shared" si="58"/>
        <v>288</v>
      </c>
      <c r="CP17" s="74">
        <f t="shared" si="58"/>
        <v>479319.47</v>
      </c>
      <c r="CQ17" s="74">
        <f t="shared" si="58"/>
        <v>119829.86749999999</v>
      </c>
      <c r="CR17" s="74">
        <f t="shared" si="58"/>
        <v>40283.801299999999</v>
      </c>
      <c r="CS17" s="34">
        <f t="shared" si="58"/>
        <v>232420.17</v>
      </c>
      <c r="CT17" s="34">
        <f t="shared" si="58"/>
        <v>58105.042500000003</v>
      </c>
      <c r="CU17" s="34">
        <f t="shared" si="58"/>
        <v>19931.134299999998</v>
      </c>
      <c r="CV17" s="34">
        <f t="shared" si="58"/>
        <v>13900</v>
      </c>
      <c r="CW17" s="34">
        <f t="shared" si="58"/>
        <v>3475</v>
      </c>
      <c r="CX17" s="34">
        <f t="shared" si="58"/>
        <v>7035.5136000000002</v>
      </c>
      <c r="CY17" s="34">
        <f t="shared" si="58"/>
        <v>3666.1</v>
      </c>
      <c r="CZ17" s="34">
        <f t="shared" si="58"/>
        <v>916.52499999999998</v>
      </c>
      <c r="DA17" s="34">
        <f t="shared" ref="DA17:EE17" si="59">SUM(DA10:DA16)</f>
        <v>605.43779999999992</v>
      </c>
      <c r="DB17" s="34">
        <f t="shared" si="59"/>
        <v>20000</v>
      </c>
      <c r="DC17" s="34">
        <f>SUM(DC10:DC16)</f>
        <v>5000</v>
      </c>
      <c r="DD17" s="34">
        <f t="shared" si="59"/>
        <v>0</v>
      </c>
      <c r="DE17" s="34">
        <f t="shared" si="59"/>
        <v>32100</v>
      </c>
      <c r="DF17" s="34">
        <f>SUM(DF10:DF16)</f>
        <v>8025</v>
      </c>
      <c r="DG17" s="34">
        <f t="shared" si="59"/>
        <v>9370.1589000000004</v>
      </c>
      <c r="DH17" s="34">
        <f t="shared" si="59"/>
        <v>0</v>
      </c>
      <c r="DI17" s="34">
        <f t="shared" si="59"/>
        <v>9853999.3999999985</v>
      </c>
      <c r="DJ17" s="34">
        <f>SUM(DJ10:DJ16)</f>
        <v>2463499.8499999996</v>
      </c>
      <c r="DK17" s="34">
        <f t="shared" si="59"/>
        <v>1692559.037</v>
      </c>
      <c r="DL17" s="34">
        <f t="shared" si="59"/>
        <v>100000</v>
      </c>
      <c r="DM17" s="34">
        <f>SUM(DM10:DM16)</f>
        <v>25000</v>
      </c>
      <c r="DN17" s="34">
        <f t="shared" si="59"/>
        <v>0</v>
      </c>
      <c r="DO17" s="34">
        <f t="shared" si="59"/>
        <v>2553450.2066000002</v>
      </c>
      <c r="DP17" s="34">
        <f>SUM(DP10:DP16)</f>
        <v>638362.55165000004</v>
      </c>
      <c r="DQ17" s="34">
        <f t="shared" si="59"/>
        <v>0</v>
      </c>
      <c r="DR17" s="34">
        <f t="shared" si="59"/>
        <v>0</v>
      </c>
      <c r="DS17" s="34">
        <f>SUM(DS10:DS16)</f>
        <v>0</v>
      </c>
      <c r="DT17" s="34">
        <f t="shared" si="59"/>
        <v>0</v>
      </c>
      <c r="DU17" s="34">
        <f t="shared" si="59"/>
        <v>5000</v>
      </c>
      <c r="DV17" s="34">
        <f>SUM(DV10:DV16)</f>
        <v>1250</v>
      </c>
      <c r="DW17" s="34">
        <f t="shared" si="59"/>
        <v>0</v>
      </c>
      <c r="DX17" s="34">
        <f t="shared" si="59"/>
        <v>0</v>
      </c>
      <c r="DY17" s="34">
        <f>SUM(DY10:DY16)</f>
        <v>0</v>
      </c>
      <c r="DZ17" s="34">
        <f t="shared" si="59"/>
        <v>0</v>
      </c>
      <c r="EA17" s="34">
        <f t="shared" si="59"/>
        <v>1152939.2490000001</v>
      </c>
      <c r="EB17" s="34">
        <f>SUM(EB10:EB16)</f>
        <v>288234.81225000002</v>
      </c>
      <c r="EC17" s="34">
        <f t="shared" si="59"/>
        <v>124485.1972</v>
      </c>
      <c r="ED17" s="34">
        <f t="shared" si="59"/>
        <v>0</v>
      </c>
      <c r="EE17" s="34">
        <f t="shared" si="59"/>
        <v>3811389.4556</v>
      </c>
      <c r="EF17" s="34">
        <f>SUM(EF10:EF16)</f>
        <v>952847.3639</v>
      </c>
      <c r="EG17" s="34">
        <f>SUM(EG10:EG16)</f>
        <v>124485.1972</v>
      </c>
      <c r="EH17" s="35"/>
      <c r="EI17" s="30"/>
      <c r="EJ17" s="30"/>
      <c r="EK17" s="30"/>
      <c r="EL17" s="30"/>
      <c r="EM17" s="30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</row>
    <row r="18" spans="1:253" x14ac:dyDescent="0.3">
      <c r="A18" s="47"/>
      <c r="B18" s="48"/>
      <c r="C18" s="38"/>
      <c r="D18" s="38"/>
      <c r="E18" s="38"/>
      <c r="F18" s="38"/>
      <c r="G18" s="38"/>
      <c r="H18" s="38"/>
      <c r="I18" s="49"/>
      <c r="J18" s="38"/>
      <c r="K18" s="38"/>
      <c r="L18" s="38"/>
      <c r="M18" s="38"/>
      <c r="N18" s="49"/>
      <c r="O18" s="38"/>
      <c r="P18" s="38"/>
      <c r="Q18" s="38"/>
      <c r="R18" s="38"/>
      <c r="S18" s="39"/>
      <c r="T18" s="38"/>
      <c r="U18" s="38"/>
      <c r="V18" s="38"/>
      <c r="W18" s="38"/>
      <c r="X18" s="39"/>
      <c r="Y18" s="38"/>
      <c r="Z18" s="38"/>
      <c r="AA18" s="38"/>
      <c r="AB18" s="38"/>
      <c r="AC18" s="39"/>
      <c r="AD18" s="38"/>
      <c r="AE18" s="38"/>
      <c r="AF18" s="38"/>
      <c r="AG18" s="49"/>
      <c r="AH18" s="39"/>
      <c r="AI18" s="38"/>
      <c r="AJ18" s="38"/>
      <c r="AK18" s="38"/>
      <c r="AL18" s="38"/>
      <c r="AM18" s="39"/>
      <c r="AN18" s="38"/>
      <c r="AO18" s="38"/>
      <c r="AP18" s="38"/>
      <c r="AQ18" s="38"/>
      <c r="AR18" s="39"/>
      <c r="AS18" s="38"/>
      <c r="AT18" s="38"/>
      <c r="AU18" s="38"/>
      <c r="AV18" s="38"/>
      <c r="AW18" s="39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9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5"/>
      <c r="EI18" s="30"/>
      <c r="EJ18" s="30"/>
      <c r="EK18" s="30"/>
      <c r="EL18" s="30"/>
      <c r="EM18" s="30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1:253" s="4" customFormat="1" x14ac:dyDescent="0.3">
      <c r="B19" s="42"/>
    </row>
    <row r="20" spans="1:253" s="4" customFormat="1" x14ac:dyDescent="0.3">
      <c r="B20" s="42"/>
    </row>
    <row r="21" spans="1:253" s="4" customFormat="1" x14ac:dyDescent="0.3">
      <c r="B21" s="42"/>
    </row>
  </sheetData>
  <protectedRanges>
    <protectedRange sqref="AA12:AA14" name="Range4_1_1_1_2_1_1_2_1_1_1_1_1_1_1_1_1_1_1_1_1_1_1_1_1_1_1_1"/>
    <protectedRange sqref="AK12:AK14" name="Range4_2_1_1_2_1_1_2_1_1_1_1_1_1_1_1_1_1_1_1_1_1_1_1_1_1_1_1"/>
    <protectedRange sqref="AU12:AU15" name="Range4_4_1_1_2_1_1_2_1_1_1_1_1_1_1_1_1_1_1_1_1_1_1_1_1_1_1_1"/>
    <protectedRange sqref="BW13" name="Range5_1_1_1_2_1_1_2_1_1_1_1_1_1_1_1_1_1_1_1_1_1_1_1_1_1_1_1_1"/>
    <protectedRange sqref="BW14 BZ13:BZ15" name="Range5_2_1_1_2_1_1_2_1_1_1_1_1_1_1_1_1_1_1_1_1_1_1_1_1_1_1_1"/>
    <protectedRange sqref="BW10" name="Range5_1_1_1_2_1_1_1_1_1_1_1_1_1_1_1_1_1_1_1_1_1_1_1_1_1_1"/>
    <protectedRange sqref="BZ10" name="Range5_2_1_1_2_1_1_1_1_1_1_1_1_1_1_1_1_1_1_1_1_1_1_1_1_1_1"/>
    <protectedRange sqref="DH10" name="Range5_3_1_1_1_1_1_1_1_1_1_1"/>
    <protectedRange sqref="DH12" name="Range5_8_1_1_1_1_1_1_1_1_1_1_1"/>
    <protectedRange sqref="DH13" name="Range5_11_1_1_1_1_1_1_1_1_1_1"/>
    <protectedRange sqref="DH14" name="Range5_12_1_1_1_1_1_1_1_1_1_1_1"/>
    <protectedRange sqref="DH15" name="Range5_14_1_1_1_1_1_1_1_1_1_1"/>
    <protectedRange sqref="AK10" name="Range4_2_1_1_2_1_1_1_1_1_1_1_1_1_1"/>
    <protectedRange sqref="C10:D14" name="Range1_1"/>
    <protectedRange sqref="B10:B14" name="Range1_1_1_1"/>
    <protectedRange sqref="AI10:AI14" name="Range4_1_1"/>
    <protectedRange sqref="AN10:AN14" name="Range4_1_2"/>
    <protectedRange sqref="AP10:AP14" name="Range4_1_3"/>
    <protectedRange sqref="AZ10:AZ14" name="Range4_1_4"/>
    <protectedRange sqref="BD10:BD14" name="Range4_1_5"/>
    <protectedRange sqref="BL10:BL14 BJ10:BJ14" name="Range4_1_6"/>
    <protectedRange sqref="BM10:BM14" name="Range4_1_7"/>
    <protectedRange sqref="BO10:BO14" name="Range4_1_8"/>
    <protectedRange sqref="CC10:CC14" name="Range5_1"/>
    <protectedRange sqref="CD10:CD14" name="Range5_1_1"/>
    <protectedRange sqref="CF10:CF14" name="Range5_1_2"/>
    <protectedRange sqref="CG10:CG14" name="Range5_1_3"/>
    <protectedRange sqref="CI10:CI14" name="Range5_1_4"/>
    <protectedRange sqref="CJ10:CJ14" name="Range5_1_5"/>
    <protectedRange sqref="CL10:CL14" name="Range5_1_6"/>
    <protectedRange sqref="CM10:CM14" name="Range5_1_7"/>
    <protectedRange sqref="CO10:CO14" name="Range5_1_8"/>
    <protectedRange sqref="CP10:CP14" name="Range5_1_9"/>
    <protectedRange sqref="CR10:CR14" name="Range5_1_10"/>
    <protectedRange sqref="CS10:CS14" name="Range5_1_11"/>
    <protectedRange sqref="CU10:CU14" name="Range5_1_12"/>
    <protectedRange sqref="CX10:CX14" name="Range5_1_13"/>
    <protectedRange sqref="CY10:CY14" name="Range5_1_14"/>
    <protectedRange sqref="DA10:DA14" name="Range5_1_15"/>
    <protectedRange sqref="DB10:DB14" name="Range5_1_16"/>
    <protectedRange sqref="DD10:DD14" name="Range5_1_17"/>
    <protectedRange sqref="DE10:DE14" name="Range5_1_18"/>
    <protectedRange sqref="DG10:DG14" name="Range5_1_19"/>
    <protectedRange sqref="DL11:DL14" name="Range5_1_20"/>
    <protectedRange sqref="DN10:DN14 DQ10:DQ14" name="Range6_1"/>
    <protectedRange sqref="DO10:DO14" name="Range6_1_1"/>
    <protectedRange sqref="DU10:DU14" name="Range5_1_23"/>
    <protectedRange sqref="DW10:DW14" name="Range5_1_24"/>
    <protectedRange sqref="EA10:EA14" name="Range6_1_3"/>
    <protectedRange sqref="EC10:EC14" name="Range6_1_4"/>
  </protectedRanges>
  <mergeCells count="141">
    <mergeCell ref="ED4:ED6"/>
    <mergeCell ref="EE4:EG6"/>
    <mergeCell ref="O5:AZ5"/>
    <mergeCell ref="BA5:BL5"/>
    <mergeCell ref="BM5:BO6"/>
    <mergeCell ref="BP5:CF5"/>
    <mergeCell ref="CG5:CO5"/>
    <mergeCell ref="C1:N1"/>
    <mergeCell ref="A2:AL2"/>
    <mergeCell ref="CO3:CR3"/>
    <mergeCell ref="A4:A8"/>
    <mergeCell ref="B4:B8"/>
    <mergeCell ref="C4:C8"/>
    <mergeCell ref="D4:D8"/>
    <mergeCell ref="E4:I6"/>
    <mergeCell ref="J4:N6"/>
    <mergeCell ref="O4:DG4"/>
    <mergeCell ref="DU5:EC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CP5:CX5"/>
    <mergeCell ref="CY5:DA6"/>
    <mergeCell ref="DB5:DD6"/>
    <mergeCell ref="DE5:DG6"/>
    <mergeCell ref="DL5:DQ5"/>
    <mergeCell ref="DR5:DT6"/>
    <mergeCell ref="CS6:CU6"/>
    <mergeCell ref="CV6:CX6"/>
    <mergeCell ref="DL6:DN6"/>
    <mergeCell ref="DO6:DQ6"/>
    <mergeCell ref="DH4:DH6"/>
    <mergeCell ref="DI4:DK6"/>
    <mergeCell ref="DL4:EC4"/>
    <mergeCell ref="DU6:DW6"/>
    <mergeCell ref="DX6:DZ6"/>
    <mergeCell ref="EA6:EC6"/>
    <mergeCell ref="CG6:CI6"/>
    <mergeCell ref="CJ6:CL6"/>
    <mergeCell ref="CM6:CO6"/>
    <mergeCell ref="CP6:CR6"/>
    <mergeCell ref="E7:E8"/>
    <mergeCell ref="F7:F8"/>
    <mergeCell ref="G7:I7"/>
    <mergeCell ref="J7:J8"/>
    <mergeCell ref="K7:K8"/>
    <mergeCell ref="L7:N7"/>
    <mergeCell ref="O7:O8"/>
    <mergeCell ref="CA6:CC6"/>
    <mergeCell ref="CD6:CF6"/>
    <mergeCell ref="BD6:BF6"/>
    <mergeCell ref="BG6:BI6"/>
    <mergeCell ref="BJ6:BL6"/>
    <mergeCell ref="BP6:BT6"/>
    <mergeCell ref="BU6:BW6"/>
    <mergeCell ref="BX6:BZ6"/>
    <mergeCell ref="P7:P8"/>
    <mergeCell ref="Q7:S7"/>
    <mergeCell ref="T7:T8"/>
    <mergeCell ref="U7:U8"/>
    <mergeCell ref="V7:X7"/>
    <mergeCell ref="Y7:Y8"/>
    <mergeCell ref="AJ7:AJ8"/>
    <mergeCell ref="AK7:AM7"/>
    <mergeCell ref="AN7:AN8"/>
    <mergeCell ref="AO7:AO8"/>
    <mergeCell ref="AP7:AR7"/>
    <mergeCell ref="AS7:AS8"/>
    <mergeCell ref="Z7:Z8"/>
    <mergeCell ref="AA7:AC7"/>
    <mergeCell ref="AD7:AD8"/>
    <mergeCell ref="AE7:AE8"/>
    <mergeCell ref="AF7:AH7"/>
    <mergeCell ref="AI7:AI8"/>
    <mergeCell ref="BD7:BD8"/>
    <mergeCell ref="BE7:BE8"/>
    <mergeCell ref="BG7:BG8"/>
    <mergeCell ref="BH7:BH8"/>
    <mergeCell ref="BJ7:BJ8"/>
    <mergeCell ref="BK7:BK8"/>
    <mergeCell ref="AT7:AT8"/>
    <mergeCell ref="AU7:AW7"/>
    <mergeCell ref="AX7:AX8"/>
    <mergeCell ref="AY7:AY8"/>
    <mergeCell ref="BA7:BA8"/>
    <mergeCell ref="BB7:BB8"/>
    <mergeCell ref="BV7:BV8"/>
    <mergeCell ref="BX7:BX8"/>
    <mergeCell ref="BY7:BY8"/>
    <mergeCell ref="CA7:CA8"/>
    <mergeCell ref="CB7:CB8"/>
    <mergeCell ref="CD7:CD8"/>
    <mergeCell ref="BM7:BM8"/>
    <mergeCell ref="BN7:BN8"/>
    <mergeCell ref="BP7:BP8"/>
    <mergeCell ref="BQ7:BQ8"/>
    <mergeCell ref="BR7:BT7"/>
    <mergeCell ref="BU7:BU8"/>
    <mergeCell ref="CN7:CN8"/>
    <mergeCell ref="CP7:CP8"/>
    <mergeCell ref="CQ7:CQ8"/>
    <mergeCell ref="CS7:CS8"/>
    <mergeCell ref="CT7:CT8"/>
    <mergeCell ref="CV7:CV8"/>
    <mergeCell ref="CE7:CE8"/>
    <mergeCell ref="CG7:CG8"/>
    <mergeCell ref="CH7:CH8"/>
    <mergeCell ref="CJ7:CJ8"/>
    <mergeCell ref="CK7:CK8"/>
    <mergeCell ref="CM7:CM8"/>
    <mergeCell ref="DF7:DF8"/>
    <mergeCell ref="DH7:DH8"/>
    <mergeCell ref="DI7:DI8"/>
    <mergeCell ref="DJ7:DJ8"/>
    <mergeCell ref="DL7:DL8"/>
    <mergeCell ref="DM7:DM8"/>
    <mergeCell ref="CW7:CW8"/>
    <mergeCell ref="CY7:CY8"/>
    <mergeCell ref="CZ7:CZ8"/>
    <mergeCell ref="DB7:DB8"/>
    <mergeCell ref="DC7:DC8"/>
    <mergeCell ref="DE7:DE8"/>
    <mergeCell ref="EF7:EF8"/>
    <mergeCell ref="DX7:DX8"/>
    <mergeCell ref="DY7:DY8"/>
    <mergeCell ref="EA7:EA8"/>
    <mergeCell ref="EB7:EB8"/>
    <mergeCell ref="ED7:ED8"/>
    <mergeCell ref="EE7:EE8"/>
    <mergeCell ref="DO7:DO8"/>
    <mergeCell ref="DP7:DP8"/>
    <mergeCell ref="DR7:DR8"/>
    <mergeCell ref="DS7:DS8"/>
    <mergeCell ref="DU7:DU8"/>
    <mergeCell ref="DV7:DV8"/>
  </mergeCells>
  <pageMargins left="0" right="0" top="0.35433070866141736" bottom="0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ԳԵՂԱՐՔՈՒՆԻՔԻ </vt:lpstr>
      <vt:lpstr>ԳԵՂԱՐՔՈՒՆԻՔԻ  (2 ամսով)</vt:lpstr>
      <vt:lpstr>ԳԵՂԱՐՔՈՒՆԻՔԻ  (2 ամսով) (2)</vt:lpstr>
      <vt:lpstr>ԳԵՂԱՐՔՈՒՆԻՔԻ  (2)</vt:lpstr>
      <vt:lpstr>ԳԵՂԱՐՔՈՒՆԻՔԻ  (3)</vt:lpstr>
      <vt:lpstr>'ԳԵՂԱՐՔՈՒՆԻՔԻ  (2 ամսով) (2)'!Область_печати</vt:lpstr>
      <vt:lpstr>'ԳԵՂԱՐՔՈՒՆԻՔԻ 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2023-03-13T12:36:32Z</dcterms:modified>
</cp:coreProperties>
</file>