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  (1-ին ամիս)" sheetId="2" r:id="rId1"/>
    <sheet name="ԳԵՂԱՐՔՈՒՆԻՔԻ  (2)" sheetId="3" state="hidden" r:id="rId2"/>
  </sheets>
  <definedNames>
    <definedName name="_xlnm.Print_Area" localSheetId="1">'ԳԵՂԱՐՔՈՒՆԻՔԻ  (2)'!$A$1:$EE$23</definedName>
  </definedNames>
  <calcPr calcId="162913"/>
</workbook>
</file>

<file path=xl/calcChain.xml><?xml version="1.0" encoding="utf-8"?>
<calcChain xmlns="http://schemas.openxmlformats.org/spreadsheetml/2006/main">
  <c r="CS11" i="2" l="1"/>
  <c r="CV2" i="2" s="1"/>
  <c r="BR2" i="2"/>
  <c r="BB11" i="2" l="1"/>
  <c r="BB12" i="2"/>
  <c r="BB13" i="2"/>
  <c r="BB14" i="2"/>
  <c r="BB10" i="2"/>
  <c r="AY11" i="2"/>
  <c r="AY12" i="2"/>
  <c r="AY13" i="2"/>
  <c r="AY14" i="2"/>
  <c r="AY10" i="2"/>
  <c r="EB14" i="3" l="1"/>
  <c r="EB13" i="3"/>
  <c r="EB12" i="3"/>
  <c r="EB11" i="3"/>
  <c r="EB17" i="3" s="1"/>
  <c r="EB10" i="3"/>
  <c r="DY14" i="3"/>
  <c r="DY13" i="3"/>
  <c r="DY12" i="3"/>
  <c r="DY11" i="3"/>
  <c r="DY17" i="3" s="1"/>
  <c r="DY10" i="3"/>
  <c r="DV14" i="3"/>
  <c r="DV13" i="3"/>
  <c r="DV12" i="3"/>
  <c r="DV11" i="3"/>
  <c r="DV17" i="3" s="1"/>
  <c r="DV10" i="3"/>
  <c r="DS14" i="3"/>
  <c r="DS13" i="3"/>
  <c r="DS17" i="3" s="1"/>
  <c r="DS12" i="3"/>
  <c r="DS11" i="3"/>
  <c r="DS10" i="3"/>
  <c r="DP14" i="3"/>
  <c r="DP13" i="3"/>
  <c r="DP12" i="3"/>
  <c r="DP11" i="3"/>
  <c r="DP10" i="3"/>
  <c r="DP17" i="3" s="1"/>
  <c r="DM14" i="3"/>
  <c r="DM13" i="3"/>
  <c r="DM12" i="3"/>
  <c r="DM11" i="3"/>
  <c r="DM10" i="3"/>
  <c r="DF14" i="3"/>
  <c r="DF13" i="3"/>
  <c r="DF12" i="3"/>
  <c r="DF11" i="3"/>
  <c r="DF17" i="3" s="1"/>
  <c r="DF10" i="3"/>
  <c r="DC14" i="3"/>
  <c r="DC13" i="3"/>
  <c r="DC12" i="3"/>
  <c r="DC11" i="3"/>
  <c r="DC17" i="3" s="1"/>
  <c r="DC10" i="3"/>
  <c r="CZ14" i="3"/>
  <c r="CZ13" i="3"/>
  <c r="CZ12" i="3"/>
  <c r="CZ11" i="3"/>
  <c r="CZ17" i="3" s="1"/>
  <c r="CZ10" i="3"/>
  <c r="CW14" i="3"/>
  <c r="CW13" i="3"/>
  <c r="CW12" i="3"/>
  <c r="CW11" i="3"/>
  <c r="CW17" i="3" s="1"/>
  <c r="CW10" i="3"/>
  <c r="CT14" i="3"/>
  <c r="CT13" i="3"/>
  <c r="CT12" i="3"/>
  <c r="CT11" i="3"/>
  <c r="CT17" i="3" s="1"/>
  <c r="CT10" i="3"/>
  <c r="CQ14" i="3"/>
  <c r="CQ13" i="3"/>
  <c r="CQ12" i="3"/>
  <c r="CQ11" i="3"/>
  <c r="CQ10" i="3"/>
  <c r="CQ17" i="3" s="1"/>
  <c r="CN14" i="3"/>
  <c r="CN13" i="3"/>
  <c r="CN12" i="3"/>
  <c r="CN11" i="3"/>
  <c r="CN10" i="3"/>
  <c r="CN17" i="3" s="1"/>
  <c r="CK14" i="3"/>
  <c r="CK13" i="3"/>
  <c r="CK12" i="3"/>
  <c r="CK11" i="3"/>
  <c r="CK17" i="3" s="1"/>
  <c r="CK10" i="3"/>
  <c r="CH14" i="3"/>
  <c r="CH13" i="3"/>
  <c r="CH12" i="3"/>
  <c r="CH11" i="3"/>
  <c r="CH17" i="3" s="1"/>
  <c r="CH10" i="3"/>
  <c r="CE14" i="3"/>
  <c r="CE13" i="3"/>
  <c r="CE12" i="3"/>
  <c r="CE11" i="3"/>
  <c r="CE10" i="3"/>
  <c r="CE17" i="3" s="1"/>
  <c r="CB14" i="3"/>
  <c r="CB13" i="3"/>
  <c r="CB12" i="3"/>
  <c r="CB11" i="3"/>
  <c r="CB10" i="3"/>
  <c r="BY14" i="3"/>
  <c r="BY13" i="3"/>
  <c r="BY12" i="3"/>
  <c r="BY11" i="3"/>
  <c r="BY10" i="3"/>
  <c r="BV14" i="3"/>
  <c r="BV13" i="3"/>
  <c r="BV12" i="3"/>
  <c r="BV11" i="3"/>
  <c r="BV17" i="3" s="1"/>
  <c r="BV10" i="3"/>
  <c r="BN14" i="3"/>
  <c r="BN13" i="3"/>
  <c r="BN12" i="3"/>
  <c r="BN11" i="3"/>
  <c r="BN10" i="3"/>
  <c r="BK14" i="3"/>
  <c r="BK13" i="3"/>
  <c r="BK17" i="3" s="1"/>
  <c r="BK12" i="3"/>
  <c r="BK11" i="3"/>
  <c r="BK10" i="3"/>
  <c r="BH14" i="3"/>
  <c r="BH13" i="3"/>
  <c r="BH12" i="3"/>
  <c r="BH11" i="3"/>
  <c r="BH10" i="3"/>
  <c r="BE14" i="3"/>
  <c r="BE13" i="3"/>
  <c r="BE12" i="3"/>
  <c r="BE11" i="3"/>
  <c r="BE10" i="3"/>
  <c r="BB14" i="3"/>
  <c r="BB13" i="3"/>
  <c r="BB12" i="3"/>
  <c r="BB11" i="3"/>
  <c r="BB10" i="3"/>
  <c r="AY14" i="3"/>
  <c r="AY13" i="3"/>
  <c r="AY12" i="3"/>
  <c r="AY11" i="3"/>
  <c r="AY17" i="3" s="1"/>
  <c r="AY10" i="3"/>
  <c r="AT14" i="3"/>
  <c r="AV14" i="3" s="1"/>
  <c r="AT13" i="3"/>
  <c r="AT12" i="3"/>
  <c r="AT11" i="3"/>
  <c r="AV11" i="3" s="1"/>
  <c r="AT10" i="3"/>
  <c r="AO14" i="3"/>
  <c r="AO13" i="3"/>
  <c r="AO12" i="3"/>
  <c r="AQ12" i="3" s="1"/>
  <c r="AO11" i="3"/>
  <c r="AQ11" i="3" s="1"/>
  <c r="AO10" i="3"/>
  <c r="AJ14" i="3"/>
  <c r="AJ13" i="3"/>
  <c r="AL13" i="3" s="1"/>
  <c r="AJ12" i="3"/>
  <c r="AJ11" i="3"/>
  <c r="AJ10" i="3"/>
  <c r="AE14" i="3"/>
  <c r="AE13" i="3"/>
  <c r="AE12" i="3"/>
  <c r="AE11" i="3"/>
  <c r="AE17" i="3" s="1"/>
  <c r="AG17" i="3" s="1"/>
  <c r="AE10" i="3"/>
  <c r="Z14" i="3"/>
  <c r="Z13" i="3"/>
  <c r="Z12" i="3"/>
  <c r="Z11" i="3"/>
  <c r="Z17" i="3" s="1"/>
  <c r="AB17" i="3" s="1"/>
  <c r="AC17" i="3" s="1"/>
  <c r="Z10" i="3"/>
  <c r="U11" i="3"/>
  <c r="U12" i="3"/>
  <c r="W12" i="3" s="1"/>
  <c r="U13" i="3"/>
  <c r="U14" i="3"/>
  <c r="U10" i="3"/>
  <c r="ED17" i="3"/>
  <c r="EC17" i="3"/>
  <c r="EA17" i="3"/>
  <c r="DZ17" i="3"/>
  <c r="DX17" i="3"/>
  <c r="DW17" i="3"/>
  <c r="DU17" i="3"/>
  <c r="DT17" i="3"/>
  <c r="DR17" i="3"/>
  <c r="DQ17" i="3"/>
  <c r="DO17" i="3"/>
  <c r="DN17" i="3"/>
  <c r="DL17" i="3"/>
  <c r="DH17" i="3"/>
  <c r="DG17" i="3"/>
  <c r="DE17" i="3"/>
  <c r="DD17" i="3"/>
  <c r="DB17" i="3"/>
  <c r="DA17" i="3"/>
  <c r="CY17" i="3"/>
  <c r="CX17" i="3"/>
  <c r="CV17" i="3"/>
  <c r="CU17" i="3"/>
  <c r="CS17" i="3"/>
  <c r="CR17" i="3"/>
  <c r="CP17" i="3"/>
  <c r="CO17" i="3"/>
  <c r="CM17" i="3"/>
  <c r="CL17" i="3"/>
  <c r="CJ17" i="3"/>
  <c r="CI17" i="3"/>
  <c r="CG17" i="3"/>
  <c r="CF17" i="3"/>
  <c r="CD17" i="3"/>
  <c r="CC17" i="3"/>
  <c r="CA17" i="3"/>
  <c r="BZ17" i="3"/>
  <c r="BX17" i="3"/>
  <c r="BW17" i="3"/>
  <c r="BU17" i="3"/>
  <c r="BO17" i="3"/>
  <c r="BM17" i="3"/>
  <c r="BL17" i="3"/>
  <c r="BJ17" i="3"/>
  <c r="BI17" i="3"/>
  <c r="BG17" i="3"/>
  <c r="BF17" i="3"/>
  <c r="BD17" i="3"/>
  <c r="BC17" i="3"/>
  <c r="BA17" i="3"/>
  <c r="AZ17" i="3"/>
  <c r="AX17" i="3"/>
  <c r="AU17" i="3"/>
  <c r="AS17" i="3"/>
  <c r="AW17" i="3" s="1"/>
  <c r="AP17" i="3"/>
  <c r="AR17" i="3" s="1"/>
  <c r="AN17" i="3"/>
  <c r="AK17" i="3"/>
  <c r="AM17" i="3" s="1"/>
  <c r="AI17" i="3"/>
  <c r="AF17" i="3"/>
  <c r="AD17" i="3"/>
  <c r="AH17" i="3" s="1"/>
  <c r="AA17" i="3"/>
  <c r="Y17" i="3"/>
  <c r="V17" i="3"/>
  <c r="X17" i="3" s="1"/>
  <c r="T17" i="3"/>
  <c r="D17" i="3"/>
  <c r="C17" i="3"/>
  <c r="AC16" i="3"/>
  <c r="AB16" i="3"/>
  <c r="X16" i="3"/>
  <c r="W16" i="3"/>
  <c r="AB15" i="3"/>
  <c r="AC15" i="3" s="1"/>
  <c r="X15" i="3"/>
  <c r="W15" i="3"/>
  <c r="EG14" i="3"/>
  <c r="EE14" i="3"/>
  <c r="EF14" i="3"/>
  <c r="DK14" i="3"/>
  <c r="DI14" i="3"/>
  <c r="E14" i="3" s="1"/>
  <c r="BR14" i="3"/>
  <c r="BT14" i="3" s="1"/>
  <c r="BP14" i="3"/>
  <c r="BQ14" i="3" s="1"/>
  <c r="BS14" i="3" s="1"/>
  <c r="AW14" i="3"/>
  <c r="AR14" i="3"/>
  <c r="AQ14" i="3"/>
  <c r="AM14" i="3"/>
  <c r="AH14" i="3"/>
  <c r="AG14" i="3"/>
  <c r="X14" i="3"/>
  <c r="W14" i="3"/>
  <c r="Q14" i="3"/>
  <c r="O14" i="3"/>
  <c r="S14" i="3" s="1"/>
  <c r="L14" i="3"/>
  <c r="J14" i="3"/>
  <c r="N14" i="3" s="1"/>
  <c r="G14" i="3"/>
  <c r="I14" i="3" s="1"/>
  <c r="EG13" i="3"/>
  <c r="EE13" i="3"/>
  <c r="E13" i="3" s="1"/>
  <c r="DK13" i="3"/>
  <c r="G13" i="3" s="1"/>
  <c r="DI13" i="3"/>
  <c r="BR13" i="3"/>
  <c r="BP13" i="3"/>
  <c r="BQ13" i="3" s="1"/>
  <c r="BS13" i="3" s="1"/>
  <c r="AW13" i="3"/>
  <c r="AV13" i="3"/>
  <c r="AR13" i="3"/>
  <c r="AQ13" i="3"/>
  <c r="AM13" i="3"/>
  <c r="AH13" i="3"/>
  <c r="AG13" i="3"/>
  <c r="AB13" i="3"/>
  <c r="AC13" i="3" s="1"/>
  <c r="X13" i="3"/>
  <c r="Q13" i="3"/>
  <c r="P13" i="3"/>
  <c r="O13" i="3"/>
  <c r="S13" i="3" s="1"/>
  <c r="L13" i="3"/>
  <c r="N13" i="3" s="1"/>
  <c r="J13" i="3"/>
  <c r="EG12" i="3"/>
  <c r="EE12" i="3"/>
  <c r="EF12" i="3"/>
  <c r="DK12" i="3"/>
  <c r="G12" i="3" s="1"/>
  <c r="DI12" i="3"/>
  <c r="BR12" i="3"/>
  <c r="BS12" i="3" s="1"/>
  <c r="BQ12" i="3"/>
  <c r="BP12" i="3"/>
  <c r="BT12" i="3" s="1"/>
  <c r="AW12" i="3"/>
  <c r="AV12" i="3"/>
  <c r="AR12" i="3"/>
  <c r="AM12" i="3"/>
  <c r="AL12" i="3"/>
  <c r="AH12" i="3"/>
  <c r="AG12" i="3"/>
  <c r="AB12" i="3"/>
  <c r="AC12" i="3" s="1"/>
  <c r="X12" i="3"/>
  <c r="Q12" i="3"/>
  <c r="S12" i="3" s="1"/>
  <c r="P12" i="3"/>
  <c r="O12" i="3"/>
  <c r="L12" i="3"/>
  <c r="N12" i="3" s="1"/>
  <c r="J12" i="3"/>
  <c r="E12" i="3"/>
  <c r="EG11" i="3"/>
  <c r="G11" i="3" s="1"/>
  <c r="EE11" i="3"/>
  <c r="DK11" i="3"/>
  <c r="DI11" i="3"/>
  <c r="E11" i="3" s="1"/>
  <c r="BR11" i="3"/>
  <c r="BT11" i="3" s="1"/>
  <c r="BQ11" i="3"/>
  <c r="BP11" i="3"/>
  <c r="AW11" i="3"/>
  <c r="AR11" i="3"/>
  <c r="AM11" i="3"/>
  <c r="AL11" i="3"/>
  <c r="AH11" i="3"/>
  <c r="AB11" i="3"/>
  <c r="AC11" i="3" s="1"/>
  <c r="X11" i="3"/>
  <c r="W11" i="3"/>
  <c r="Q11" i="3"/>
  <c r="S11" i="3" s="1"/>
  <c r="O11" i="3"/>
  <c r="L11" i="3"/>
  <c r="J11" i="3"/>
  <c r="N11" i="3" s="1"/>
  <c r="EG10" i="3"/>
  <c r="EG17" i="3" s="1"/>
  <c r="EE10" i="3"/>
  <c r="E10" i="3" s="1"/>
  <c r="E17" i="3" s="1"/>
  <c r="DM17" i="3"/>
  <c r="DK10" i="3"/>
  <c r="DK17" i="3" s="1"/>
  <c r="DI10" i="3"/>
  <c r="DI17" i="3" s="1"/>
  <c r="CB17" i="3"/>
  <c r="BY17" i="3"/>
  <c r="BS10" i="3"/>
  <c r="BR10" i="3"/>
  <c r="BT10" i="3" s="1"/>
  <c r="BQ10" i="3"/>
  <c r="BQ17" i="3" s="1"/>
  <c r="BP10" i="3"/>
  <c r="BP17" i="3" s="1"/>
  <c r="BN17" i="3"/>
  <c r="BH17" i="3"/>
  <c r="BB17" i="3"/>
  <c r="AW10" i="3"/>
  <c r="AT17" i="3"/>
  <c r="AV17" i="3" s="1"/>
  <c r="AR10" i="3"/>
  <c r="AQ10" i="3"/>
  <c r="AM10" i="3"/>
  <c r="AL10" i="3"/>
  <c r="AJ17" i="3"/>
  <c r="AL17" i="3" s="1"/>
  <c r="AH10" i="3"/>
  <c r="AG10" i="3"/>
  <c r="X10" i="3"/>
  <c r="U17" i="3"/>
  <c r="Q10" i="3"/>
  <c r="Q17" i="3" s="1"/>
  <c r="O10" i="3"/>
  <c r="O17" i="3" s="1"/>
  <c r="L10" i="3"/>
  <c r="L17" i="3" s="1"/>
  <c r="J10" i="3"/>
  <c r="N10" i="3" s="1"/>
  <c r="G10" i="3"/>
  <c r="ED17" i="2"/>
  <c r="EC17" i="2"/>
  <c r="EA17" i="2"/>
  <c r="DZ17" i="2"/>
  <c r="DX17" i="2"/>
  <c r="DW17" i="2"/>
  <c r="DU17" i="2"/>
  <c r="DT17" i="2"/>
  <c r="DR17" i="2"/>
  <c r="DQ17" i="2"/>
  <c r="DO17" i="2"/>
  <c r="DN17" i="2"/>
  <c r="DL17" i="2"/>
  <c r="DH17" i="2"/>
  <c r="DG17" i="2"/>
  <c r="DE17" i="2"/>
  <c r="DD17" i="2"/>
  <c r="DB17" i="2"/>
  <c r="DA17" i="2"/>
  <c r="CY17" i="2"/>
  <c r="CX17" i="2"/>
  <c r="CV17" i="2"/>
  <c r="CU17" i="2"/>
  <c r="CS17" i="2"/>
  <c r="CR17" i="2"/>
  <c r="CP17" i="2"/>
  <c r="CO17" i="2"/>
  <c r="CM17" i="2"/>
  <c r="CL17" i="2"/>
  <c r="CJ17" i="2"/>
  <c r="CI17" i="2"/>
  <c r="CG17" i="2"/>
  <c r="CF17" i="2"/>
  <c r="CD17" i="2"/>
  <c r="CC17" i="2"/>
  <c r="CA17" i="2"/>
  <c r="BZ17" i="2"/>
  <c r="BX17" i="2"/>
  <c r="BW17" i="2"/>
  <c r="BU17" i="2"/>
  <c r="BO17" i="2"/>
  <c r="BM17" i="2"/>
  <c r="BL17" i="2"/>
  <c r="BJ17" i="2"/>
  <c r="BI17" i="2"/>
  <c r="BG17" i="2"/>
  <c r="BF17" i="2"/>
  <c r="BD17" i="2"/>
  <c r="BC17" i="2"/>
  <c r="BA17" i="2"/>
  <c r="AZ17" i="2"/>
  <c r="AX17" i="2"/>
  <c r="AU17" i="2"/>
  <c r="AS17" i="2"/>
  <c r="AP17" i="2"/>
  <c r="AN17" i="2"/>
  <c r="AK17" i="2"/>
  <c r="AI17" i="2"/>
  <c r="AF17" i="2"/>
  <c r="AD17" i="2"/>
  <c r="AA17" i="2"/>
  <c r="Y17" i="2"/>
  <c r="V17" i="2"/>
  <c r="T17" i="2"/>
  <c r="D17" i="2"/>
  <c r="C17" i="2"/>
  <c r="BS16" i="2"/>
  <c r="AB16" i="2"/>
  <c r="AC16" i="2" s="1"/>
  <c r="X16" i="2"/>
  <c r="W16" i="2"/>
  <c r="BS15" i="2"/>
  <c r="AB15" i="2"/>
  <c r="AC15" i="2" s="1"/>
  <c r="X15" i="2"/>
  <c r="W15" i="2"/>
  <c r="EG14" i="2"/>
  <c r="EE14" i="2"/>
  <c r="EB14" i="2"/>
  <c r="DY14" i="2"/>
  <c r="DV14" i="2"/>
  <c r="DS14" i="2"/>
  <c r="DP14" i="2"/>
  <c r="DM14" i="2"/>
  <c r="DK14" i="2"/>
  <c r="DI14" i="2"/>
  <c r="DF14" i="2"/>
  <c r="DC14" i="2"/>
  <c r="CZ14" i="2"/>
  <c r="CW14" i="2"/>
  <c r="CT14" i="2"/>
  <c r="CQ14" i="2"/>
  <c r="CN14" i="2"/>
  <c r="CK14" i="2"/>
  <c r="CH14" i="2"/>
  <c r="CE14" i="2"/>
  <c r="CB14" i="2"/>
  <c r="BY14" i="2"/>
  <c r="BV14" i="2"/>
  <c r="BR14" i="2"/>
  <c r="BP14" i="2"/>
  <c r="BQ14" i="2" s="1"/>
  <c r="BN14" i="2"/>
  <c r="BK14" i="2"/>
  <c r="BH14" i="2"/>
  <c r="BE14" i="2"/>
  <c r="AW14" i="2"/>
  <c r="AT14" i="2"/>
  <c r="AV14" i="2" s="1"/>
  <c r="AR14" i="2"/>
  <c r="AO14" i="2"/>
  <c r="AQ14" i="2" s="1"/>
  <c r="AM14" i="2"/>
  <c r="AJ14" i="2"/>
  <c r="AL14" i="2" s="1"/>
  <c r="AH14" i="2"/>
  <c r="AE14" i="2"/>
  <c r="AG14" i="2" s="1"/>
  <c r="Z14" i="2"/>
  <c r="AB14" i="2" s="1"/>
  <c r="AC14" i="2" s="1"/>
  <c r="X14" i="2"/>
  <c r="U14" i="2"/>
  <c r="W14" i="2" s="1"/>
  <c r="Q14" i="2"/>
  <c r="O14" i="2"/>
  <c r="L14" i="2"/>
  <c r="J14" i="2"/>
  <c r="EG13" i="2"/>
  <c r="EE13" i="2"/>
  <c r="EB13" i="2"/>
  <c r="DY13" i="2"/>
  <c r="DV13" i="2"/>
  <c r="DS13" i="2"/>
  <c r="DP13" i="2"/>
  <c r="DM13" i="2"/>
  <c r="DK13" i="2"/>
  <c r="DI13" i="2"/>
  <c r="DF13" i="2"/>
  <c r="DC13" i="2"/>
  <c r="CZ13" i="2"/>
  <c r="CW13" i="2"/>
  <c r="CT13" i="2"/>
  <c r="CQ13" i="2"/>
  <c r="CN13" i="2"/>
  <c r="CK13" i="2"/>
  <c r="CH13" i="2"/>
  <c r="CE13" i="2"/>
  <c r="CB13" i="2"/>
  <c r="BY13" i="2"/>
  <c r="BV13" i="2"/>
  <c r="BR13" i="2"/>
  <c r="BP13" i="2"/>
  <c r="BQ13" i="2" s="1"/>
  <c r="BN13" i="2"/>
  <c r="BK13" i="2"/>
  <c r="BH13" i="2"/>
  <c r="BE13" i="2"/>
  <c r="AW13" i="2"/>
  <c r="AT13" i="2"/>
  <c r="AV13" i="2" s="1"/>
  <c r="AR13" i="2"/>
  <c r="AO13" i="2"/>
  <c r="AQ13" i="2" s="1"/>
  <c r="AM13" i="2"/>
  <c r="AJ13" i="2"/>
  <c r="AL13" i="2" s="1"/>
  <c r="AH13" i="2"/>
  <c r="AE13" i="2"/>
  <c r="AG13" i="2" s="1"/>
  <c r="Z13" i="2"/>
  <c r="AB13" i="2" s="1"/>
  <c r="AC13" i="2" s="1"/>
  <c r="X13" i="2"/>
  <c r="U13" i="2"/>
  <c r="W13" i="2" s="1"/>
  <c r="Q13" i="2"/>
  <c r="O13" i="2"/>
  <c r="L13" i="2"/>
  <c r="J13" i="2"/>
  <c r="EG12" i="2"/>
  <c r="EE12" i="2"/>
  <c r="EB12" i="2"/>
  <c r="DY12" i="2"/>
  <c r="DV12" i="2"/>
  <c r="DS12" i="2"/>
  <c r="DP12" i="2"/>
  <c r="DM12" i="2"/>
  <c r="DK12" i="2"/>
  <c r="DI12" i="2"/>
  <c r="DF12" i="2"/>
  <c r="DC12" i="2"/>
  <c r="CZ12" i="2"/>
  <c r="CW12" i="2"/>
  <c r="CT12" i="2"/>
  <c r="CQ12" i="2"/>
  <c r="CN12" i="2"/>
  <c r="CK12" i="2"/>
  <c r="CH12" i="2"/>
  <c r="CE12" i="2"/>
  <c r="CB12" i="2"/>
  <c r="BY12" i="2"/>
  <c r="BV12" i="2"/>
  <c r="BR12" i="2"/>
  <c r="BP12" i="2"/>
  <c r="BQ12" i="2" s="1"/>
  <c r="BN12" i="2"/>
  <c r="BK12" i="2"/>
  <c r="BH12" i="2"/>
  <c r="BE12" i="2"/>
  <c r="AW12" i="2"/>
  <c r="AT12" i="2"/>
  <c r="AV12" i="2" s="1"/>
  <c r="AR12" i="2"/>
  <c r="AO12" i="2"/>
  <c r="AQ12" i="2" s="1"/>
  <c r="AM12" i="2"/>
  <c r="AJ12" i="2"/>
  <c r="AL12" i="2" s="1"/>
  <c r="AH12" i="2"/>
  <c r="AE12" i="2"/>
  <c r="AG12" i="2" s="1"/>
  <c r="Z12" i="2"/>
  <c r="AB12" i="2" s="1"/>
  <c r="AC12" i="2" s="1"/>
  <c r="X12" i="2"/>
  <c r="U12" i="2"/>
  <c r="W12" i="2" s="1"/>
  <c r="Q12" i="2"/>
  <c r="O12" i="2"/>
  <c r="L12" i="2"/>
  <c r="J12" i="2"/>
  <c r="EG11" i="2"/>
  <c r="EE11" i="2"/>
  <c r="EB11" i="2"/>
  <c r="DY11" i="2"/>
  <c r="DV11" i="2"/>
  <c r="DS11" i="2"/>
  <c r="DP11" i="2"/>
  <c r="DM11" i="2"/>
  <c r="DK11" i="2"/>
  <c r="DI11" i="2"/>
  <c r="DF11" i="2"/>
  <c r="DC11" i="2"/>
  <c r="CZ11" i="2"/>
  <c r="CW11" i="2"/>
  <c r="CT11" i="2"/>
  <c r="CQ11" i="2"/>
  <c r="CN11" i="2"/>
  <c r="CK11" i="2"/>
  <c r="CH11" i="2"/>
  <c r="CE11" i="2"/>
  <c r="CB11" i="2"/>
  <c r="BY11" i="2"/>
  <c r="BV11" i="2"/>
  <c r="BR11" i="2"/>
  <c r="BP11" i="2"/>
  <c r="BN11" i="2"/>
  <c r="BK11" i="2"/>
  <c r="BH11" i="2"/>
  <c r="BE11" i="2"/>
  <c r="AW11" i="2"/>
  <c r="AT11" i="2"/>
  <c r="AV11" i="2" s="1"/>
  <c r="AR11" i="2"/>
  <c r="AO11" i="2"/>
  <c r="AQ11" i="2" s="1"/>
  <c r="AM11" i="2"/>
  <c r="AJ11" i="2"/>
  <c r="AH11" i="2"/>
  <c r="AE11" i="2"/>
  <c r="AG11" i="2" s="1"/>
  <c r="Z11" i="2"/>
  <c r="AB11" i="2" s="1"/>
  <c r="AC11" i="2" s="1"/>
  <c r="X11" i="2"/>
  <c r="U11" i="2"/>
  <c r="W11" i="2" s="1"/>
  <c r="Q11" i="2"/>
  <c r="O11" i="2"/>
  <c r="L11" i="2"/>
  <c r="J11" i="2"/>
  <c r="EG10" i="2"/>
  <c r="EE10" i="2"/>
  <c r="EB10" i="2"/>
  <c r="DY10" i="2"/>
  <c r="DV10" i="2"/>
  <c r="DS10" i="2"/>
  <c r="DP10" i="2"/>
  <c r="DM10" i="2"/>
  <c r="DK10" i="2"/>
  <c r="DI10" i="2"/>
  <c r="DF10" i="2"/>
  <c r="DF17" i="2" s="1"/>
  <c r="DC10" i="2"/>
  <c r="CZ10" i="2"/>
  <c r="CW10" i="2"/>
  <c r="CT10" i="2"/>
  <c r="CQ10" i="2"/>
  <c r="CN10" i="2"/>
  <c r="CK10" i="2"/>
  <c r="CH10" i="2"/>
  <c r="CH17" i="2" s="1"/>
  <c r="CE10" i="2"/>
  <c r="CB10" i="2"/>
  <c r="BY10" i="2"/>
  <c r="BV10" i="2"/>
  <c r="BR10" i="2"/>
  <c r="BP10" i="2"/>
  <c r="BN10" i="2"/>
  <c r="BK10" i="2"/>
  <c r="BH10" i="2"/>
  <c r="BE10" i="2"/>
  <c r="AW10" i="2"/>
  <c r="AT10" i="2"/>
  <c r="AR10" i="2"/>
  <c r="AO10" i="2"/>
  <c r="AQ10" i="2" s="1"/>
  <c r="AM10" i="2"/>
  <c r="AJ10" i="2"/>
  <c r="AL10" i="2" s="1"/>
  <c r="AH10" i="2"/>
  <c r="AE10" i="2"/>
  <c r="AG10" i="2" s="1"/>
  <c r="Z10" i="2"/>
  <c r="AB10" i="2" s="1"/>
  <c r="AC10" i="2" s="1"/>
  <c r="X10" i="2"/>
  <c r="U10" i="2"/>
  <c r="W10" i="2" s="1"/>
  <c r="Q10" i="2"/>
  <c r="O10" i="2"/>
  <c r="L10" i="2"/>
  <c r="J10" i="2"/>
  <c r="CT17" i="2" l="1"/>
  <c r="G11" i="2"/>
  <c r="G10" i="2"/>
  <c r="G13" i="2"/>
  <c r="G14" i="2"/>
  <c r="BS13" i="2"/>
  <c r="EF11" i="2"/>
  <c r="EF12" i="2"/>
  <c r="EF13" i="2"/>
  <c r="EF14" i="2"/>
  <c r="EF10" i="2"/>
  <c r="AW17" i="2"/>
  <c r="DJ14" i="2"/>
  <c r="F14" i="2" s="1"/>
  <c r="H14" i="2" s="1"/>
  <c r="S14" i="2"/>
  <c r="DJ13" i="2"/>
  <c r="DJ12" i="2"/>
  <c r="F12" i="2" s="1"/>
  <c r="DJ10" i="2"/>
  <c r="DJ11" i="2"/>
  <c r="EF11" i="3"/>
  <c r="K14" i="3"/>
  <c r="K10" i="3"/>
  <c r="DJ13" i="3"/>
  <c r="BE17" i="3"/>
  <c r="DJ14" i="3"/>
  <c r="F14" i="3" s="1"/>
  <c r="H14" i="3" s="1"/>
  <c r="AO17" i="3"/>
  <c r="AL14" i="3"/>
  <c r="P11" i="3"/>
  <c r="R11" i="3" s="1"/>
  <c r="DJ11" i="3"/>
  <c r="F11" i="3" s="1"/>
  <c r="H11" i="3" s="1"/>
  <c r="DJ12" i="3"/>
  <c r="F12" i="3" s="1"/>
  <c r="H12" i="3" s="1"/>
  <c r="R13" i="3"/>
  <c r="K11" i="3"/>
  <c r="M11" i="3" s="1"/>
  <c r="M14" i="3"/>
  <c r="I10" i="3"/>
  <c r="S17" i="3"/>
  <c r="I11" i="3"/>
  <c r="I13" i="3"/>
  <c r="I12" i="3"/>
  <c r="S10" i="3"/>
  <c r="DJ10" i="3"/>
  <c r="BT13" i="3"/>
  <c r="J17" i="3"/>
  <c r="N17" i="3" s="1"/>
  <c r="BR17" i="3"/>
  <c r="P10" i="3"/>
  <c r="AB10" i="3"/>
  <c r="AC10" i="3" s="1"/>
  <c r="AV10" i="3"/>
  <c r="EF10" i="3"/>
  <c r="AG11" i="3"/>
  <c r="BS11" i="3"/>
  <c r="R12" i="3"/>
  <c r="W13" i="3"/>
  <c r="P14" i="3"/>
  <c r="R14" i="3" s="1"/>
  <c r="AB14" i="3"/>
  <c r="AC14" i="3" s="1"/>
  <c r="G17" i="3"/>
  <c r="W17" i="3"/>
  <c r="AQ17" i="3"/>
  <c r="EE17" i="3"/>
  <c r="EF13" i="3"/>
  <c r="F13" i="3" s="1"/>
  <c r="H13" i="3" s="1"/>
  <c r="M10" i="3"/>
  <c r="W10" i="3"/>
  <c r="K12" i="3"/>
  <c r="M12" i="3" s="1"/>
  <c r="K13" i="3"/>
  <c r="M13" i="3" s="1"/>
  <c r="E10" i="2"/>
  <c r="E12" i="2"/>
  <c r="E14" i="2"/>
  <c r="BT11" i="2"/>
  <c r="BT12" i="2"/>
  <c r="BN17" i="2"/>
  <c r="N13" i="2"/>
  <c r="CN17" i="2"/>
  <c r="EG17" i="2"/>
  <c r="DM17" i="2"/>
  <c r="DY17" i="2"/>
  <c r="G12" i="2"/>
  <c r="X17" i="2"/>
  <c r="AR17" i="2"/>
  <c r="CZ17" i="2"/>
  <c r="CB17" i="2"/>
  <c r="BT13" i="2"/>
  <c r="BV17" i="2"/>
  <c r="BB17" i="2"/>
  <c r="AT17" i="2"/>
  <c r="K12" i="2"/>
  <c r="M12" i="2" s="1"/>
  <c r="P14" i="2"/>
  <c r="R14" i="2" s="1"/>
  <c r="E11" i="2"/>
  <c r="S12" i="2"/>
  <c r="K10" i="2"/>
  <c r="M10" i="2" s="1"/>
  <c r="K11" i="2"/>
  <c r="P13" i="2"/>
  <c r="R13" i="2" s="1"/>
  <c r="K14" i="2"/>
  <c r="M14" i="2" s="1"/>
  <c r="P12" i="2"/>
  <c r="R12" i="2" s="1"/>
  <c r="N11" i="2"/>
  <c r="K13" i="2"/>
  <c r="M13" i="2" s="1"/>
  <c r="P10" i="2"/>
  <c r="R10" i="2" s="1"/>
  <c r="P11" i="2"/>
  <c r="R11" i="2" s="1"/>
  <c r="L17" i="2"/>
  <c r="AE17" i="2"/>
  <c r="AV10" i="2"/>
  <c r="BE17" i="2"/>
  <c r="BP17" i="2"/>
  <c r="DP17" i="2"/>
  <c r="EB17" i="2"/>
  <c r="S11" i="2"/>
  <c r="BH17" i="2"/>
  <c r="BQ11" i="2"/>
  <c r="BS11" i="2" s="1"/>
  <c r="AH17" i="2"/>
  <c r="S10" i="2"/>
  <c r="BR17" i="2"/>
  <c r="CE17" i="2"/>
  <c r="CQ17" i="2"/>
  <c r="DC17" i="2"/>
  <c r="DS17" i="2"/>
  <c r="EE17" i="2"/>
  <c r="AJ17" i="2"/>
  <c r="BY17" i="2"/>
  <c r="CK17" i="2"/>
  <c r="CW17" i="2"/>
  <c r="E13" i="2"/>
  <c r="N14" i="2"/>
  <c r="J17" i="2"/>
  <c r="Z17" i="2"/>
  <c r="AY17" i="2"/>
  <c r="BK17" i="2"/>
  <c r="DK17" i="2"/>
  <c r="DV17" i="2"/>
  <c r="BS14" i="2"/>
  <c r="AM17" i="2"/>
  <c r="BT10" i="2"/>
  <c r="N12" i="2"/>
  <c r="S13" i="2"/>
  <c r="BT14" i="2"/>
  <c r="Q17" i="2"/>
  <c r="U17" i="2"/>
  <c r="AO17" i="2"/>
  <c r="DI17" i="2"/>
  <c r="BQ10" i="2"/>
  <c r="AL11" i="2"/>
  <c r="BS12" i="2"/>
  <c r="N10" i="2"/>
  <c r="O17" i="2"/>
  <c r="F10" i="2" l="1"/>
  <c r="I11" i="2"/>
  <c r="G17" i="2"/>
  <c r="F11" i="2"/>
  <c r="H11" i="2" s="1"/>
  <c r="I14" i="2"/>
  <c r="I10" i="2"/>
  <c r="AL17" i="2"/>
  <c r="AV17" i="2"/>
  <c r="W17" i="2"/>
  <c r="AB17" i="2"/>
  <c r="F13" i="2"/>
  <c r="H13" i="2" s="1"/>
  <c r="AQ17" i="2"/>
  <c r="AG17" i="2"/>
  <c r="H12" i="2"/>
  <c r="N17" i="2"/>
  <c r="I12" i="2"/>
  <c r="EF17" i="3"/>
  <c r="F10" i="3"/>
  <c r="DJ17" i="3"/>
  <c r="BT17" i="3"/>
  <c r="BS17" i="3"/>
  <c r="I17" i="3"/>
  <c r="R10" i="3"/>
  <c r="P17" i="3"/>
  <c r="R17" i="3" s="1"/>
  <c r="K17" i="3"/>
  <c r="M17" i="3" s="1"/>
  <c r="BT17" i="2"/>
  <c r="EF17" i="2"/>
  <c r="H10" i="2"/>
  <c r="P17" i="2"/>
  <c r="K17" i="2"/>
  <c r="M11" i="2"/>
  <c r="I13" i="2"/>
  <c r="DJ17" i="2"/>
  <c r="E17" i="2"/>
  <c r="S17" i="2"/>
  <c r="BS10" i="2"/>
  <c r="BQ17" i="2"/>
  <c r="I17" i="2" l="1"/>
  <c r="AC17" i="2"/>
  <c r="BS17" i="2"/>
  <c r="M17" i="2"/>
  <c r="R17" i="2"/>
  <c r="F17" i="3"/>
  <c r="H17" i="3" s="1"/>
  <c r="H10" i="3"/>
  <c r="F17" i="2"/>
  <c r="H17" i="2" s="1"/>
</calcChain>
</file>

<file path=xl/sharedStrings.xml><?xml version="1.0" encoding="utf-8"?>
<sst xmlns="http://schemas.openxmlformats.org/spreadsheetml/2006/main" count="383" uniqueCount="70">
  <si>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</si>
  <si>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</si>
  <si>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</si>
  <si>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</si>
  <si>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</si>
  <si>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</si>
  <si>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</si>
  <si>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</si>
  <si>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</si>
  <si>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</si>
  <si>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</si>
  <si>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</si>
  <si>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</si>
  <si>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</si>
  <si>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</si>
  <si>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</si>
  <si>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</si>
  <si>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</si>
  <si>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</si>
  <si>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</si>
  <si>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</si>
  <si>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</si>
  <si>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</si>
  <si>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</si>
  <si>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</si>
  <si>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</si>
  <si>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</si>
  <si>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</si>
  <si>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</si>
  <si>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</si>
  <si>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</si>
  <si>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</si>
  <si>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</si>
  <si>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</si>
  <si>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</si>
  <si>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</si>
  <si>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</si>
  <si>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</si>
  <si>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</si>
  <si>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</si>
  <si>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</si>
  <si>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</si>
  <si>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</si>
  <si>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</si>
  <si>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</si>
  <si>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</si>
  <si>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</si>
  <si>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</si>
  <si>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</si>
  <si>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</si>
  <si>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</si>
  <si>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</si>
  <si>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</si>
  <si>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</si>
  <si>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</si>
  <si>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</si>
  <si>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</si>
  <si>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</si>
  <si>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</si>
  <si>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</si>
  <si>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</si>
  <si>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t xml:space="preserve">  փաստ               ( 9 ամիս)                                                                           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</si>
  <si>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</si>
  <si>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  փաստ               ( 1 ամիս)                                                                           </t>
  </si>
  <si>
    <t xml:space="preserve"> </t>
  </si>
  <si>
    <t xml:space="preserve">  փաստ( 1 ամիս)                                                                           </t>
  </si>
  <si>
    <r>
      <t xml:space="preserve"> ՀՀ ԳԵՂԱՐՔՈՒՆԻՔԻ  ՄԱՐԶԻ  ՀԱՄԱՅՆՔՆԵՐԻ   ԲՅՈՒՋԵՏԱՅԻՆ   ԵԿԱՄՈՒՏՆԵՐԻ   ՎԵՐԱԲԵՐՅԱԼ  (աճողական)  2023թ.  հունվարի «31»-ի դրությամբ </t>
    </r>
    <r>
      <rPr>
        <b/>
        <sz val="14"/>
        <rFont val="GHEA Grapalat"/>
        <family val="3"/>
      </rPr>
      <t xml:space="preserve">                                           </t>
    </r>
  </si>
  <si>
    <t>հազ․ ՀՀ դրամ</t>
  </si>
  <si>
    <r>
      <t xml:space="preserve"> ՀՀ ԳԵՂԱՐՔՈՒՆԻՔԻ  ՄԱՐԶԻ  ՀԱՄԱՅՆՔՆԵՐԻ   ԲՅՈՒՋԵՏԱՅԻՆ   ԵԿԱՄՈՒՏՆԵՐԻ   ՎԵՐԱԲԵՐՅԱԼ  (աճողական)  2022թ.  հունվարի «31»-ի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</si>
  <si>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փաստ               (1 ամիս)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</si>
</sst>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4"/>
      <name val="GHEA Grapalat"/>
      <family val="3"/>
    </font>
    <font>
      <sz val="14"/>
      <name val="GHEA Grapalat"/>
      <family val="3"/>
    </font>
    <font>
      <b/>
      <sz val="13"/>
      <name val="GHEA Grapalat"/>
      <family val="3"/>
    </font>
    <font>
      <b/>
      <sz val="13"/>
      <color indexed="8"/>
      <name val="GHEA Grapalat"/>
      <family val="3"/>
    </font>
    <font>
      <b/>
      <sz val="11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10" xfId="0" applyFont="1" applyFill="1" applyBorder="1" applyProtection="1"/>
    <xf numFmtId="0" fontId="11" fillId="2" borderId="0" xfId="0" applyFont="1" applyFill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2" fillId="7" borderId="0" xfId="0" applyFont="1" applyFill="1" applyProtection="1"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/>
      <protection locked="0"/>
    </xf>
    <xf numFmtId="164" fontId="13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164" fontId="14" fillId="2" borderId="3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>
      <alignment horizontal="left" vertical="center"/>
    </xf>
    <xf numFmtId="165" fontId="1" fillId="8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Protection="1"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textRotation="90" wrapText="1"/>
    </xf>
    <xf numFmtId="0" fontId="5" fillId="2" borderId="9" xfId="0" applyNumberFormat="1" applyFont="1" applyFill="1" applyBorder="1" applyAlignment="1" applyProtection="1">
      <alignment horizontal="center" vertical="center" textRotation="90" wrapText="1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 textRotation="90" wrapText="1"/>
    </xf>
    <xf numFmtId="4" fontId="5" fillId="0" borderId="9" xfId="0" applyNumberFormat="1" applyFont="1" applyFill="1" applyBorder="1" applyAlignment="1" applyProtection="1">
      <alignment horizontal="center" vertical="center" textRotation="90" wrapText="1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9" fillId="2" borderId="9" xfId="0" applyNumberFormat="1" applyFont="1" applyFill="1" applyBorder="1" applyAlignment="1" applyProtection="1">
      <alignment horizontal="center" vertical="center" textRotation="90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3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10" sqref="J10"/>
    </sheetView>
  </sheetViews>
  <sheetFormatPr defaultColWidth="17.28515625" defaultRowHeight="17.25" x14ac:dyDescent="0.3"/>
  <cols>
    <col min="1" max="1" width="5.28515625" style="1" customWidth="1"/>
    <col min="2" max="2" width="15.42578125" style="42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10.5703125" style="1" customWidth="1"/>
    <col min="10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customWidth="1"/>
    <col min="33" max="33" width="13.5703125" style="1" customWidth="1"/>
    <col min="34" max="133" width="14.85546875" style="1" customWidth="1"/>
    <col min="134" max="134" width="10.5703125" style="1" customWidth="1"/>
    <col min="135" max="137" width="14.85546875" style="1" customWidth="1"/>
    <col min="138" max="227" width="17.28515625" style="4"/>
    <col min="228" max="16384" width="17.28515625" style="1"/>
  </cols>
  <sheetData>
    <row r="1" spans="1:253" x14ac:dyDescent="0.3"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2"/>
      <c r="P1" s="2"/>
      <c r="Q1" s="2"/>
      <c r="R1" s="2"/>
      <c r="S1" s="2"/>
      <c r="T1" s="2"/>
      <c r="U1" s="2"/>
      <c r="V1" s="2"/>
      <c r="W1" s="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C2" s="155" t="s">
        <v>68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Q2" s="5"/>
      <c r="R2" s="5"/>
      <c r="T2" s="156"/>
      <c r="U2" s="156"/>
      <c r="V2" s="156"/>
      <c r="W2" s="6"/>
      <c r="X2" s="6"/>
      <c r="AA2" s="59"/>
      <c r="AB2" s="6"/>
      <c r="AC2" s="6"/>
      <c r="AD2" s="6"/>
      <c r="AE2" s="6"/>
      <c r="AF2" s="6"/>
      <c r="AG2" s="6"/>
      <c r="AH2" s="6"/>
      <c r="AI2" s="6"/>
      <c r="AJ2" s="6"/>
      <c r="AK2" s="59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R2" s="1" t="e">
        <f>+#REF!*4</f>
        <v>#REF!</v>
      </c>
      <c r="CV2" s="86">
        <f>+CP11-CS11</f>
        <v>87232.499999999985</v>
      </c>
    </row>
    <row r="3" spans="1:253" x14ac:dyDescent="0.3">
      <c r="C3" s="7"/>
      <c r="D3" s="7"/>
      <c r="E3" s="7"/>
      <c r="F3" s="7"/>
      <c r="G3" s="7"/>
      <c r="H3" s="7"/>
      <c r="I3" s="7"/>
      <c r="J3" s="7"/>
      <c r="K3" s="7"/>
      <c r="L3" s="155" t="s">
        <v>1</v>
      </c>
      <c r="M3" s="155"/>
      <c r="N3" s="155"/>
      <c r="O3" s="155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3" ht="17.45" customHeight="1" x14ac:dyDescent="0.3">
      <c r="A4" s="157" t="s">
        <v>2</v>
      </c>
      <c r="B4" s="160" t="s">
        <v>3</v>
      </c>
      <c r="C4" s="163" t="s">
        <v>4</v>
      </c>
      <c r="D4" s="163" t="s">
        <v>5</v>
      </c>
      <c r="E4" s="166" t="s">
        <v>6</v>
      </c>
      <c r="F4" s="167"/>
      <c r="G4" s="167"/>
      <c r="H4" s="167"/>
      <c r="I4" s="168"/>
      <c r="J4" s="175" t="s">
        <v>7</v>
      </c>
      <c r="K4" s="176"/>
      <c r="L4" s="176"/>
      <c r="M4" s="176"/>
      <c r="N4" s="177"/>
      <c r="O4" s="184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6"/>
      <c r="DH4" s="91" t="s">
        <v>8</v>
      </c>
      <c r="DI4" s="117" t="s">
        <v>9</v>
      </c>
      <c r="DJ4" s="118"/>
      <c r="DK4" s="119"/>
      <c r="DL4" s="126" t="s">
        <v>10</v>
      </c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91" t="s">
        <v>11</v>
      </c>
      <c r="EE4" s="127" t="s">
        <v>12</v>
      </c>
      <c r="EF4" s="128"/>
      <c r="EG4" s="129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158"/>
      <c r="B5" s="161"/>
      <c r="C5" s="164"/>
      <c r="D5" s="164"/>
      <c r="E5" s="169"/>
      <c r="F5" s="170"/>
      <c r="G5" s="170"/>
      <c r="H5" s="170"/>
      <c r="I5" s="171"/>
      <c r="J5" s="178"/>
      <c r="K5" s="179"/>
      <c r="L5" s="179"/>
      <c r="M5" s="179"/>
      <c r="N5" s="180"/>
      <c r="O5" s="136" t="s">
        <v>13</v>
      </c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8"/>
      <c r="BA5" s="139" t="s">
        <v>14</v>
      </c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99" t="s">
        <v>15</v>
      </c>
      <c r="BN5" s="100"/>
      <c r="BO5" s="100"/>
      <c r="BP5" s="140" t="s">
        <v>16</v>
      </c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2"/>
      <c r="CG5" s="143" t="s">
        <v>17</v>
      </c>
      <c r="CH5" s="144"/>
      <c r="CI5" s="144"/>
      <c r="CJ5" s="144"/>
      <c r="CK5" s="144"/>
      <c r="CL5" s="144"/>
      <c r="CM5" s="144"/>
      <c r="CN5" s="144"/>
      <c r="CO5" s="145"/>
      <c r="CP5" s="140" t="s">
        <v>18</v>
      </c>
      <c r="CQ5" s="141"/>
      <c r="CR5" s="141"/>
      <c r="CS5" s="141"/>
      <c r="CT5" s="141"/>
      <c r="CU5" s="141"/>
      <c r="CV5" s="141"/>
      <c r="CW5" s="141"/>
      <c r="CX5" s="141"/>
      <c r="CY5" s="139" t="s">
        <v>19</v>
      </c>
      <c r="CZ5" s="139"/>
      <c r="DA5" s="139"/>
      <c r="DB5" s="99" t="s">
        <v>20</v>
      </c>
      <c r="DC5" s="100"/>
      <c r="DD5" s="101"/>
      <c r="DE5" s="99" t="s">
        <v>21</v>
      </c>
      <c r="DF5" s="100"/>
      <c r="DG5" s="101"/>
      <c r="DH5" s="91"/>
      <c r="DI5" s="120"/>
      <c r="DJ5" s="121"/>
      <c r="DK5" s="122"/>
      <c r="DL5" s="146"/>
      <c r="DM5" s="146"/>
      <c r="DN5" s="147"/>
      <c r="DO5" s="147"/>
      <c r="DP5" s="147"/>
      <c r="DQ5" s="147"/>
      <c r="DR5" s="99" t="s">
        <v>22</v>
      </c>
      <c r="DS5" s="100"/>
      <c r="DT5" s="101"/>
      <c r="DU5" s="105"/>
      <c r="DV5" s="106"/>
      <c r="DW5" s="106"/>
      <c r="DX5" s="106"/>
      <c r="DY5" s="106"/>
      <c r="DZ5" s="106"/>
      <c r="EA5" s="106"/>
      <c r="EB5" s="106"/>
      <c r="EC5" s="106"/>
      <c r="ED5" s="91"/>
      <c r="EE5" s="130"/>
      <c r="EF5" s="131"/>
      <c r="EG5" s="132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158"/>
      <c r="B6" s="161"/>
      <c r="C6" s="164"/>
      <c r="D6" s="164"/>
      <c r="E6" s="172"/>
      <c r="F6" s="173"/>
      <c r="G6" s="173"/>
      <c r="H6" s="173"/>
      <c r="I6" s="174"/>
      <c r="J6" s="181"/>
      <c r="K6" s="182"/>
      <c r="L6" s="182"/>
      <c r="M6" s="182"/>
      <c r="N6" s="183"/>
      <c r="O6" s="107" t="s">
        <v>55</v>
      </c>
      <c r="P6" s="108"/>
      <c r="Q6" s="108"/>
      <c r="R6" s="108"/>
      <c r="S6" s="109"/>
      <c r="T6" s="110" t="s">
        <v>23</v>
      </c>
      <c r="U6" s="111"/>
      <c r="V6" s="111"/>
      <c r="W6" s="111"/>
      <c r="X6" s="112"/>
      <c r="Y6" s="110" t="s">
        <v>24</v>
      </c>
      <c r="Z6" s="111"/>
      <c r="AA6" s="111"/>
      <c r="AB6" s="111"/>
      <c r="AC6" s="112"/>
      <c r="AD6" s="110" t="s">
        <v>52</v>
      </c>
      <c r="AE6" s="111"/>
      <c r="AF6" s="111"/>
      <c r="AG6" s="111"/>
      <c r="AH6" s="112"/>
      <c r="AI6" s="110" t="s">
        <v>53</v>
      </c>
      <c r="AJ6" s="111"/>
      <c r="AK6" s="111"/>
      <c r="AL6" s="111"/>
      <c r="AM6" s="112"/>
      <c r="AN6" s="110" t="s">
        <v>25</v>
      </c>
      <c r="AO6" s="111"/>
      <c r="AP6" s="111"/>
      <c r="AQ6" s="111"/>
      <c r="AR6" s="112"/>
      <c r="AS6" s="110" t="s">
        <v>26</v>
      </c>
      <c r="AT6" s="111"/>
      <c r="AU6" s="111"/>
      <c r="AV6" s="111"/>
      <c r="AW6" s="112"/>
      <c r="AX6" s="113" t="s">
        <v>27</v>
      </c>
      <c r="AY6" s="113"/>
      <c r="AZ6" s="113"/>
      <c r="BA6" s="187" t="s">
        <v>28</v>
      </c>
      <c r="BB6" s="188"/>
      <c r="BC6" s="188"/>
      <c r="BD6" s="187" t="s">
        <v>29</v>
      </c>
      <c r="BE6" s="188"/>
      <c r="BF6" s="189"/>
      <c r="BG6" s="190" t="s">
        <v>30</v>
      </c>
      <c r="BH6" s="191"/>
      <c r="BI6" s="191"/>
      <c r="BJ6" s="192" t="s">
        <v>31</v>
      </c>
      <c r="BK6" s="193"/>
      <c r="BL6" s="193"/>
      <c r="BM6" s="102"/>
      <c r="BN6" s="103"/>
      <c r="BO6" s="103"/>
      <c r="BP6" s="114" t="s">
        <v>32</v>
      </c>
      <c r="BQ6" s="115"/>
      <c r="BR6" s="115"/>
      <c r="BS6" s="115"/>
      <c r="BT6" s="116"/>
      <c r="BU6" s="98" t="s">
        <v>33</v>
      </c>
      <c r="BV6" s="98"/>
      <c r="BW6" s="98"/>
      <c r="BX6" s="98" t="s">
        <v>34</v>
      </c>
      <c r="BY6" s="98"/>
      <c r="BZ6" s="98"/>
      <c r="CA6" s="98" t="s">
        <v>35</v>
      </c>
      <c r="CB6" s="98"/>
      <c r="CC6" s="98"/>
      <c r="CD6" s="98" t="s">
        <v>36</v>
      </c>
      <c r="CE6" s="98"/>
      <c r="CF6" s="98"/>
      <c r="CG6" s="98" t="s">
        <v>37</v>
      </c>
      <c r="CH6" s="98"/>
      <c r="CI6" s="98"/>
      <c r="CJ6" s="143" t="s">
        <v>38</v>
      </c>
      <c r="CK6" s="144"/>
      <c r="CL6" s="144"/>
      <c r="CM6" s="98" t="s">
        <v>39</v>
      </c>
      <c r="CN6" s="98"/>
      <c r="CO6" s="98"/>
      <c r="CP6" s="148" t="s">
        <v>40</v>
      </c>
      <c r="CQ6" s="149"/>
      <c r="CR6" s="144"/>
      <c r="CS6" s="98" t="s">
        <v>41</v>
      </c>
      <c r="CT6" s="98"/>
      <c r="CU6" s="98"/>
      <c r="CV6" s="143" t="s">
        <v>42</v>
      </c>
      <c r="CW6" s="144"/>
      <c r="CX6" s="144"/>
      <c r="CY6" s="139"/>
      <c r="CZ6" s="139"/>
      <c r="DA6" s="139"/>
      <c r="DB6" s="102"/>
      <c r="DC6" s="103"/>
      <c r="DD6" s="104"/>
      <c r="DE6" s="102"/>
      <c r="DF6" s="103"/>
      <c r="DG6" s="104"/>
      <c r="DH6" s="91"/>
      <c r="DI6" s="123"/>
      <c r="DJ6" s="124"/>
      <c r="DK6" s="125"/>
      <c r="DL6" s="99" t="s">
        <v>43</v>
      </c>
      <c r="DM6" s="100"/>
      <c r="DN6" s="101"/>
      <c r="DO6" s="99" t="s">
        <v>44</v>
      </c>
      <c r="DP6" s="100"/>
      <c r="DQ6" s="101"/>
      <c r="DR6" s="102"/>
      <c r="DS6" s="103"/>
      <c r="DT6" s="104"/>
      <c r="DU6" s="99" t="s">
        <v>45</v>
      </c>
      <c r="DV6" s="100"/>
      <c r="DW6" s="101"/>
      <c r="DX6" s="99" t="s">
        <v>46</v>
      </c>
      <c r="DY6" s="100"/>
      <c r="DZ6" s="101"/>
      <c r="EA6" s="150" t="s">
        <v>47</v>
      </c>
      <c r="EB6" s="151"/>
      <c r="EC6" s="151"/>
      <c r="ED6" s="91"/>
      <c r="EE6" s="133"/>
      <c r="EF6" s="134"/>
      <c r="EG6" s="135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158"/>
      <c r="B7" s="161"/>
      <c r="C7" s="164"/>
      <c r="D7" s="164"/>
      <c r="E7" s="87" t="s">
        <v>48</v>
      </c>
      <c r="F7" s="89" t="s">
        <v>62</v>
      </c>
      <c r="G7" s="95"/>
      <c r="H7" s="95"/>
      <c r="I7" s="96"/>
      <c r="J7" s="87" t="s">
        <v>48</v>
      </c>
      <c r="K7" s="89" t="s">
        <v>62</v>
      </c>
      <c r="L7" s="95"/>
      <c r="M7" s="95"/>
      <c r="N7" s="96"/>
      <c r="O7" s="87" t="s">
        <v>48</v>
      </c>
      <c r="P7" s="89" t="s">
        <v>62</v>
      </c>
      <c r="Q7" s="95"/>
      <c r="R7" s="95"/>
      <c r="S7" s="96"/>
      <c r="T7" s="87" t="s">
        <v>48</v>
      </c>
      <c r="U7" s="89" t="s">
        <v>62</v>
      </c>
      <c r="V7" s="95"/>
      <c r="W7" s="95"/>
      <c r="X7" s="96"/>
      <c r="Y7" s="87" t="s">
        <v>48</v>
      </c>
      <c r="Z7" s="89" t="s">
        <v>62</v>
      </c>
      <c r="AA7" s="95"/>
      <c r="AB7" s="95"/>
      <c r="AC7" s="96"/>
      <c r="AD7" s="87" t="s">
        <v>48</v>
      </c>
      <c r="AE7" s="89" t="s">
        <v>62</v>
      </c>
      <c r="AF7" s="97"/>
      <c r="AG7" s="97"/>
      <c r="AH7" s="97"/>
      <c r="AI7" s="87" t="s">
        <v>48</v>
      </c>
      <c r="AJ7" s="89" t="s">
        <v>62</v>
      </c>
      <c r="AK7" s="95"/>
      <c r="AL7" s="95"/>
      <c r="AM7" s="96"/>
      <c r="AN7" s="87" t="s">
        <v>48</v>
      </c>
      <c r="AO7" s="89" t="s">
        <v>62</v>
      </c>
      <c r="AP7" s="95"/>
      <c r="AQ7" s="95"/>
      <c r="AR7" s="96"/>
      <c r="AS7" s="87" t="s">
        <v>48</v>
      </c>
      <c r="AT7" s="89" t="s">
        <v>62</v>
      </c>
      <c r="AU7" s="95"/>
      <c r="AV7" s="95"/>
      <c r="AW7" s="96"/>
      <c r="AX7" s="87" t="s">
        <v>48</v>
      </c>
      <c r="AY7" s="89" t="s">
        <v>62</v>
      </c>
      <c r="AZ7" s="60"/>
      <c r="BA7" s="87" t="s">
        <v>48</v>
      </c>
      <c r="BB7" s="89" t="s">
        <v>62</v>
      </c>
      <c r="BC7" s="60"/>
      <c r="BD7" s="87" t="s">
        <v>48</v>
      </c>
      <c r="BE7" s="89" t="s">
        <v>62</v>
      </c>
      <c r="BF7" s="60"/>
      <c r="BG7" s="87" t="s">
        <v>48</v>
      </c>
      <c r="BH7" s="89" t="s">
        <v>62</v>
      </c>
      <c r="BI7" s="60"/>
      <c r="BJ7" s="87" t="s">
        <v>48</v>
      </c>
      <c r="BK7" s="89" t="s">
        <v>62</v>
      </c>
      <c r="BL7" s="60"/>
      <c r="BM7" s="87" t="s">
        <v>48</v>
      </c>
      <c r="BN7" s="89" t="s">
        <v>62</v>
      </c>
      <c r="BO7" s="60"/>
      <c r="BP7" s="87" t="s">
        <v>48</v>
      </c>
      <c r="BQ7" s="89" t="s">
        <v>62</v>
      </c>
      <c r="BR7" s="93"/>
      <c r="BS7" s="93"/>
      <c r="BT7" s="94"/>
      <c r="BU7" s="87" t="s">
        <v>48</v>
      </c>
      <c r="BV7" s="89" t="s">
        <v>62</v>
      </c>
      <c r="BW7" s="60"/>
      <c r="BX7" s="87" t="s">
        <v>48</v>
      </c>
      <c r="BY7" s="89" t="s">
        <v>62</v>
      </c>
      <c r="BZ7" s="60"/>
      <c r="CA7" s="87" t="s">
        <v>48</v>
      </c>
      <c r="CB7" s="89" t="s">
        <v>62</v>
      </c>
      <c r="CC7" s="60"/>
      <c r="CD7" s="87" t="s">
        <v>48</v>
      </c>
      <c r="CE7" s="89" t="s">
        <v>62</v>
      </c>
      <c r="CF7" s="60"/>
      <c r="CG7" s="87" t="s">
        <v>48</v>
      </c>
      <c r="CH7" s="89" t="s">
        <v>62</v>
      </c>
      <c r="CI7" s="60"/>
      <c r="CJ7" s="87" t="s">
        <v>48</v>
      </c>
      <c r="CK7" s="89" t="s">
        <v>62</v>
      </c>
      <c r="CL7" s="60"/>
      <c r="CM7" s="87" t="s">
        <v>48</v>
      </c>
      <c r="CN7" s="89" t="s">
        <v>62</v>
      </c>
      <c r="CO7" s="60"/>
      <c r="CP7" s="87" t="s">
        <v>48</v>
      </c>
      <c r="CQ7" s="89" t="s">
        <v>62</v>
      </c>
      <c r="CR7" s="60"/>
      <c r="CS7" s="87" t="s">
        <v>48</v>
      </c>
      <c r="CT7" s="89" t="s">
        <v>62</v>
      </c>
      <c r="CU7" s="152" t="s">
        <v>69</v>
      </c>
      <c r="CV7" s="87" t="s">
        <v>48</v>
      </c>
      <c r="CW7" s="89" t="s">
        <v>62</v>
      </c>
      <c r="CX7" s="60"/>
      <c r="CY7" s="87" t="s">
        <v>48</v>
      </c>
      <c r="CZ7" s="89" t="s">
        <v>62</v>
      </c>
      <c r="DA7" s="60"/>
      <c r="DB7" s="87" t="s">
        <v>48</v>
      </c>
      <c r="DC7" s="89" t="s">
        <v>62</v>
      </c>
      <c r="DD7" s="60"/>
      <c r="DE7" s="87" t="s">
        <v>48</v>
      </c>
      <c r="DF7" s="89" t="s">
        <v>62</v>
      </c>
      <c r="DG7" s="60"/>
      <c r="DH7" s="92" t="s">
        <v>49</v>
      </c>
      <c r="DI7" s="87" t="s">
        <v>48</v>
      </c>
      <c r="DJ7" s="89" t="s">
        <v>62</v>
      </c>
      <c r="DK7" s="60"/>
      <c r="DL7" s="87" t="s">
        <v>48</v>
      </c>
      <c r="DM7" s="89" t="s">
        <v>62</v>
      </c>
      <c r="DN7" s="60"/>
      <c r="DO7" s="87" t="s">
        <v>48</v>
      </c>
      <c r="DP7" s="89" t="s">
        <v>62</v>
      </c>
      <c r="DQ7" s="60"/>
      <c r="DR7" s="87" t="s">
        <v>48</v>
      </c>
      <c r="DS7" s="89" t="s">
        <v>62</v>
      </c>
      <c r="DT7" s="60"/>
      <c r="DU7" s="87" t="s">
        <v>48</v>
      </c>
      <c r="DV7" s="89" t="s">
        <v>62</v>
      </c>
      <c r="DW7" s="60"/>
      <c r="DX7" s="87" t="s">
        <v>48</v>
      </c>
      <c r="DY7" s="89" t="s">
        <v>62</v>
      </c>
      <c r="DZ7" s="60"/>
      <c r="EA7" s="87" t="s">
        <v>48</v>
      </c>
      <c r="EB7" s="89" t="s">
        <v>62</v>
      </c>
      <c r="EC7" s="60"/>
      <c r="ED7" s="91" t="s">
        <v>49</v>
      </c>
      <c r="EE7" s="87" t="s">
        <v>48</v>
      </c>
      <c r="EF7" s="89" t="s">
        <v>62</v>
      </c>
      <c r="EG7" s="6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159"/>
      <c r="B8" s="162"/>
      <c r="C8" s="165"/>
      <c r="D8" s="165"/>
      <c r="E8" s="88"/>
      <c r="F8" s="90"/>
      <c r="G8" s="12" t="s">
        <v>63</v>
      </c>
      <c r="H8" s="62" t="s">
        <v>54</v>
      </c>
      <c r="I8" s="63" t="s">
        <v>50</v>
      </c>
      <c r="J8" s="88"/>
      <c r="K8" s="90"/>
      <c r="L8" s="12" t="s">
        <v>63</v>
      </c>
      <c r="M8" s="62" t="s">
        <v>54</v>
      </c>
      <c r="N8" s="63" t="s">
        <v>50</v>
      </c>
      <c r="O8" s="88"/>
      <c r="P8" s="90"/>
      <c r="Q8" s="12" t="s">
        <v>63</v>
      </c>
      <c r="R8" s="62" t="s">
        <v>54</v>
      </c>
      <c r="S8" s="63" t="s">
        <v>50</v>
      </c>
      <c r="T8" s="88"/>
      <c r="U8" s="90"/>
      <c r="V8" s="12" t="s">
        <v>63</v>
      </c>
      <c r="W8" s="40" t="s">
        <v>54</v>
      </c>
      <c r="X8" s="12" t="s">
        <v>50</v>
      </c>
      <c r="Y8" s="88"/>
      <c r="Z8" s="90"/>
      <c r="AA8" s="12" t="s">
        <v>63</v>
      </c>
      <c r="AB8" s="40" t="s">
        <v>54</v>
      </c>
      <c r="AC8" s="12" t="s">
        <v>50</v>
      </c>
      <c r="AD8" s="88"/>
      <c r="AE8" s="90"/>
      <c r="AF8" s="12" t="s">
        <v>63</v>
      </c>
      <c r="AG8" s="40" t="s">
        <v>54</v>
      </c>
      <c r="AH8" s="12" t="s">
        <v>50</v>
      </c>
      <c r="AI8" s="88"/>
      <c r="AJ8" s="90"/>
      <c r="AK8" s="12" t="s">
        <v>63</v>
      </c>
      <c r="AL8" s="40" t="s">
        <v>54</v>
      </c>
      <c r="AM8" s="12" t="s">
        <v>50</v>
      </c>
      <c r="AN8" s="88"/>
      <c r="AO8" s="90"/>
      <c r="AP8" s="12" t="s">
        <v>63</v>
      </c>
      <c r="AQ8" s="40" t="s">
        <v>54</v>
      </c>
      <c r="AR8" s="12" t="s">
        <v>50</v>
      </c>
      <c r="AS8" s="88"/>
      <c r="AT8" s="90"/>
      <c r="AU8" s="12" t="s">
        <v>63</v>
      </c>
      <c r="AV8" s="40" t="s">
        <v>54</v>
      </c>
      <c r="AW8" s="12" t="s">
        <v>50</v>
      </c>
      <c r="AX8" s="88"/>
      <c r="AY8" s="90"/>
      <c r="AZ8" s="12" t="s">
        <v>63</v>
      </c>
      <c r="BA8" s="88"/>
      <c r="BB8" s="90"/>
      <c r="BC8" s="12" t="s">
        <v>63</v>
      </c>
      <c r="BD8" s="88"/>
      <c r="BE8" s="90"/>
      <c r="BF8" s="12" t="s">
        <v>63</v>
      </c>
      <c r="BG8" s="88"/>
      <c r="BH8" s="90"/>
      <c r="BI8" s="12" t="s">
        <v>63</v>
      </c>
      <c r="BJ8" s="88"/>
      <c r="BK8" s="90"/>
      <c r="BL8" s="12" t="s">
        <v>63</v>
      </c>
      <c r="BM8" s="88"/>
      <c r="BN8" s="90"/>
      <c r="BO8" s="12" t="s">
        <v>63</v>
      </c>
      <c r="BP8" s="88"/>
      <c r="BQ8" s="90"/>
      <c r="BR8" s="12" t="s">
        <v>63</v>
      </c>
      <c r="BS8" s="40" t="s">
        <v>54</v>
      </c>
      <c r="BT8" s="12" t="s">
        <v>50</v>
      </c>
      <c r="BU8" s="88"/>
      <c r="BV8" s="90"/>
      <c r="BW8" s="12" t="s">
        <v>63</v>
      </c>
      <c r="BX8" s="88"/>
      <c r="BY8" s="90"/>
      <c r="BZ8" s="12" t="s">
        <v>63</v>
      </c>
      <c r="CA8" s="88"/>
      <c r="CB8" s="90"/>
      <c r="CC8" s="12" t="s">
        <v>63</v>
      </c>
      <c r="CD8" s="88"/>
      <c r="CE8" s="90"/>
      <c r="CF8" s="12" t="s">
        <v>63</v>
      </c>
      <c r="CG8" s="88"/>
      <c r="CH8" s="90"/>
      <c r="CI8" s="12" t="s">
        <v>63</v>
      </c>
      <c r="CJ8" s="88"/>
      <c r="CK8" s="90"/>
      <c r="CL8" s="12" t="s">
        <v>63</v>
      </c>
      <c r="CM8" s="88"/>
      <c r="CN8" s="90"/>
      <c r="CO8" s="12" t="s">
        <v>63</v>
      </c>
      <c r="CP8" s="88"/>
      <c r="CQ8" s="90"/>
      <c r="CR8" s="12" t="s">
        <v>63</v>
      </c>
      <c r="CS8" s="88"/>
      <c r="CT8" s="90"/>
      <c r="CU8" s="153"/>
      <c r="CV8" s="88"/>
      <c r="CW8" s="90"/>
      <c r="CX8" s="12" t="s">
        <v>63</v>
      </c>
      <c r="CY8" s="88"/>
      <c r="CZ8" s="90"/>
      <c r="DA8" s="12" t="s">
        <v>63</v>
      </c>
      <c r="DB8" s="88"/>
      <c r="DC8" s="90"/>
      <c r="DD8" s="12" t="s">
        <v>63</v>
      </c>
      <c r="DE8" s="88"/>
      <c r="DF8" s="90"/>
      <c r="DG8" s="12" t="s">
        <v>63</v>
      </c>
      <c r="DH8" s="92"/>
      <c r="DI8" s="88"/>
      <c r="DJ8" s="90"/>
      <c r="DK8" s="12" t="s">
        <v>63</v>
      </c>
      <c r="DL8" s="88"/>
      <c r="DM8" s="90"/>
      <c r="DN8" s="12" t="s">
        <v>63</v>
      </c>
      <c r="DO8" s="88"/>
      <c r="DP8" s="90"/>
      <c r="DQ8" s="12" t="s">
        <v>63</v>
      </c>
      <c r="DR8" s="88"/>
      <c r="DS8" s="90"/>
      <c r="DT8" s="12" t="s">
        <v>63</v>
      </c>
      <c r="DU8" s="88"/>
      <c r="DV8" s="90"/>
      <c r="DW8" s="12" t="s">
        <v>63</v>
      </c>
      <c r="DX8" s="88"/>
      <c r="DY8" s="90"/>
      <c r="DZ8" s="12" t="s">
        <v>63</v>
      </c>
      <c r="EA8" s="88"/>
      <c r="EB8" s="90"/>
      <c r="EC8" s="12" t="s">
        <v>63</v>
      </c>
      <c r="ED8" s="91"/>
      <c r="EE8" s="88"/>
      <c r="EF8" s="90"/>
      <c r="EG8" s="12" t="s">
        <v>63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9</v>
      </c>
      <c r="K9" s="15"/>
      <c r="L9" s="15">
        <v>11</v>
      </c>
      <c r="M9" s="15"/>
      <c r="N9" s="15">
        <v>13</v>
      </c>
      <c r="O9" s="16">
        <v>14</v>
      </c>
      <c r="P9" s="16"/>
      <c r="Q9" s="16">
        <v>16</v>
      </c>
      <c r="R9" s="16"/>
      <c r="S9" s="16">
        <v>18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29</v>
      </c>
      <c r="AJ9" s="15"/>
      <c r="AK9" s="15">
        <v>31</v>
      </c>
      <c r="AL9" s="15"/>
      <c r="AM9" s="15">
        <v>33</v>
      </c>
      <c r="AN9" s="16">
        <v>34</v>
      </c>
      <c r="AO9" s="16"/>
      <c r="AP9" s="16">
        <v>36</v>
      </c>
      <c r="AQ9" s="16"/>
      <c r="AR9" s="16">
        <v>38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65</v>
      </c>
      <c r="BQ9" s="15"/>
      <c r="BR9" s="15">
        <v>67</v>
      </c>
      <c r="BS9" s="15"/>
      <c r="BT9" s="15">
        <v>69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91</v>
      </c>
      <c r="CQ9" s="17"/>
      <c r="CR9" s="17">
        <v>93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22">
        <v>1</v>
      </c>
      <c r="B10" s="54" t="s">
        <v>56</v>
      </c>
      <c r="C10" s="55">
        <v>5575.6617999999999</v>
      </c>
      <c r="D10" s="55">
        <v>249957.95910000001</v>
      </c>
      <c r="E10" s="24">
        <f t="shared" ref="E10:G14" si="0">DI10+EE10-EA10</f>
        <v>2766229.4</v>
      </c>
      <c r="F10" s="25">
        <f t="shared" si="0"/>
        <v>691557.35</v>
      </c>
      <c r="G10" s="25">
        <f t="shared" si="0"/>
        <v>112861.07399999999</v>
      </c>
      <c r="H10" s="25">
        <f>+G10/F10*100</f>
        <v>16.319843032540973</v>
      </c>
      <c r="I10" s="25">
        <f t="shared" ref="I10:I14" si="1">G10/E10*100</f>
        <v>4.0799607581352433</v>
      </c>
      <c r="J10" s="24">
        <f t="shared" ref="J10:K14" si="2">T10+Y10+AI10+AN10+AS10+AX10+BM10+BU10+BX10+CA10+CD10+CG10+CM10+CP10+CV10+CY10+DE10+AD10</f>
        <v>460352.79999999993</v>
      </c>
      <c r="K10" s="25">
        <f t="shared" si="2"/>
        <v>115088.19999999998</v>
      </c>
      <c r="L10" s="25">
        <f t="shared" ref="L10:L14" si="3">V10+AA10+AK10+AP10+AU10+AZ10+BO10+BW10+BZ10+CC10+CF10+CI10+CO10+CR10+CX10+DA10+DG10+AF10</f>
        <v>16235.073999999995</v>
      </c>
      <c r="M10" s="25">
        <f>+L10/K10*100</f>
        <v>14.106636475329354</v>
      </c>
      <c r="N10" s="25">
        <f t="shared" ref="N10:N14" si="4">L10/J10*100</f>
        <v>3.5266591188323386</v>
      </c>
      <c r="O10" s="24">
        <f t="shared" ref="O10:P14" si="5">T10+Y10+AD10</f>
        <v>91271.300000000017</v>
      </c>
      <c r="P10" s="25">
        <f t="shared" si="5"/>
        <v>22817.825000000004</v>
      </c>
      <c r="Q10" s="25">
        <f t="shared" ref="Q10:Q14" si="6">V10+AA10+AF10</f>
        <v>1298.8229999999976</v>
      </c>
      <c r="R10" s="25">
        <f>+Q10/P10*100</f>
        <v>5.6921419986348276</v>
      </c>
      <c r="S10" s="23">
        <f t="shared" ref="S10:S14" si="7">Q10/O10*100</f>
        <v>1.4230354996587069</v>
      </c>
      <c r="T10" s="24">
        <v>4578.8</v>
      </c>
      <c r="U10" s="56">
        <f>+T10/12*3</f>
        <v>1144.7</v>
      </c>
      <c r="V10" s="56">
        <v>12.1</v>
      </c>
      <c r="W10" s="56">
        <f>+V10/U10*100</f>
        <v>1.0570455141085</v>
      </c>
      <c r="X10" s="56">
        <f t="shared" ref="X10:X17" si="8">V10/T10*100</f>
        <v>0.264261378527125</v>
      </c>
      <c r="Y10" s="24">
        <v>0</v>
      </c>
      <c r="Z10" s="56">
        <f>+Y10/12*3</f>
        <v>0</v>
      </c>
      <c r="AA10" s="56">
        <v>283.11</v>
      </c>
      <c r="AB10" s="56" t="e">
        <f t="shared" ref="AB10:AC17" si="9">+AA10/Z10*100</f>
        <v>#DIV/0!</v>
      </c>
      <c r="AC10" s="56" t="e">
        <f t="shared" si="9"/>
        <v>#DIV/0!</v>
      </c>
      <c r="AD10" s="24">
        <v>86692.500000000015</v>
      </c>
      <c r="AE10" s="56">
        <f>+AD10/12*3</f>
        <v>21673.125000000004</v>
      </c>
      <c r="AF10" s="56">
        <v>1003.6129999999976</v>
      </c>
      <c r="AG10" s="56">
        <f>+AF10/AE10*100</f>
        <v>4.6306797012428866</v>
      </c>
      <c r="AH10" s="56">
        <f t="shared" ref="AH10:AH14" si="10">AF10/AD10*100</f>
        <v>1.1576699253107217</v>
      </c>
      <c r="AI10" s="24">
        <v>141618.5</v>
      </c>
      <c r="AJ10" s="56">
        <f>+AI10/12*3</f>
        <v>35404.625</v>
      </c>
      <c r="AK10" s="56">
        <v>12564.674999999999</v>
      </c>
      <c r="AL10" s="56">
        <f>+AK10/AJ10*100</f>
        <v>35.488795602269477</v>
      </c>
      <c r="AM10" s="56">
        <f t="shared" ref="AM10:AM14" si="11">AK10/AI10*100</f>
        <v>8.8721989005673692</v>
      </c>
      <c r="AN10" s="24">
        <v>6166</v>
      </c>
      <c r="AO10" s="56">
        <f>+AN10/12*3</f>
        <v>1541.5</v>
      </c>
      <c r="AP10" s="56">
        <v>108.79600000000001</v>
      </c>
      <c r="AQ10" s="56">
        <f>+AP10/AO10*100</f>
        <v>7.057800843334415</v>
      </c>
      <c r="AR10" s="56">
        <f t="shared" ref="AR10:AR14" si="12">AP10/AN10*100</f>
        <v>1.7644502108336038</v>
      </c>
      <c r="AS10" s="24">
        <v>6500</v>
      </c>
      <c r="AT10" s="56">
        <f>+AS10/12*3</f>
        <v>1625</v>
      </c>
      <c r="AU10" s="85">
        <v>452.4</v>
      </c>
      <c r="AV10" s="56">
        <f>+AU10/AT10*100</f>
        <v>27.839999999999996</v>
      </c>
      <c r="AW10" s="56">
        <f t="shared" ref="AW10:AW14" si="13">AU10/AS10*100</f>
        <v>6.9599999999999991</v>
      </c>
      <c r="AX10" s="24">
        <v>0</v>
      </c>
      <c r="AY10" s="56">
        <f>+AX10/12*3</f>
        <v>0</v>
      </c>
      <c r="AZ10" s="56">
        <v>0</v>
      </c>
      <c r="BA10" s="24">
        <v>0</v>
      </c>
      <c r="BB10" s="56">
        <f>+BA10/12*3</f>
        <v>0</v>
      </c>
      <c r="BC10" s="56">
        <v>0</v>
      </c>
      <c r="BD10" s="24">
        <v>1159509.3</v>
      </c>
      <c r="BE10" s="56">
        <f>+BD10/12*3</f>
        <v>289877.32500000001</v>
      </c>
      <c r="BF10" s="56">
        <v>96626</v>
      </c>
      <c r="BG10" s="24">
        <v>3703.9</v>
      </c>
      <c r="BH10" s="56">
        <f t="shared" ref="BH10:BH14" si="14">+BG10/12*3</f>
        <v>925.97500000000014</v>
      </c>
      <c r="BI10" s="56">
        <v>0</v>
      </c>
      <c r="BJ10" s="24">
        <v>0</v>
      </c>
      <c r="BK10" s="56">
        <f t="shared" ref="BK10:BK14" si="15">+BJ10/12*3</f>
        <v>0</v>
      </c>
      <c r="BL10" s="56">
        <v>0</v>
      </c>
      <c r="BM10" s="24">
        <v>0</v>
      </c>
      <c r="BN10" s="56">
        <f t="shared" ref="BN10:BN14" si="16">+BM10/12*3</f>
        <v>0</v>
      </c>
      <c r="BO10" s="56">
        <v>0</v>
      </c>
      <c r="BP10" s="24">
        <f t="shared" ref="BP10:BP14" si="17">BU10+BX10+CA10+CD10</f>
        <v>168038.59999999995</v>
      </c>
      <c r="BQ10" s="56">
        <f>+BP10/12*9</f>
        <v>126028.94999999995</v>
      </c>
      <c r="BR10" s="56">
        <f t="shared" ref="BR10:BR14" si="18">BW10+BZ10+CC10+CF10</f>
        <v>1415.675</v>
      </c>
      <c r="BS10" s="56">
        <f>+BR10/BQ10*100</f>
        <v>1.1232934972480533</v>
      </c>
      <c r="BT10" s="56">
        <f t="shared" ref="BT10:BT14" si="19">BR10/BP10*100</f>
        <v>0.84247012293603984</v>
      </c>
      <c r="BU10" s="24">
        <v>153016.19999999995</v>
      </c>
      <c r="BV10" s="56">
        <f t="shared" ref="BV10:BV14" si="20">+BU10/12*3</f>
        <v>38254.049999999988</v>
      </c>
      <c r="BW10" s="56">
        <v>688.9</v>
      </c>
      <c r="BX10" s="24">
        <v>5402.1</v>
      </c>
      <c r="BY10" s="56">
        <f t="shared" ref="BY10:BY14" si="21">+BX10/12*3</f>
        <v>1350.5250000000001</v>
      </c>
      <c r="BZ10" s="56">
        <v>61.5</v>
      </c>
      <c r="CA10" s="24">
        <v>0</v>
      </c>
      <c r="CB10" s="56">
        <f t="shared" ref="CB10:CB14" si="22">+CA10/12*3</f>
        <v>0</v>
      </c>
      <c r="CC10" s="56">
        <v>0</v>
      </c>
      <c r="CD10" s="24">
        <v>9620.2999999999993</v>
      </c>
      <c r="CE10" s="56">
        <f t="shared" ref="CE10:CE14" si="23">+CD10/12*3</f>
        <v>2405.0749999999998</v>
      </c>
      <c r="CF10" s="56">
        <v>665.27499999999998</v>
      </c>
      <c r="CG10" s="24">
        <v>0</v>
      </c>
      <c r="CH10" s="56">
        <f>+CG10/12*3</f>
        <v>0</v>
      </c>
      <c r="CI10" s="56">
        <v>0</v>
      </c>
      <c r="CJ10" s="24">
        <v>2227.1999999999998</v>
      </c>
      <c r="CK10" s="56">
        <f>+CJ10/12*3</f>
        <v>556.79999999999995</v>
      </c>
      <c r="CL10" s="56">
        <v>0</v>
      </c>
      <c r="CM10" s="24">
        <v>0</v>
      </c>
      <c r="CN10" s="56">
        <f>+CM10/12*9</f>
        <v>0</v>
      </c>
      <c r="CO10" s="56">
        <v>0</v>
      </c>
      <c r="CP10" s="24">
        <v>45458.400000000001</v>
      </c>
      <c r="CQ10" s="56">
        <f>+CP10/12*3</f>
        <v>11364.6</v>
      </c>
      <c r="CR10" s="56">
        <v>349.70499999999998</v>
      </c>
      <c r="CS10" s="24">
        <v>22180.400000000001</v>
      </c>
      <c r="CT10" s="56">
        <f>+CS10/12*3</f>
        <v>5545.1</v>
      </c>
      <c r="CU10" s="56">
        <v>57.505000000000003</v>
      </c>
      <c r="CV10" s="24">
        <v>0</v>
      </c>
      <c r="CW10" s="56">
        <f>+CV10/12*3</f>
        <v>0</v>
      </c>
      <c r="CX10" s="56">
        <v>0</v>
      </c>
      <c r="CY10" s="24">
        <v>0</v>
      </c>
      <c r="CZ10" s="25">
        <f>+CY10/12*3</f>
        <v>0</v>
      </c>
      <c r="DA10" s="25">
        <v>0</v>
      </c>
      <c r="DB10" s="24">
        <v>0</v>
      </c>
      <c r="DC10" s="25">
        <f>+DB10/12*3</f>
        <v>0</v>
      </c>
      <c r="DD10" s="56">
        <v>0</v>
      </c>
      <c r="DE10" s="24">
        <v>1300</v>
      </c>
      <c r="DF10" s="56">
        <f>+DE10/12*3</f>
        <v>325</v>
      </c>
      <c r="DG10" s="56">
        <v>45</v>
      </c>
      <c r="DH10" s="56">
        <v>0</v>
      </c>
      <c r="DI10" s="24">
        <f t="shared" ref="DI10:DI14" si="24">T10+Y10+AI10+AN10+AS10+AX10+BA10+BD10+BG10+BJ10+BM10+BU10+BX10+CA10+CD10+CG10+CJ10+CM10+CP10+CV10+CY10+DB10+DE10+AD10</f>
        <v>1625793.2</v>
      </c>
      <c r="DJ10" s="56">
        <f t="shared" ref="DJ10:DK14" si="25">U10+Z10+AJ10+AO10+AT10+AY10+BB10+BE10+BH10+BK10+BN10+BV10+BY10+CB10+CE10+CH10+CK10+CN10+CQ10+CW10+CZ10+DC10+DF10+AE10</f>
        <v>406448.3</v>
      </c>
      <c r="DK10" s="56">
        <f t="shared" si="25"/>
        <v>112861.07399999999</v>
      </c>
      <c r="DL10" s="24">
        <v>3327.9</v>
      </c>
      <c r="DM10" s="56">
        <f>+DL10/12*3</f>
        <v>831.97499999999991</v>
      </c>
      <c r="DN10" s="56">
        <v>0</v>
      </c>
      <c r="DO10" s="24">
        <v>1137108.3</v>
      </c>
      <c r="DP10" s="56">
        <f>+DO10/12*3</f>
        <v>284277.07500000001</v>
      </c>
      <c r="DQ10" s="56">
        <v>0</v>
      </c>
      <c r="DR10" s="24">
        <v>0</v>
      </c>
      <c r="DS10" s="56">
        <f>+DR10/12*3</f>
        <v>0</v>
      </c>
      <c r="DT10" s="56">
        <v>0</v>
      </c>
      <c r="DU10" s="24">
        <v>0</v>
      </c>
      <c r="DV10" s="56">
        <f>+DU10/12*3</f>
        <v>0</v>
      </c>
      <c r="DW10" s="56">
        <v>0</v>
      </c>
      <c r="DX10" s="24">
        <v>0</v>
      </c>
      <c r="DY10" s="56">
        <f>+DX10/12*3</f>
        <v>0</v>
      </c>
      <c r="DZ10" s="56">
        <v>0</v>
      </c>
      <c r="EA10" s="24">
        <v>276672.09999999998</v>
      </c>
      <c r="EB10" s="56">
        <f>+EA10/12*3</f>
        <v>69168.024999999994</v>
      </c>
      <c r="EC10" s="56">
        <v>0</v>
      </c>
      <c r="ED10" s="56"/>
      <c r="EE10" s="24">
        <f t="shared" ref="EE10:EF14" si="26">DL10+DO10+DR10+DU10+DX10+EA10</f>
        <v>1417108.2999999998</v>
      </c>
      <c r="EF10" s="56">
        <f t="shared" si="26"/>
        <v>354277.07499999995</v>
      </c>
      <c r="EG10" s="56">
        <f t="shared" ref="EG10:EG14" si="27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22">
        <v>2</v>
      </c>
      <c r="B11" s="54" t="s">
        <v>57</v>
      </c>
      <c r="C11" s="55">
        <v>37539.474900000001</v>
      </c>
      <c r="D11" s="55">
        <v>113897.14599999999</v>
      </c>
      <c r="E11" s="24">
        <f t="shared" si="0"/>
        <v>2021999.9999999995</v>
      </c>
      <c r="F11" s="25">
        <f t="shared" si="0"/>
        <v>505499.99999999988</v>
      </c>
      <c r="G11" s="25">
        <f t="shared" si="0"/>
        <v>154707.1373</v>
      </c>
      <c r="H11" s="25">
        <f t="shared" ref="H11:H17" si="28">+G11/F11*100</f>
        <v>30.60477493570723</v>
      </c>
      <c r="I11" s="25">
        <f t="shared" si="1"/>
        <v>7.6511937339268075</v>
      </c>
      <c r="J11" s="24">
        <f t="shared" si="2"/>
        <v>656035.29999999993</v>
      </c>
      <c r="K11" s="25">
        <f t="shared" si="2"/>
        <v>164008.82499999998</v>
      </c>
      <c r="L11" s="25">
        <f t="shared" si="3"/>
        <v>41693.737300000008</v>
      </c>
      <c r="M11" s="25">
        <f t="shared" ref="M11:M17" si="29">+L11/K11*100</f>
        <v>25.421642585391375</v>
      </c>
      <c r="N11" s="25">
        <f t="shared" si="4"/>
        <v>6.3554106463478437</v>
      </c>
      <c r="O11" s="24">
        <f t="shared" si="5"/>
        <v>110725.889</v>
      </c>
      <c r="P11" s="25">
        <f t="shared" si="5"/>
        <v>27681.472249999999</v>
      </c>
      <c r="Q11" s="25">
        <f t="shared" si="6"/>
        <v>3901.6713000000041</v>
      </c>
      <c r="R11" s="25">
        <f t="shared" ref="R11:R17" si="30">+Q11/P11*100</f>
        <v>14.094883627441471</v>
      </c>
      <c r="S11" s="23">
        <f t="shared" si="7"/>
        <v>3.5237209068603677</v>
      </c>
      <c r="T11" s="24">
        <v>2220</v>
      </c>
      <c r="U11" s="56">
        <f t="shared" ref="U11:U14" si="31">+T11/12*3</f>
        <v>555</v>
      </c>
      <c r="V11" s="56">
        <v>270.89729999999997</v>
      </c>
      <c r="W11" s="56">
        <f t="shared" ref="W11:W17" si="32">+V11/U11*100</f>
        <v>48.81032432432432</v>
      </c>
      <c r="X11" s="56">
        <f t="shared" si="8"/>
        <v>12.20258108108108</v>
      </c>
      <c r="Y11" s="24">
        <v>4400</v>
      </c>
      <c r="Z11" s="56">
        <f t="shared" ref="Z11:Z14" si="33">+Y11/12*3</f>
        <v>1100</v>
      </c>
      <c r="AA11" s="56">
        <v>1187.326</v>
      </c>
      <c r="AB11" s="56">
        <f t="shared" si="9"/>
        <v>107.93872727272726</v>
      </c>
      <c r="AC11" s="56">
        <f t="shared" si="9"/>
        <v>9.0909090909090899</v>
      </c>
      <c r="AD11" s="24">
        <v>104105.889</v>
      </c>
      <c r="AE11" s="56">
        <f t="shared" ref="AE11:AE14" si="34">+AD11/12*3</f>
        <v>26026.472249999999</v>
      </c>
      <c r="AF11" s="56">
        <v>2443.448000000004</v>
      </c>
      <c r="AG11" s="56">
        <f t="shared" ref="AG11:AG17" si="35">+AF11/AE11*100</f>
        <v>9.3883180806419269</v>
      </c>
      <c r="AH11" s="56">
        <f t="shared" si="10"/>
        <v>2.3470795201604817</v>
      </c>
      <c r="AI11" s="24">
        <v>310046.83799999999</v>
      </c>
      <c r="AJ11" s="56">
        <f t="shared" ref="AJ11:AJ14" si="36">+AI11/12*3</f>
        <v>77511.709499999997</v>
      </c>
      <c r="AK11" s="56">
        <v>31118.308000000001</v>
      </c>
      <c r="AL11" s="56">
        <f t="shared" ref="AL11:AL14" si="37">+AK11/AJ11*100</f>
        <v>40.146589722679259</v>
      </c>
      <c r="AM11" s="56">
        <f t="shared" si="11"/>
        <v>10.036647430669815</v>
      </c>
      <c r="AN11" s="24">
        <v>8824.6</v>
      </c>
      <c r="AO11" s="56">
        <f t="shared" ref="AO11:AO14" si="38">+AN11/12*3</f>
        <v>2206.15</v>
      </c>
      <c r="AP11" s="56">
        <v>194.37299999999999</v>
      </c>
      <c r="AQ11" s="56">
        <f t="shared" ref="AQ11:AQ17" si="39">+AP11/AO11*100</f>
        <v>8.8105069918183254</v>
      </c>
      <c r="AR11" s="56">
        <f t="shared" si="12"/>
        <v>2.2026267479545814</v>
      </c>
      <c r="AS11" s="24">
        <v>10000</v>
      </c>
      <c r="AT11" s="56">
        <f t="shared" ref="AT11:AT14" si="40">+AS11/12*3</f>
        <v>2500</v>
      </c>
      <c r="AU11" s="85">
        <v>1124.9000000000001</v>
      </c>
      <c r="AV11" s="56">
        <f t="shared" ref="AV11:AV14" si="41">+AU11/AT11*100</f>
        <v>44.996000000000002</v>
      </c>
      <c r="AW11" s="56">
        <f t="shared" si="13"/>
        <v>11.249000000000001</v>
      </c>
      <c r="AX11" s="24">
        <v>0</v>
      </c>
      <c r="AY11" s="56">
        <f t="shared" ref="AY11:AY14" si="42">+AX11/12*3</f>
        <v>0</v>
      </c>
      <c r="AZ11" s="56">
        <v>0</v>
      </c>
      <c r="BA11" s="24">
        <v>0</v>
      </c>
      <c r="BB11" s="56">
        <f t="shared" ref="BB11:BB14" si="43">+BA11/12*3</f>
        <v>0</v>
      </c>
      <c r="BC11" s="56">
        <v>0</v>
      </c>
      <c r="BD11" s="24">
        <v>1365964.7</v>
      </c>
      <c r="BE11" s="56">
        <f t="shared" ref="BE11:BE14" si="44">+BD11/12*3</f>
        <v>341491.17499999999</v>
      </c>
      <c r="BF11" s="56">
        <v>113013.4</v>
      </c>
      <c r="BG11" s="24">
        <v>0</v>
      </c>
      <c r="BH11" s="56">
        <f t="shared" si="14"/>
        <v>0</v>
      </c>
      <c r="BI11" s="56">
        <v>0</v>
      </c>
      <c r="BJ11" s="24">
        <v>0</v>
      </c>
      <c r="BK11" s="56">
        <f t="shared" si="15"/>
        <v>0</v>
      </c>
      <c r="BL11" s="56">
        <v>0</v>
      </c>
      <c r="BM11" s="24">
        <v>0</v>
      </c>
      <c r="BN11" s="56">
        <f t="shared" si="16"/>
        <v>0</v>
      </c>
      <c r="BO11" s="56">
        <v>0</v>
      </c>
      <c r="BP11" s="24">
        <f t="shared" si="17"/>
        <v>47519.360000000001</v>
      </c>
      <c r="BQ11" s="56">
        <f t="shared" ref="BQ11:BQ14" si="45">+BP11/12*9</f>
        <v>35639.520000000004</v>
      </c>
      <c r="BR11" s="56">
        <f t="shared" si="18"/>
        <v>1043.7</v>
      </c>
      <c r="BS11" s="56">
        <f t="shared" ref="BS11:BS17" si="46">+BR11/BQ11*100</f>
        <v>2.9284906194022815</v>
      </c>
      <c r="BT11" s="56">
        <f t="shared" si="19"/>
        <v>2.1963679645517113</v>
      </c>
      <c r="BU11" s="24">
        <v>33687.56</v>
      </c>
      <c r="BV11" s="56">
        <f t="shared" si="20"/>
        <v>8421.89</v>
      </c>
      <c r="BW11" s="56">
        <v>645.6</v>
      </c>
      <c r="BX11" s="24">
        <v>7399.9</v>
      </c>
      <c r="BY11" s="56">
        <f t="shared" si="21"/>
        <v>1849.9749999999999</v>
      </c>
      <c r="BZ11" s="56">
        <v>124.6</v>
      </c>
      <c r="CA11" s="24">
        <v>2100</v>
      </c>
      <c r="CB11" s="56">
        <f t="shared" si="22"/>
        <v>525</v>
      </c>
      <c r="CC11" s="56">
        <v>151.80000000000001</v>
      </c>
      <c r="CD11" s="24">
        <v>4331.8999999999996</v>
      </c>
      <c r="CE11" s="56">
        <f t="shared" si="23"/>
        <v>1082.9749999999999</v>
      </c>
      <c r="CF11" s="56">
        <v>121.7</v>
      </c>
      <c r="CG11" s="24">
        <v>4454.3999999999996</v>
      </c>
      <c r="CH11" s="56">
        <f t="shared" ref="CH11:CH14" si="47">+CG11/12*3</f>
        <v>1113.5999999999999</v>
      </c>
      <c r="CI11" s="56">
        <v>0</v>
      </c>
      <c r="CJ11" s="24">
        <v>0</v>
      </c>
      <c r="CK11" s="56">
        <f t="shared" ref="CK11:CK14" si="48">+CJ11/12*3</f>
        <v>0</v>
      </c>
      <c r="CL11" s="56">
        <v>0</v>
      </c>
      <c r="CM11" s="24">
        <v>0</v>
      </c>
      <c r="CN11" s="56">
        <f t="shared" ref="CN11:CN14" si="49">+CM11/12*9</f>
        <v>0</v>
      </c>
      <c r="CO11" s="56">
        <v>0</v>
      </c>
      <c r="CP11" s="24">
        <v>158778.29999999999</v>
      </c>
      <c r="CQ11" s="56">
        <f t="shared" ref="CQ11:CQ14" si="50">+CP11/12*3</f>
        <v>39694.574999999997</v>
      </c>
      <c r="CR11" s="56">
        <v>4249.0249999999996</v>
      </c>
      <c r="CS11" s="24">
        <f>9568.22+61977.58</f>
        <v>71545.8</v>
      </c>
      <c r="CT11" s="56">
        <f t="shared" ref="CT11:CT14" si="51">+CS11/12*3</f>
        <v>17886.45</v>
      </c>
      <c r="CU11" s="56">
        <v>2699.165</v>
      </c>
      <c r="CV11" s="24">
        <v>3400</v>
      </c>
      <c r="CW11" s="56">
        <f t="shared" ref="CW11:CW14" si="52">+CV11/12*3</f>
        <v>850</v>
      </c>
      <c r="CX11" s="56">
        <v>51.76</v>
      </c>
      <c r="CY11" s="24">
        <v>665.91300000000001</v>
      </c>
      <c r="CZ11" s="25">
        <f t="shared" ref="CZ11:CZ14" si="53">+CY11/12*3</f>
        <v>166.47825</v>
      </c>
      <c r="DA11" s="25">
        <v>0</v>
      </c>
      <c r="DB11" s="24">
        <v>0</v>
      </c>
      <c r="DC11" s="25">
        <f t="shared" ref="DC11:DC14" si="54">+DB11/12*3</f>
        <v>0</v>
      </c>
      <c r="DD11" s="56">
        <v>0</v>
      </c>
      <c r="DE11" s="24">
        <v>1620</v>
      </c>
      <c r="DF11" s="56">
        <f t="shared" ref="DF11:DF14" si="55">+DE11/12*3</f>
        <v>405</v>
      </c>
      <c r="DG11" s="56">
        <v>10</v>
      </c>
      <c r="DH11" s="56">
        <v>0</v>
      </c>
      <c r="DI11" s="24">
        <f t="shared" si="24"/>
        <v>2021999.9999999995</v>
      </c>
      <c r="DJ11" s="56">
        <f t="shared" si="25"/>
        <v>505499.99999999988</v>
      </c>
      <c r="DK11" s="56">
        <f t="shared" si="25"/>
        <v>154707.1373</v>
      </c>
      <c r="DL11" s="24">
        <v>0</v>
      </c>
      <c r="DM11" s="56">
        <f t="shared" ref="DM11:DM14" si="56">+DL11/12*3</f>
        <v>0</v>
      </c>
      <c r="DN11" s="56">
        <v>0</v>
      </c>
      <c r="DO11" s="24">
        <v>0</v>
      </c>
      <c r="DP11" s="56">
        <f t="shared" ref="DP11:DP14" si="57">+DO11/12*3</f>
        <v>0</v>
      </c>
      <c r="DQ11" s="56">
        <v>0</v>
      </c>
      <c r="DR11" s="24">
        <v>0</v>
      </c>
      <c r="DS11" s="56">
        <f t="shared" ref="DS11:DS14" si="58">+DR11/12*3</f>
        <v>0</v>
      </c>
      <c r="DT11" s="56">
        <v>0</v>
      </c>
      <c r="DU11" s="24">
        <v>0</v>
      </c>
      <c r="DV11" s="56">
        <f t="shared" ref="DV11:DV14" si="59">+DU11/12*3</f>
        <v>0</v>
      </c>
      <c r="DW11" s="56">
        <v>0</v>
      </c>
      <c r="DX11" s="24">
        <v>0</v>
      </c>
      <c r="DY11" s="56">
        <f t="shared" ref="DY11:DY14" si="60">+DX11/12*3</f>
        <v>0</v>
      </c>
      <c r="DZ11" s="56">
        <v>0</v>
      </c>
      <c r="EA11" s="24">
        <v>385000</v>
      </c>
      <c r="EB11" s="56">
        <f t="shared" ref="EB11:EB14" si="61">+EA11/12*3</f>
        <v>96250</v>
      </c>
      <c r="EC11" s="56">
        <v>0</v>
      </c>
      <c r="ED11" s="56"/>
      <c r="EE11" s="24">
        <f t="shared" si="26"/>
        <v>385000</v>
      </c>
      <c r="EF11" s="56">
        <f t="shared" si="26"/>
        <v>96250</v>
      </c>
      <c r="EG11" s="56">
        <f t="shared" si="27"/>
        <v>0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22">
        <v>3</v>
      </c>
      <c r="B12" s="54" t="s">
        <v>58</v>
      </c>
      <c r="C12" s="55">
        <v>33917.214599999999</v>
      </c>
      <c r="D12" s="55">
        <v>1057.2941000000001</v>
      </c>
      <c r="E12" s="24">
        <f t="shared" si="0"/>
        <v>669924.25699999998</v>
      </c>
      <c r="F12" s="25">
        <f t="shared" si="0"/>
        <v>167481.06425000002</v>
      </c>
      <c r="G12" s="25">
        <f t="shared" si="0"/>
        <v>53240.184999999998</v>
      </c>
      <c r="H12" s="25">
        <f t="shared" si="28"/>
        <v>31.788778772344106</v>
      </c>
      <c r="I12" s="25">
        <f t="shared" si="1"/>
        <v>7.9471946930860282</v>
      </c>
      <c r="J12" s="24">
        <f t="shared" si="2"/>
        <v>176075.50000000006</v>
      </c>
      <c r="K12" s="25">
        <f t="shared" si="2"/>
        <v>44018.875000000015</v>
      </c>
      <c r="L12" s="25">
        <f t="shared" si="3"/>
        <v>13871.585000000001</v>
      </c>
      <c r="M12" s="25">
        <f t="shared" si="29"/>
        <v>31.512811265621842</v>
      </c>
      <c r="N12" s="25">
        <f t="shared" si="4"/>
        <v>7.8782028164054605</v>
      </c>
      <c r="O12" s="24">
        <f t="shared" si="5"/>
        <v>35509.20000000007</v>
      </c>
      <c r="P12" s="25">
        <f t="shared" si="5"/>
        <v>8877.3000000000175</v>
      </c>
      <c r="Q12" s="25">
        <f t="shared" si="6"/>
        <v>2384.5509999999995</v>
      </c>
      <c r="R12" s="25">
        <f t="shared" si="30"/>
        <v>26.861219064355097</v>
      </c>
      <c r="S12" s="23">
        <f t="shared" si="7"/>
        <v>6.7153047660887744</v>
      </c>
      <c r="T12" s="24">
        <v>0</v>
      </c>
      <c r="U12" s="56">
        <f t="shared" si="31"/>
        <v>0</v>
      </c>
      <c r="V12" s="56">
        <v>16.260000000000002</v>
      </c>
      <c r="W12" s="56" t="e">
        <f t="shared" si="32"/>
        <v>#DIV/0!</v>
      </c>
      <c r="X12" s="56" t="e">
        <f t="shared" si="8"/>
        <v>#DIV/0!</v>
      </c>
      <c r="Y12" s="24">
        <v>16700</v>
      </c>
      <c r="Z12" s="56">
        <f t="shared" si="33"/>
        <v>4175</v>
      </c>
      <c r="AA12" s="56">
        <v>1024.0239999999999</v>
      </c>
      <c r="AB12" s="56">
        <f t="shared" si="9"/>
        <v>24.52752095808383</v>
      </c>
      <c r="AC12" s="56">
        <f t="shared" si="9"/>
        <v>2.3952095808383236</v>
      </c>
      <c r="AD12" s="24">
        <v>18809.20000000007</v>
      </c>
      <c r="AE12" s="56">
        <f t="shared" si="34"/>
        <v>4702.3000000000175</v>
      </c>
      <c r="AF12" s="56">
        <v>1344.2669999999998</v>
      </c>
      <c r="AG12" s="56">
        <f t="shared" si="35"/>
        <v>28.587435935605871</v>
      </c>
      <c r="AH12" s="56">
        <f t="shared" si="10"/>
        <v>7.1468589839014678</v>
      </c>
      <c r="AI12" s="24">
        <v>49726.3</v>
      </c>
      <c r="AJ12" s="56">
        <f t="shared" si="36"/>
        <v>12431.575000000001</v>
      </c>
      <c r="AK12" s="56">
        <v>4189.3909999999996</v>
      </c>
      <c r="AL12" s="56">
        <f t="shared" si="37"/>
        <v>33.699599608255589</v>
      </c>
      <c r="AM12" s="56">
        <f t="shared" si="11"/>
        <v>8.4248999020638973</v>
      </c>
      <c r="AN12" s="24">
        <v>6516</v>
      </c>
      <c r="AO12" s="56">
        <f t="shared" si="38"/>
        <v>1629</v>
      </c>
      <c r="AP12" s="56">
        <v>479.69200000000001</v>
      </c>
      <c r="AQ12" s="56">
        <f t="shared" si="39"/>
        <v>29.447022713321058</v>
      </c>
      <c r="AR12" s="56">
        <f t="shared" si="12"/>
        <v>7.3617556783302645</v>
      </c>
      <c r="AS12" s="24">
        <v>450</v>
      </c>
      <c r="AT12" s="56">
        <f t="shared" si="40"/>
        <v>112.5</v>
      </c>
      <c r="AU12" s="85">
        <v>110</v>
      </c>
      <c r="AV12" s="56">
        <f t="shared" si="41"/>
        <v>97.777777777777771</v>
      </c>
      <c r="AW12" s="56">
        <f t="shared" si="13"/>
        <v>24.444444444444443</v>
      </c>
      <c r="AX12" s="24">
        <v>0</v>
      </c>
      <c r="AY12" s="56">
        <f t="shared" si="42"/>
        <v>0</v>
      </c>
      <c r="AZ12" s="56">
        <v>0</v>
      </c>
      <c r="BA12" s="24">
        <v>0</v>
      </c>
      <c r="BB12" s="56">
        <f t="shared" si="43"/>
        <v>0</v>
      </c>
      <c r="BC12" s="56">
        <v>0</v>
      </c>
      <c r="BD12" s="24">
        <v>472423.8</v>
      </c>
      <c r="BE12" s="56">
        <f t="shared" si="44"/>
        <v>118105.95000000001</v>
      </c>
      <c r="BF12" s="56">
        <v>39368.6</v>
      </c>
      <c r="BG12" s="24">
        <v>0</v>
      </c>
      <c r="BH12" s="56">
        <f t="shared" si="14"/>
        <v>0</v>
      </c>
      <c r="BI12" s="56">
        <v>0</v>
      </c>
      <c r="BJ12" s="24">
        <v>0</v>
      </c>
      <c r="BK12" s="56">
        <f t="shared" si="15"/>
        <v>0</v>
      </c>
      <c r="BL12" s="56">
        <v>0</v>
      </c>
      <c r="BM12" s="24">
        <v>0</v>
      </c>
      <c r="BN12" s="56">
        <f t="shared" si="16"/>
        <v>0</v>
      </c>
      <c r="BO12" s="56">
        <v>0</v>
      </c>
      <c r="BP12" s="24">
        <f t="shared" si="17"/>
        <v>38290</v>
      </c>
      <c r="BQ12" s="56">
        <f t="shared" si="45"/>
        <v>28717.5</v>
      </c>
      <c r="BR12" s="56">
        <f t="shared" si="18"/>
        <v>2973.7820000000002</v>
      </c>
      <c r="BS12" s="56">
        <f t="shared" si="46"/>
        <v>10.355295551492992</v>
      </c>
      <c r="BT12" s="56">
        <f t="shared" si="19"/>
        <v>7.7664716636197451</v>
      </c>
      <c r="BU12" s="24">
        <v>34390</v>
      </c>
      <c r="BV12" s="56">
        <f t="shared" si="20"/>
        <v>8597.5</v>
      </c>
      <c r="BW12" s="56">
        <v>2752.7420000000002</v>
      </c>
      <c r="BX12" s="24">
        <v>0</v>
      </c>
      <c r="BY12" s="56">
        <f t="shared" si="21"/>
        <v>0</v>
      </c>
      <c r="BZ12" s="56">
        <v>0</v>
      </c>
      <c r="CA12" s="24">
        <v>0</v>
      </c>
      <c r="CB12" s="56">
        <f t="shared" si="22"/>
        <v>0</v>
      </c>
      <c r="CC12" s="56">
        <v>0</v>
      </c>
      <c r="CD12" s="24">
        <v>3900</v>
      </c>
      <c r="CE12" s="56">
        <f t="shared" si="23"/>
        <v>975</v>
      </c>
      <c r="CF12" s="56">
        <v>221.04</v>
      </c>
      <c r="CG12" s="24">
        <v>0</v>
      </c>
      <c r="CH12" s="56">
        <f t="shared" si="47"/>
        <v>0</v>
      </c>
      <c r="CI12" s="56">
        <v>0</v>
      </c>
      <c r="CJ12" s="24">
        <v>4933.1000000000004</v>
      </c>
      <c r="CK12" s="56">
        <f t="shared" si="48"/>
        <v>1233.2750000000001</v>
      </c>
      <c r="CL12" s="56">
        <v>0</v>
      </c>
      <c r="CM12" s="24">
        <v>0</v>
      </c>
      <c r="CN12" s="56">
        <f t="shared" si="49"/>
        <v>0</v>
      </c>
      <c r="CO12" s="56">
        <v>46</v>
      </c>
      <c r="CP12" s="24">
        <v>32684</v>
      </c>
      <c r="CQ12" s="56">
        <f t="shared" si="50"/>
        <v>8171</v>
      </c>
      <c r="CR12" s="56">
        <v>1537.1690000000001</v>
      </c>
      <c r="CS12" s="24">
        <v>14884</v>
      </c>
      <c r="CT12" s="56">
        <f t="shared" si="51"/>
        <v>3721</v>
      </c>
      <c r="CU12" s="56">
        <v>1043.1690000000001</v>
      </c>
      <c r="CV12" s="24">
        <v>900</v>
      </c>
      <c r="CW12" s="56">
        <f t="shared" si="52"/>
        <v>225</v>
      </c>
      <c r="CX12" s="56">
        <v>0</v>
      </c>
      <c r="CY12" s="24">
        <v>2000</v>
      </c>
      <c r="CZ12" s="25">
        <f t="shared" si="53"/>
        <v>500</v>
      </c>
      <c r="DA12" s="25">
        <v>400</v>
      </c>
      <c r="DB12" s="24">
        <v>10000</v>
      </c>
      <c r="DC12" s="25">
        <f t="shared" si="54"/>
        <v>2500</v>
      </c>
      <c r="DD12" s="56">
        <v>0</v>
      </c>
      <c r="DE12" s="24">
        <v>10000</v>
      </c>
      <c r="DF12" s="56">
        <f t="shared" si="55"/>
        <v>2500</v>
      </c>
      <c r="DG12" s="56">
        <v>1751</v>
      </c>
      <c r="DH12" s="56">
        <v>0</v>
      </c>
      <c r="DI12" s="24">
        <f t="shared" si="24"/>
        <v>663432.4</v>
      </c>
      <c r="DJ12" s="56">
        <f t="shared" si="25"/>
        <v>165858.10000000003</v>
      </c>
      <c r="DK12" s="56">
        <f t="shared" si="25"/>
        <v>53240.184999999998</v>
      </c>
      <c r="DL12" s="24">
        <v>0</v>
      </c>
      <c r="DM12" s="56">
        <f t="shared" si="56"/>
        <v>0</v>
      </c>
      <c r="DN12" s="56">
        <v>0</v>
      </c>
      <c r="DO12" s="24">
        <v>6491.857</v>
      </c>
      <c r="DP12" s="56">
        <f t="shared" si="57"/>
        <v>1622.96425</v>
      </c>
      <c r="DQ12" s="56">
        <v>0</v>
      </c>
      <c r="DR12" s="24">
        <v>0</v>
      </c>
      <c r="DS12" s="56">
        <f t="shared" si="58"/>
        <v>0</v>
      </c>
      <c r="DT12" s="56">
        <v>0</v>
      </c>
      <c r="DU12" s="24">
        <v>0</v>
      </c>
      <c r="DV12" s="56">
        <f t="shared" si="59"/>
        <v>0</v>
      </c>
      <c r="DW12" s="56">
        <v>0</v>
      </c>
      <c r="DX12" s="24">
        <v>0</v>
      </c>
      <c r="DY12" s="56">
        <f t="shared" si="60"/>
        <v>0</v>
      </c>
      <c r="DZ12" s="56">
        <v>0</v>
      </c>
      <c r="EA12" s="24">
        <v>67500</v>
      </c>
      <c r="EB12" s="56">
        <f t="shared" si="61"/>
        <v>16875</v>
      </c>
      <c r="EC12" s="56">
        <v>0</v>
      </c>
      <c r="ED12" s="56"/>
      <c r="EE12" s="24">
        <f t="shared" si="26"/>
        <v>73991.857000000004</v>
      </c>
      <c r="EF12" s="56">
        <f t="shared" si="26"/>
        <v>18497.964250000001</v>
      </c>
      <c r="EG12" s="56">
        <f t="shared" si="27"/>
        <v>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22">
        <v>5</v>
      </c>
      <c r="B13" s="54" t="s">
        <v>59</v>
      </c>
      <c r="C13" s="55">
        <v>237025.62719999999</v>
      </c>
      <c r="D13" s="55">
        <v>1088997.5411</v>
      </c>
      <c r="E13" s="24">
        <f t="shared" si="0"/>
        <v>3174296</v>
      </c>
      <c r="F13" s="25">
        <f t="shared" si="0"/>
        <v>793574</v>
      </c>
      <c r="G13" s="25">
        <f t="shared" si="0"/>
        <v>263449.91739999998</v>
      </c>
      <c r="H13" s="25">
        <f t="shared" si="28"/>
        <v>33.197901821380235</v>
      </c>
      <c r="I13" s="25">
        <f t="shared" si="1"/>
        <v>8.2994754553450587</v>
      </c>
      <c r="J13" s="24">
        <f t="shared" si="2"/>
        <v>743844.50000000035</v>
      </c>
      <c r="K13" s="25">
        <f t="shared" si="2"/>
        <v>185961.12500000009</v>
      </c>
      <c r="L13" s="25">
        <f t="shared" si="3"/>
        <v>62481.808399999987</v>
      </c>
      <c r="M13" s="25">
        <f t="shared" si="29"/>
        <v>33.599392561214046</v>
      </c>
      <c r="N13" s="25">
        <f t="shared" si="4"/>
        <v>8.3998481403035115</v>
      </c>
      <c r="O13" s="24">
        <f t="shared" si="5"/>
        <v>158118.30000000028</v>
      </c>
      <c r="P13" s="25">
        <f t="shared" si="5"/>
        <v>39529.57500000007</v>
      </c>
      <c r="Q13" s="25">
        <f t="shared" si="6"/>
        <v>6755.1905999999854</v>
      </c>
      <c r="R13" s="25">
        <f t="shared" si="30"/>
        <v>17.088953271063435</v>
      </c>
      <c r="S13" s="23">
        <f t="shared" si="7"/>
        <v>4.2722383177658587</v>
      </c>
      <c r="T13" s="24">
        <v>300</v>
      </c>
      <c r="U13" s="56">
        <f t="shared" si="31"/>
        <v>75</v>
      </c>
      <c r="V13" s="56">
        <v>284.10000000000002</v>
      </c>
      <c r="W13" s="56">
        <f t="shared" si="32"/>
        <v>378.8</v>
      </c>
      <c r="X13" s="56">
        <f t="shared" si="8"/>
        <v>94.7</v>
      </c>
      <c r="Y13" s="24">
        <v>27353.5</v>
      </c>
      <c r="Z13" s="56">
        <f t="shared" si="33"/>
        <v>6838.375</v>
      </c>
      <c r="AA13" s="56">
        <v>1284.461</v>
      </c>
      <c r="AB13" s="56">
        <f t="shared" si="9"/>
        <v>18.783131957519146</v>
      </c>
      <c r="AC13" s="56">
        <f t="shared" si="9"/>
        <v>1.4623357157219368</v>
      </c>
      <c r="AD13" s="24">
        <v>130464.80000000028</v>
      </c>
      <c r="AE13" s="56">
        <f t="shared" si="34"/>
        <v>32616.20000000007</v>
      </c>
      <c r="AF13" s="56">
        <v>5186.6295999999857</v>
      </c>
      <c r="AG13" s="56">
        <f t="shared" si="35"/>
        <v>15.902004525358487</v>
      </c>
      <c r="AH13" s="56">
        <f t="shared" si="10"/>
        <v>3.9755011313396218</v>
      </c>
      <c r="AI13" s="24">
        <v>394996.4</v>
      </c>
      <c r="AJ13" s="56">
        <f t="shared" si="36"/>
        <v>98749.1</v>
      </c>
      <c r="AK13" s="56">
        <v>48578.944799999997</v>
      </c>
      <c r="AL13" s="56">
        <f t="shared" si="37"/>
        <v>49.19431650516308</v>
      </c>
      <c r="AM13" s="56">
        <f t="shared" si="11"/>
        <v>12.29857912629077</v>
      </c>
      <c r="AN13" s="24">
        <v>14809.5</v>
      </c>
      <c r="AO13" s="56">
        <f t="shared" si="38"/>
        <v>3702.375</v>
      </c>
      <c r="AP13" s="56">
        <v>520.91999999999996</v>
      </c>
      <c r="AQ13" s="56">
        <f t="shared" si="39"/>
        <v>14.069887572166515</v>
      </c>
      <c r="AR13" s="56">
        <f t="shared" si="12"/>
        <v>3.5174718930416287</v>
      </c>
      <c r="AS13" s="24">
        <v>10000</v>
      </c>
      <c r="AT13" s="56">
        <f t="shared" si="40"/>
        <v>2500</v>
      </c>
      <c r="AU13" s="85">
        <v>1629.9</v>
      </c>
      <c r="AV13" s="56">
        <f t="shared" si="41"/>
        <v>65.195999999999998</v>
      </c>
      <c r="AW13" s="56">
        <f t="shared" si="13"/>
        <v>16.298999999999999</v>
      </c>
      <c r="AX13" s="24">
        <v>0</v>
      </c>
      <c r="AY13" s="56">
        <f t="shared" si="42"/>
        <v>0</v>
      </c>
      <c r="AZ13" s="56">
        <v>0</v>
      </c>
      <c r="BA13" s="24">
        <v>0</v>
      </c>
      <c r="BB13" s="56">
        <f t="shared" si="43"/>
        <v>0</v>
      </c>
      <c r="BC13" s="56">
        <v>0</v>
      </c>
      <c r="BD13" s="24">
        <v>2419532.6</v>
      </c>
      <c r="BE13" s="56">
        <f t="shared" si="44"/>
        <v>604883.15</v>
      </c>
      <c r="BF13" s="56">
        <v>201627.9</v>
      </c>
      <c r="BG13" s="24">
        <v>3378.5</v>
      </c>
      <c r="BH13" s="56">
        <f t="shared" si="14"/>
        <v>844.625</v>
      </c>
      <c r="BI13" s="56">
        <v>0</v>
      </c>
      <c r="BJ13" s="24">
        <v>0</v>
      </c>
      <c r="BK13" s="56">
        <f t="shared" si="15"/>
        <v>0</v>
      </c>
      <c r="BL13" s="56">
        <v>0</v>
      </c>
      <c r="BM13" s="24">
        <v>0</v>
      </c>
      <c r="BN13" s="56">
        <f t="shared" si="16"/>
        <v>0</v>
      </c>
      <c r="BO13" s="56">
        <v>0</v>
      </c>
      <c r="BP13" s="24">
        <f t="shared" si="17"/>
        <v>37904</v>
      </c>
      <c r="BQ13" s="56">
        <f t="shared" si="45"/>
        <v>28428</v>
      </c>
      <c r="BR13" s="56">
        <f t="shared" si="18"/>
        <v>2274.3200000000002</v>
      </c>
      <c r="BS13" s="56">
        <f t="shared" si="46"/>
        <v>8.000281412691713</v>
      </c>
      <c r="BT13" s="56">
        <f t="shared" si="19"/>
        <v>6.0002110595187848</v>
      </c>
      <c r="BU13" s="24">
        <v>31936.3</v>
      </c>
      <c r="BV13" s="56">
        <f t="shared" si="20"/>
        <v>7984.0749999999989</v>
      </c>
      <c r="BW13" s="56">
        <v>1526.73</v>
      </c>
      <c r="BX13" s="24">
        <v>0</v>
      </c>
      <c r="BY13" s="56">
        <f t="shared" si="21"/>
        <v>0</v>
      </c>
      <c r="BZ13" s="56">
        <v>19</v>
      </c>
      <c r="CA13" s="24">
        <v>0</v>
      </c>
      <c r="CB13" s="56">
        <f t="shared" si="22"/>
        <v>0</v>
      </c>
      <c r="CC13" s="56">
        <v>0</v>
      </c>
      <c r="CD13" s="24">
        <v>5967.7</v>
      </c>
      <c r="CE13" s="56">
        <f t="shared" si="23"/>
        <v>1491.925</v>
      </c>
      <c r="CF13" s="56">
        <v>728.59</v>
      </c>
      <c r="CG13" s="24">
        <v>0</v>
      </c>
      <c r="CH13" s="56">
        <f t="shared" si="47"/>
        <v>0</v>
      </c>
      <c r="CI13" s="56">
        <v>0</v>
      </c>
      <c r="CJ13" s="24">
        <v>7540.4</v>
      </c>
      <c r="CK13" s="56">
        <f t="shared" si="48"/>
        <v>1885.1</v>
      </c>
      <c r="CL13" s="56">
        <v>-659.79100000000005</v>
      </c>
      <c r="CM13" s="24">
        <v>0</v>
      </c>
      <c r="CN13" s="56">
        <f t="shared" si="49"/>
        <v>0</v>
      </c>
      <c r="CO13" s="56">
        <v>115</v>
      </c>
      <c r="CP13" s="24">
        <v>126166.3</v>
      </c>
      <c r="CQ13" s="56">
        <f t="shared" si="50"/>
        <v>31541.575000000001</v>
      </c>
      <c r="CR13" s="56">
        <v>571.28099999999995</v>
      </c>
      <c r="CS13" s="24">
        <v>62682.8</v>
      </c>
      <c r="CT13" s="56">
        <f t="shared" si="51"/>
        <v>15670.7</v>
      </c>
      <c r="CU13" s="56">
        <v>304.76</v>
      </c>
      <c r="CV13" s="24">
        <v>1350</v>
      </c>
      <c r="CW13" s="56">
        <f t="shared" si="52"/>
        <v>337.5</v>
      </c>
      <c r="CX13" s="56">
        <v>1621.252</v>
      </c>
      <c r="CY13" s="24">
        <v>500</v>
      </c>
      <c r="CZ13" s="25">
        <f t="shared" si="53"/>
        <v>125</v>
      </c>
      <c r="DA13" s="25">
        <v>400</v>
      </c>
      <c r="DB13" s="24">
        <v>0</v>
      </c>
      <c r="DC13" s="25">
        <f t="shared" si="54"/>
        <v>0</v>
      </c>
      <c r="DD13" s="56">
        <v>0</v>
      </c>
      <c r="DE13" s="24">
        <v>0</v>
      </c>
      <c r="DF13" s="56">
        <f t="shared" si="55"/>
        <v>0</v>
      </c>
      <c r="DG13" s="56">
        <v>15</v>
      </c>
      <c r="DH13" s="56">
        <v>0</v>
      </c>
      <c r="DI13" s="24">
        <f t="shared" si="24"/>
        <v>3174296</v>
      </c>
      <c r="DJ13" s="56">
        <f t="shared" si="25"/>
        <v>793574</v>
      </c>
      <c r="DK13" s="56">
        <f t="shared" si="25"/>
        <v>263449.91739999998</v>
      </c>
      <c r="DL13" s="24">
        <v>0</v>
      </c>
      <c r="DM13" s="56">
        <f t="shared" si="56"/>
        <v>0</v>
      </c>
      <c r="DN13" s="56">
        <v>0</v>
      </c>
      <c r="DO13" s="24">
        <v>0</v>
      </c>
      <c r="DP13" s="56">
        <f t="shared" si="57"/>
        <v>0</v>
      </c>
      <c r="DQ13" s="56">
        <v>0</v>
      </c>
      <c r="DR13" s="24">
        <v>0</v>
      </c>
      <c r="DS13" s="56">
        <f t="shared" si="58"/>
        <v>0</v>
      </c>
      <c r="DT13" s="56">
        <v>0</v>
      </c>
      <c r="DU13" s="24">
        <v>0</v>
      </c>
      <c r="DV13" s="56">
        <f t="shared" si="59"/>
        <v>0</v>
      </c>
      <c r="DW13" s="56">
        <v>0</v>
      </c>
      <c r="DX13" s="24">
        <v>0</v>
      </c>
      <c r="DY13" s="56">
        <f t="shared" si="60"/>
        <v>0</v>
      </c>
      <c r="DZ13" s="56">
        <v>0</v>
      </c>
      <c r="EA13" s="24">
        <v>0</v>
      </c>
      <c r="EB13" s="56">
        <f t="shared" si="61"/>
        <v>0</v>
      </c>
      <c r="EC13" s="56">
        <v>0</v>
      </c>
      <c r="ED13" s="56"/>
      <c r="EE13" s="24">
        <f t="shared" si="26"/>
        <v>0</v>
      </c>
      <c r="EF13" s="56">
        <f t="shared" si="26"/>
        <v>0</v>
      </c>
      <c r="EG13" s="56">
        <f t="shared" si="27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22">
        <v>6</v>
      </c>
      <c r="B14" s="54" t="s">
        <v>60</v>
      </c>
      <c r="C14" s="55">
        <v>13298.7847</v>
      </c>
      <c r="D14" s="55">
        <v>52003.305200000003</v>
      </c>
      <c r="E14" s="24">
        <f t="shared" si="0"/>
        <v>1122120.9491000001</v>
      </c>
      <c r="F14" s="25">
        <f t="shared" si="0"/>
        <v>280530.23727500002</v>
      </c>
      <c r="G14" s="25">
        <f t="shared" si="0"/>
        <v>116443.4909</v>
      </c>
      <c r="H14" s="25">
        <f t="shared" si="28"/>
        <v>41.508356472051894</v>
      </c>
      <c r="I14" s="25">
        <f t="shared" si="1"/>
        <v>10.377089118012973</v>
      </c>
      <c r="J14" s="24">
        <f t="shared" si="2"/>
        <v>334997.10000000009</v>
      </c>
      <c r="K14" s="25">
        <f t="shared" si="2"/>
        <v>83749.275000000023</v>
      </c>
      <c r="L14" s="25">
        <f t="shared" si="3"/>
        <v>35098.990900000012</v>
      </c>
      <c r="M14" s="25">
        <f t="shared" si="29"/>
        <v>41.909605665243078</v>
      </c>
      <c r="N14" s="25">
        <f t="shared" si="4"/>
        <v>10.477401416310769</v>
      </c>
      <c r="O14" s="24">
        <f t="shared" si="5"/>
        <v>67021.70000000007</v>
      </c>
      <c r="P14" s="25">
        <f t="shared" si="5"/>
        <v>16755.425000000017</v>
      </c>
      <c r="Q14" s="25">
        <f t="shared" si="6"/>
        <v>3559.8650000000143</v>
      </c>
      <c r="R14" s="25">
        <f t="shared" si="30"/>
        <v>21.246044191657393</v>
      </c>
      <c r="S14" s="23">
        <f t="shared" si="7"/>
        <v>5.3115110479143484</v>
      </c>
      <c r="T14" s="24">
        <v>4240</v>
      </c>
      <c r="U14" s="56">
        <f t="shared" si="31"/>
        <v>1060</v>
      </c>
      <c r="V14" s="56">
        <v>853.02200000000005</v>
      </c>
      <c r="W14" s="56">
        <f t="shared" si="32"/>
        <v>80.473773584905658</v>
      </c>
      <c r="X14" s="56">
        <f t="shared" si="8"/>
        <v>20.118443396226414</v>
      </c>
      <c r="Y14" s="24">
        <v>10845</v>
      </c>
      <c r="Z14" s="56">
        <f t="shared" si="33"/>
        <v>2711.25</v>
      </c>
      <c r="AA14" s="56">
        <v>773.80899999999997</v>
      </c>
      <c r="AB14" s="56">
        <f t="shared" si="9"/>
        <v>28.540673121254034</v>
      </c>
      <c r="AC14" s="56">
        <f t="shared" si="9"/>
        <v>3.6883356385431076</v>
      </c>
      <c r="AD14" s="24">
        <v>51936.70000000007</v>
      </c>
      <c r="AE14" s="56">
        <f t="shared" si="34"/>
        <v>12984.175000000017</v>
      </c>
      <c r="AF14" s="56">
        <v>1933.0340000000142</v>
      </c>
      <c r="AG14" s="56">
        <f t="shared" si="35"/>
        <v>14.887615116093333</v>
      </c>
      <c r="AH14" s="56">
        <f t="shared" si="10"/>
        <v>3.7219037790233331</v>
      </c>
      <c r="AI14" s="24">
        <v>192277.3</v>
      </c>
      <c r="AJ14" s="56">
        <f t="shared" si="36"/>
        <v>48069.324999999997</v>
      </c>
      <c r="AK14" s="56">
        <v>23849.232</v>
      </c>
      <c r="AL14" s="56">
        <f t="shared" si="37"/>
        <v>49.614243595057765</v>
      </c>
      <c r="AM14" s="56">
        <f t="shared" si="11"/>
        <v>12.403560898764441</v>
      </c>
      <c r="AN14" s="24">
        <v>8227</v>
      </c>
      <c r="AO14" s="56">
        <f t="shared" si="38"/>
        <v>2056.75</v>
      </c>
      <c r="AP14" s="56">
        <v>1140.425</v>
      </c>
      <c r="AQ14" s="56">
        <f t="shared" si="39"/>
        <v>55.447915400510517</v>
      </c>
      <c r="AR14" s="56">
        <f t="shared" si="12"/>
        <v>13.861978850127629</v>
      </c>
      <c r="AS14" s="24">
        <v>13700</v>
      </c>
      <c r="AT14" s="56">
        <f t="shared" si="40"/>
        <v>3425</v>
      </c>
      <c r="AU14" s="85">
        <v>594</v>
      </c>
      <c r="AV14" s="56">
        <f t="shared" si="41"/>
        <v>17.343065693430656</v>
      </c>
      <c r="AW14" s="56">
        <f t="shared" si="13"/>
        <v>4.335766423357664</v>
      </c>
      <c r="AX14" s="24">
        <v>0</v>
      </c>
      <c r="AY14" s="56">
        <f t="shared" si="42"/>
        <v>0</v>
      </c>
      <c r="AZ14" s="56">
        <v>0</v>
      </c>
      <c r="BA14" s="24">
        <v>0</v>
      </c>
      <c r="BB14" s="56">
        <f t="shared" si="43"/>
        <v>0</v>
      </c>
      <c r="BC14" s="56">
        <v>0</v>
      </c>
      <c r="BD14" s="24">
        <v>674423.17500000005</v>
      </c>
      <c r="BE14" s="56">
        <f t="shared" si="44"/>
        <v>168605.79375000001</v>
      </c>
      <c r="BF14" s="56">
        <v>81344.5</v>
      </c>
      <c r="BG14" s="24">
        <v>654.5</v>
      </c>
      <c r="BH14" s="56">
        <f t="shared" si="14"/>
        <v>163.625</v>
      </c>
      <c r="BI14" s="56">
        <v>0</v>
      </c>
      <c r="BJ14" s="24">
        <v>0</v>
      </c>
      <c r="BK14" s="56">
        <f t="shared" si="15"/>
        <v>0</v>
      </c>
      <c r="BL14" s="56">
        <v>0</v>
      </c>
      <c r="BM14" s="24">
        <v>0</v>
      </c>
      <c r="BN14" s="56">
        <f t="shared" si="16"/>
        <v>0</v>
      </c>
      <c r="BO14" s="56">
        <v>0</v>
      </c>
      <c r="BP14" s="24">
        <f t="shared" si="17"/>
        <v>13833.7</v>
      </c>
      <c r="BQ14" s="56">
        <f t="shared" si="45"/>
        <v>10375.275000000001</v>
      </c>
      <c r="BR14" s="56">
        <f t="shared" si="18"/>
        <v>651.52819999999997</v>
      </c>
      <c r="BS14" s="56">
        <f t="shared" si="46"/>
        <v>6.2796234316680755</v>
      </c>
      <c r="BT14" s="56">
        <f t="shared" si="19"/>
        <v>4.7097175737510568</v>
      </c>
      <c r="BU14" s="24">
        <v>6697.5</v>
      </c>
      <c r="BV14" s="56">
        <f t="shared" si="20"/>
        <v>1674.375</v>
      </c>
      <c r="BW14" s="56">
        <v>217.53</v>
      </c>
      <c r="BX14" s="24">
        <v>3591.2</v>
      </c>
      <c r="BY14" s="56">
        <f t="shared" si="21"/>
        <v>897.8</v>
      </c>
      <c r="BZ14" s="56">
        <v>0</v>
      </c>
      <c r="CA14" s="24">
        <v>1600</v>
      </c>
      <c r="CB14" s="56">
        <f t="shared" si="22"/>
        <v>400</v>
      </c>
      <c r="CC14" s="56">
        <v>37.884999999999998</v>
      </c>
      <c r="CD14" s="24">
        <v>1945</v>
      </c>
      <c r="CE14" s="56">
        <f t="shared" si="23"/>
        <v>486.25</v>
      </c>
      <c r="CF14" s="56">
        <v>396.11320000000001</v>
      </c>
      <c r="CG14" s="24">
        <v>0</v>
      </c>
      <c r="CH14" s="56">
        <f t="shared" si="47"/>
        <v>0</v>
      </c>
      <c r="CI14" s="56">
        <v>0</v>
      </c>
      <c r="CJ14" s="24">
        <v>0</v>
      </c>
      <c r="CK14" s="56">
        <f t="shared" si="48"/>
        <v>0</v>
      </c>
      <c r="CL14" s="56">
        <v>0</v>
      </c>
      <c r="CM14" s="24">
        <v>0</v>
      </c>
      <c r="CN14" s="56">
        <f t="shared" si="49"/>
        <v>0</v>
      </c>
      <c r="CO14" s="56">
        <v>0</v>
      </c>
      <c r="CP14" s="24">
        <v>37692.199999999997</v>
      </c>
      <c r="CQ14" s="56">
        <f t="shared" si="50"/>
        <v>9423.0499999999993</v>
      </c>
      <c r="CR14" s="56">
        <v>3737.1026999999999</v>
      </c>
      <c r="CS14" s="24">
        <v>33620</v>
      </c>
      <c r="CT14" s="56">
        <f t="shared" si="51"/>
        <v>8405</v>
      </c>
      <c r="CU14" s="56">
        <v>1865.4027000000001</v>
      </c>
      <c r="CV14" s="24">
        <v>2000</v>
      </c>
      <c r="CW14" s="56">
        <f t="shared" si="52"/>
        <v>500</v>
      </c>
      <c r="CX14" s="56">
        <v>1316.4380000000001</v>
      </c>
      <c r="CY14" s="24">
        <v>20</v>
      </c>
      <c r="CZ14" s="25">
        <f t="shared" si="53"/>
        <v>5</v>
      </c>
      <c r="DA14" s="25">
        <v>0</v>
      </c>
      <c r="DB14" s="24">
        <v>0</v>
      </c>
      <c r="DC14" s="25">
        <f t="shared" si="54"/>
        <v>0</v>
      </c>
      <c r="DD14" s="56">
        <v>0</v>
      </c>
      <c r="DE14" s="24">
        <v>225.2</v>
      </c>
      <c r="DF14" s="56">
        <f t="shared" si="55"/>
        <v>56.3</v>
      </c>
      <c r="DG14" s="56">
        <v>250.4</v>
      </c>
      <c r="DH14" s="56">
        <v>0</v>
      </c>
      <c r="DI14" s="24">
        <f t="shared" si="24"/>
        <v>1010074.775</v>
      </c>
      <c r="DJ14" s="56">
        <f t="shared" si="25"/>
        <v>252518.69375000001</v>
      </c>
      <c r="DK14" s="56">
        <f t="shared" si="25"/>
        <v>116443.4909</v>
      </c>
      <c r="DL14" s="24">
        <v>0</v>
      </c>
      <c r="DM14" s="56">
        <f t="shared" si="56"/>
        <v>0</v>
      </c>
      <c r="DN14" s="56">
        <v>0</v>
      </c>
      <c r="DO14" s="24">
        <v>112046.1741</v>
      </c>
      <c r="DP14" s="56">
        <f t="shared" si="57"/>
        <v>28011.543525000001</v>
      </c>
      <c r="DQ14" s="56">
        <v>0</v>
      </c>
      <c r="DR14" s="24">
        <v>0</v>
      </c>
      <c r="DS14" s="56">
        <f t="shared" si="58"/>
        <v>0</v>
      </c>
      <c r="DT14" s="56">
        <v>0</v>
      </c>
      <c r="DU14" s="24">
        <v>0</v>
      </c>
      <c r="DV14" s="56">
        <f t="shared" si="59"/>
        <v>0</v>
      </c>
      <c r="DW14" s="56">
        <v>0</v>
      </c>
      <c r="DX14" s="24">
        <v>0</v>
      </c>
      <c r="DY14" s="56">
        <f t="shared" si="60"/>
        <v>0</v>
      </c>
      <c r="DZ14" s="56">
        <v>0</v>
      </c>
      <c r="EA14" s="24">
        <v>157370</v>
      </c>
      <c r="EB14" s="56">
        <f t="shared" si="61"/>
        <v>39342.5</v>
      </c>
      <c r="EC14" s="56">
        <v>6200</v>
      </c>
      <c r="ED14" s="56"/>
      <c r="EE14" s="24">
        <f t="shared" si="26"/>
        <v>269416.1741</v>
      </c>
      <c r="EF14" s="56">
        <f t="shared" si="26"/>
        <v>67354.043525000001</v>
      </c>
      <c r="EG14" s="56">
        <f t="shared" si="27"/>
        <v>6200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x14ac:dyDescent="0.3">
      <c r="A15" s="22"/>
      <c r="B15" s="44"/>
      <c r="C15" s="45"/>
      <c r="D15" s="32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3"/>
      <c r="T15" s="26"/>
      <c r="U15" s="57"/>
      <c r="V15" s="41"/>
      <c r="W15" s="56" t="e">
        <f t="shared" si="32"/>
        <v>#DIV/0!</v>
      </c>
      <c r="X15" s="56" t="e">
        <f t="shared" si="8"/>
        <v>#DIV/0!</v>
      </c>
      <c r="Y15" s="33"/>
      <c r="Z15" s="25"/>
      <c r="AA15" s="41"/>
      <c r="AB15" s="56" t="e">
        <f t="shared" si="9"/>
        <v>#DIV/0!</v>
      </c>
      <c r="AC15" s="56" t="e">
        <f t="shared" si="9"/>
        <v>#DIV/0!</v>
      </c>
      <c r="AD15" s="23"/>
      <c r="AE15" s="25"/>
      <c r="AF15" s="41"/>
      <c r="AG15" s="56"/>
      <c r="AH15" s="23"/>
      <c r="AI15" s="26"/>
      <c r="AJ15" s="25"/>
      <c r="AK15" s="41"/>
      <c r="AL15" s="56"/>
      <c r="AM15" s="23"/>
      <c r="AN15" s="26"/>
      <c r="AO15" s="25"/>
      <c r="AP15" s="41"/>
      <c r="AQ15" s="56"/>
      <c r="AR15" s="23"/>
      <c r="AS15" s="28"/>
      <c r="AT15" s="25"/>
      <c r="AU15" s="25"/>
      <c r="AV15" s="56"/>
      <c r="AW15" s="23"/>
      <c r="AX15" s="27"/>
      <c r="AY15" s="25"/>
      <c r="AZ15" s="23"/>
      <c r="BA15" s="23"/>
      <c r="BB15" s="25"/>
      <c r="BC15" s="23"/>
      <c r="BD15" s="23"/>
      <c r="BE15" s="25"/>
      <c r="BF15" s="50"/>
      <c r="BG15" s="29"/>
      <c r="BH15" s="25"/>
      <c r="BI15" s="23"/>
      <c r="BJ15" s="23"/>
      <c r="BK15" s="25"/>
      <c r="BL15" s="23"/>
      <c r="BM15" s="23"/>
      <c r="BN15" s="25"/>
      <c r="BO15" s="23"/>
      <c r="BP15" s="25"/>
      <c r="BQ15" s="25"/>
      <c r="BR15" s="25"/>
      <c r="BS15" s="56" t="e">
        <f t="shared" si="46"/>
        <v>#DIV/0!</v>
      </c>
      <c r="BT15" s="23"/>
      <c r="BU15" s="26"/>
      <c r="BV15" s="25"/>
      <c r="BW15" s="41"/>
      <c r="BX15" s="23"/>
      <c r="BY15" s="25"/>
      <c r="BZ15" s="25"/>
      <c r="CA15" s="23"/>
      <c r="CB15" s="25"/>
      <c r="CC15" s="23"/>
      <c r="CD15" s="26"/>
      <c r="CE15" s="25"/>
      <c r="CF15" s="41"/>
      <c r="CG15" s="23"/>
      <c r="CH15" s="25"/>
      <c r="CI15" s="23"/>
      <c r="CJ15" s="23"/>
      <c r="CK15" s="25"/>
      <c r="CL15" s="23"/>
      <c r="CM15" s="26"/>
      <c r="CN15" s="25"/>
      <c r="CO15" s="41"/>
      <c r="CP15" s="26"/>
      <c r="CQ15" s="25"/>
      <c r="CR15" s="50"/>
      <c r="CS15" s="51"/>
      <c r="CT15" s="25"/>
      <c r="CU15" s="50"/>
      <c r="CV15" s="26"/>
      <c r="CW15" s="25"/>
      <c r="CX15" s="41"/>
      <c r="CY15" s="23"/>
      <c r="CZ15" s="25"/>
      <c r="DA15" s="23"/>
      <c r="DB15" s="23"/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x14ac:dyDescent="0.3">
      <c r="A16" s="22"/>
      <c r="B16" s="44"/>
      <c r="C16" s="45"/>
      <c r="D16" s="32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3"/>
      <c r="T16" s="26"/>
      <c r="U16" s="26"/>
      <c r="V16" s="25"/>
      <c r="W16" s="56" t="e">
        <f t="shared" si="32"/>
        <v>#DIV/0!</v>
      </c>
      <c r="X16" s="56" t="e">
        <f t="shared" si="8"/>
        <v>#DIV/0!</v>
      </c>
      <c r="Y16" s="33"/>
      <c r="Z16" s="25"/>
      <c r="AA16" s="25"/>
      <c r="AB16" s="56" t="e">
        <f t="shared" si="9"/>
        <v>#DIV/0!</v>
      </c>
      <c r="AC16" s="56" t="e">
        <f t="shared" si="9"/>
        <v>#DIV/0!</v>
      </c>
      <c r="AD16" s="23"/>
      <c r="AE16" s="25"/>
      <c r="AF16" s="23"/>
      <c r="AG16" s="56"/>
      <c r="AH16" s="23"/>
      <c r="AI16" s="26"/>
      <c r="AJ16" s="25"/>
      <c r="AK16" s="25"/>
      <c r="AL16" s="56"/>
      <c r="AM16" s="23"/>
      <c r="AN16" s="26"/>
      <c r="AO16" s="25"/>
      <c r="AP16" s="25"/>
      <c r="AQ16" s="56"/>
      <c r="AR16" s="23"/>
      <c r="AS16" s="28"/>
      <c r="AT16" s="25"/>
      <c r="AU16" s="25"/>
      <c r="AV16" s="56"/>
      <c r="AW16" s="23"/>
      <c r="AX16" s="27"/>
      <c r="AY16" s="25"/>
      <c r="AZ16" s="23"/>
      <c r="BA16" s="23"/>
      <c r="BB16" s="25"/>
      <c r="BC16" s="23"/>
      <c r="BD16" s="23"/>
      <c r="BE16" s="25"/>
      <c r="BF16" s="23"/>
      <c r="BG16" s="29"/>
      <c r="BH16" s="25"/>
      <c r="BI16" s="23"/>
      <c r="BJ16" s="23"/>
      <c r="BK16" s="25"/>
      <c r="BL16" s="23"/>
      <c r="BM16" s="23"/>
      <c r="BN16" s="25"/>
      <c r="BO16" s="23"/>
      <c r="BP16" s="25"/>
      <c r="BQ16" s="25"/>
      <c r="BR16" s="25"/>
      <c r="BS16" s="56" t="e">
        <f t="shared" si="46"/>
        <v>#DIV/0!</v>
      </c>
      <c r="BT16" s="23"/>
      <c r="BU16" s="26"/>
      <c r="BV16" s="25"/>
      <c r="BW16" s="25"/>
      <c r="BX16" s="23"/>
      <c r="BY16" s="25"/>
      <c r="BZ16" s="25"/>
      <c r="CA16" s="23"/>
      <c r="CB16" s="25"/>
      <c r="CC16" s="23"/>
      <c r="CD16" s="26"/>
      <c r="CE16" s="25"/>
      <c r="CF16" s="23"/>
      <c r="CG16" s="23"/>
      <c r="CH16" s="25"/>
      <c r="CI16" s="23"/>
      <c r="CJ16" s="23"/>
      <c r="CK16" s="25"/>
      <c r="CL16" s="23"/>
      <c r="CM16" s="26"/>
      <c r="CN16" s="25"/>
      <c r="CO16" s="23"/>
      <c r="CP16" s="26"/>
      <c r="CQ16" s="25"/>
      <c r="CR16" s="2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9754570.6061000004</v>
      </c>
      <c r="F17" s="34">
        <f>SUM(F10:F16)</f>
        <v>2438642.6515250001</v>
      </c>
      <c r="G17" s="34">
        <f>SUM(G10:G16)</f>
        <v>700701.80459999992</v>
      </c>
      <c r="H17" s="34">
        <f t="shared" si="28"/>
        <v>28.73327111546325</v>
      </c>
      <c r="I17" s="34">
        <f>G17/E17*100</f>
        <v>7.1833177788658125</v>
      </c>
      <c r="J17" s="34">
        <f>SUM(J10:J16)</f>
        <v>2371305.2000000002</v>
      </c>
      <c r="K17" s="34">
        <f>SUM(K10:K16)</f>
        <v>592826.30000000005</v>
      </c>
      <c r="L17" s="34">
        <f>SUM(L10:L16)</f>
        <v>169381.19560000001</v>
      </c>
      <c r="M17" s="34">
        <f t="shared" si="29"/>
        <v>28.571808571920641</v>
      </c>
      <c r="N17" s="34">
        <f>L17/J17*100</f>
        <v>7.1429521429801603</v>
      </c>
      <c r="O17" s="34">
        <f>SUM(O10:O16)</f>
        <v>462646.38900000043</v>
      </c>
      <c r="P17" s="34">
        <f>SUM(P10:P16)</f>
        <v>115661.59725000011</v>
      </c>
      <c r="Q17" s="34">
        <f>SUM(Q10:Q16)</f>
        <v>17900.100900000001</v>
      </c>
      <c r="R17" s="34">
        <f t="shared" si="30"/>
        <v>15.476269847207202</v>
      </c>
      <c r="S17" s="34">
        <f>Q17/O17*100</f>
        <v>3.8690674618018006</v>
      </c>
      <c r="T17" s="34">
        <f>SUM(T10:T16)</f>
        <v>11338.8</v>
      </c>
      <c r="U17" s="34">
        <f>SUM(U10:U16)</f>
        <v>2834.7</v>
      </c>
      <c r="V17" s="34">
        <f>SUM(V10:V16)</f>
        <v>1436.3793000000001</v>
      </c>
      <c r="W17" s="34">
        <f t="shared" si="32"/>
        <v>50.671298550111132</v>
      </c>
      <c r="X17" s="34">
        <f t="shared" si="8"/>
        <v>12.667824637527783</v>
      </c>
      <c r="Y17" s="34">
        <f>SUM(Y10:Y16)</f>
        <v>59298.5</v>
      </c>
      <c r="Z17" s="34">
        <f>SUM(Z10:Z16)</f>
        <v>14824.625</v>
      </c>
      <c r="AA17" s="34">
        <f>SUM(AA10:AA16)</f>
        <v>4552.7300000000005</v>
      </c>
      <c r="AB17" s="34">
        <f t="shared" si="9"/>
        <v>30.710591330303465</v>
      </c>
      <c r="AC17" s="34">
        <f t="shared" si="9"/>
        <v>0.67455331922392636</v>
      </c>
      <c r="AD17" s="34">
        <f>SUM(AD10:AD16)</f>
        <v>392009.08900000044</v>
      </c>
      <c r="AE17" s="34">
        <f>SUM(AE10:AE16)</f>
        <v>98002.272250000111</v>
      </c>
      <c r="AF17" s="34">
        <f>SUM(AF10:AF16)</f>
        <v>11910.991600000001</v>
      </c>
      <c r="AG17" s="34">
        <f t="shared" si="35"/>
        <v>12.153791260691904</v>
      </c>
      <c r="AH17" s="34">
        <f>AF17/AD17*100</f>
        <v>3.0384478151729759</v>
      </c>
      <c r="AI17" s="34">
        <f>SUM(AI10:AI16)</f>
        <v>1088665.338</v>
      </c>
      <c r="AJ17" s="34">
        <f>SUM(AJ10:AJ16)</f>
        <v>272166.3345</v>
      </c>
      <c r="AK17" s="34">
        <f>SUM(AK10:AK16)</f>
        <v>120300.5508</v>
      </c>
      <c r="AL17" s="34">
        <f>+AK17/AJ17*100</f>
        <v>44.201113639203605</v>
      </c>
      <c r="AM17" s="34">
        <f>AK17/AI17*100</f>
        <v>11.050278409800901</v>
      </c>
      <c r="AN17" s="34">
        <f>SUM(AN10:AN16)</f>
        <v>44543.1</v>
      </c>
      <c r="AO17" s="34">
        <f>SUM(AO10:AO16)</f>
        <v>11135.775</v>
      </c>
      <c r="AP17" s="34">
        <f>SUM(AP10:AP16)</f>
        <v>2444.2060000000001</v>
      </c>
      <c r="AQ17" s="34">
        <f t="shared" si="39"/>
        <v>21.949132413325522</v>
      </c>
      <c r="AR17" s="34">
        <f>AP17/AN17*100</f>
        <v>5.4872831033313805</v>
      </c>
      <c r="AS17" s="34">
        <f>SUM(AS10:AS16)</f>
        <v>40650</v>
      </c>
      <c r="AT17" s="34">
        <f>SUM(AT10:AT16)</f>
        <v>10162.5</v>
      </c>
      <c r="AU17" s="34">
        <f>SUM(AU10:AU16)</f>
        <v>3911.2000000000003</v>
      </c>
      <c r="AV17" s="34">
        <f>+AU17/AT17*100</f>
        <v>38.486592865928657</v>
      </c>
      <c r="AW17" s="34">
        <f>AU17/AS17*100</f>
        <v>9.6216482164821642</v>
      </c>
      <c r="AX17" s="34">
        <f t="shared" ref="AX17:BR17" si="62">SUM(AX10:AX16)</f>
        <v>0</v>
      </c>
      <c r="AY17" s="34">
        <f t="shared" si="62"/>
        <v>0</v>
      </c>
      <c r="AZ17" s="34">
        <f t="shared" si="62"/>
        <v>0</v>
      </c>
      <c r="BA17" s="34">
        <f t="shared" si="62"/>
        <v>0</v>
      </c>
      <c r="BB17" s="34">
        <f t="shared" si="62"/>
        <v>0</v>
      </c>
      <c r="BC17" s="34">
        <f t="shared" si="62"/>
        <v>0</v>
      </c>
      <c r="BD17" s="34">
        <f t="shared" si="62"/>
        <v>6091853.5750000002</v>
      </c>
      <c r="BE17" s="34">
        <f t="shared" si="62"/>
        <v>1522963.39375</v>
      </c>
      <c r="BF17" s="34">
        <f t="shared" si="62"/>
        <v>531980.4</v>
      </c>
      <c r="BG17" s="34">
        <f t="shared" si="62"/>
        <v>7736.9</v>
      </c>
      <c r="BH17" s="34">
        <f t="shared" si="62"/>
        <v>1934.2250000000001</v>
      </c>
      <c r="BI17" s="34">
        <f t="shared" si="62"/>
        <v>0</v>
      </c>
      <c r="BJ17" s="34">
        <f t="shared" si="62"/>
        <v>0</v>
      </c>
      <c r="BK17" s="34">
        <f t="shared" si="62"/>
        <v>0</v>
      </c>
      <c r="BL17" s="34">
        <f t="shared" si="62"/>
        <v>0</v>
      </c>
      <c r="BM17" s="34">
        <f t="shared" si="62"/>
        <v>0</v>
      </c>
      <c r="BN17" s="34">
        <f t="shared" si="62"/>
        <v>0</v>
      </c>
      <c r="BO17" s="34">
        <f t="shared" si="62"/>
        <v>0</v>
      </c>
      <c r="BP17" s="34">
        <f t="shared" si="62"/>
        <v>305585.65999999997</v>
      </c>
      <c r="BQ17" s="34">
        <f t="shared" si="62"/>
        <v>229189.24499999997</v>
      </c>
      <c r="BR17" s="34">
        <f t="shared" si="62"/>
        <v>8359.0052000000014</v>
      </c>
      <c r="BS17" s="34">
        <f t="shared" si="46"/>
        <v>3.64720656940076</v>
      </c>
      <c r="BT17" s="34">
        <f>BR17/BP17*100</f>
        <v>2.7354049270505696</v>
      </c>
      <c r="BU17" s="34">
        <f t="shared" ref="BU17:CZ17" si="63">SUM(BU10:BU16)</f>
        <v>259727.55999999994</v>
      </c>
      <c r="BV17" s="34">
        <f t="shared" si="63"/>
        <v>64931.889999999985</v>
      </c>
      <c r="BW17" s="34">
        <f t="shared" si="63"/>
        <v>5831.5019999999995</v>
      </c>
      <c r="BX17" s="34">
        <f t="shared" si="63"/>
        <v>16393.2</v>
      </c>
      <c r="BY17" s="34">
        <f t="shared" si="63"/>
        <v>4098.3</v>
      </c>
      <c r="BZ17" s="34">
        <f t="shared" si="63"/>
        <v>205.1</v>
      </c>
      <c r="CA17" s="34">
        <f t="shared" si="63"/>
        <v>3700</v>
      </c>
      <c r="CB17" s="34">
        <f t="shared" si="63"/>
        <v>925</v>
      </c>
      <c r="CC17" s="34">
        <f t="shared" si="63"/>
        <v>189.685</v>
      </c>
      <c r="CD17" s="34">
        <f t="shared" si="63"/>
        <v>25764.899999999998</v>
      </c>
      <c r="CE17" s="34">
        <f t="shared" si="63"/>
        <v>6441.2249999999995</v>
      </c>
      <c r="CF17" s="34">
        <f t="shared" si="63"/>
        <v>2132.7182000000003</v>
      </c>
      <c r="CG17" s="34">
        <f t="shared" si="63"/>
        <v>4454.3999999999996</v>
      </c>
      <c r="CH17" s="34">
        <f t="shared" si="63"/>
        <v>1113.5999999999999</v>
      </c>
      <c r="CI17" s="34">
        <f t="shared" si="63"/>
        <v>0</v>
      </c>
      <c r="CJ17" s="34">
        <f t="shared" si="63"/>
        <v>14700.7</v>
      </c>
      <c r="CK17" s="34">
        <f t="shared" si="63"/>
        <v>3675.1750000000002</v>
      </c>
      <c r="CL17" s="34">
        <f t="shared" si="63"/>
        <v>-659.79100000000005</v>
      </c>
      <c r="CM17" s="34">
        <f t="shared" si="63"/>
        <v>0</v>
      </c>
      <c r="CN17" s="34">
        <f t="shared" si="63"/>
        <v>0</v>
      </c>
      <c r="CO17" s="34">
        <f t="shared" si="63"/>
        <v>161</v>
      </c>
      <c r="CP17" s="34">
        <f t="shared" si="63"/>
        <v>400779.2</v>
      </c>
      <c r="CQ17" s="34">
        <f t="shared" si="63"/>
        <v>100194.8</v>
      </c>
      <c r="CR17" s="34">
        <f t="shared" si="63"/>
        <v>10444.2827</v>
      </c>
      <c r="CS17" s="34">
        <f t="shared" si="63"/>
        <v>204913</v>
      </c>
      <c r="CT17" s="34">
        <f t="shared" si="63"/>
        <v>51228.25</v>
      </c>
      <c r="CU17" s="34">
        <f t="shared" si="63"/>
        <v>5970.0017000000007</v>
      </c>
      <c r="CV17" s="34">
        <f t="shared" si="63"/>
        <v>7650</v>
      </c>
      <c r="CW17" s="34">
        <f t="shared" si="63"/>
        <v>1912.5</v>
      </c>
      <c r="CX17" s="34">
        <f t="shared" si="63"/>
        <v>2989.45</v>
      </c>
      <c r="CY17" s="34">
        <f t="shared" si="63"/>
        <v>3185.913</v>
      </c>
      <c r="CZ17" s="34">
        <f t="shared" si="63"/>
        <v>796.47825</v>
      </c>
      <c r="DA17" s="34">
        <f t="shared" ref="DA17:EE17" si="64">SUM(DA10:DA16)</f>
        <v>800</v>
      </c>
      <c r="DB17" s="34">
        <f t="shared" si="64"/>
        <v>10000</v>
      </c>
      <c r="DC17" s="34">
        <f>SUM(DC10:DC16)</f>
        <v>2500</v>
      </c>
      <c r="DD17" s="34">
        <f t="shared" si="64"/>
        <v>0</v>
      </c>
      <c r="DE17" s="34">
        <f t="shared" si="64"/>
        <v>13145.2</v>
      </c>
      <c r="DF17" s="34">
        <f>SUM(DF10:DF16)</f>
        <v>3286.3</v>
      </c>
      <c r="DG17" s="34">
        <f t="shared" si="64"/>
        <v>2071.4</v>
      </c>
      <c r="DH17" s="34">
        <f t="shared" si="64"/>
        <v>0</v>
      </c>
      <c r="DI17" s="34">
        <f t="shared" si="64"/>
        <v>8495596.375</v>
      </c>
      <c r="DJ17" s="34">
        <f>SUM(DJ10:DJ16)</f>
        <v>2123899.09375</v>
      </c>
      <c r="DK17" s="34">
        <f t="shared" si="64"/>
        <v>700701.80459999992</v>
      </c>
      <c r="DL17" s="34">
        <f t="shared" si="64"/>
        <v>3327.9</v>
      </c>
      <c r="DM17" s="34">
        <f>SUM(DM10:DM16)</f>
        <v>831.97499999999991</v>
      </c>
      <c r="DN17" s="34">
        <f t="shared" si="64"/>
        <v>0</v>
      </c>
      <c r="DO17" s="34">
        <f t="shared" si="64"/>
        <v>1255646.3311000001</v>
      </c>
      <c r="DP17" s="34">
        <f>SUM(DP10:DP16)</f>
        <v>313911.58277500002</v>
      </c>
      <c r="DQ17" s="34">
        <f t="shared" si="64"/>
        <v>0</v>
      </c>
      <c r="DR17" s="34">
        <f t="shared" si="64"/>
        <v>0</v>
      </c>
      <c r="DS17" s="34">
        <f>SUM(DS10:DS16)</f>
        <v>0</v>
      </c>
      <c r="DT17" s="34">
        <f t="shared" si="64"/>
        <v>0</v>
      </c>
      <c r="DU17" s="34">
        <f t="shared" si="64"/>
        <v>0</v>
      </c>
      <c r="DV17" s="34">
        <f>SUM(DV10:DV16)</f>
        <v>0</v>
      </c>
      <c r="DW17" s="34">
        <f t="shared" si="64"/>
        <v>0</v>
      </c>
      <c r="DX17" s="34">
        <f t="shared" si="64"/>
        <v>0</v>
      </c>
      <c r="DY17" s="34">
        <f>SUM(DY10:DY16)</f>
        <v>0</v>
      </c>
      <c r="DZ17" s="34">
        <f t="shared" si="64"/>
        <v>0</v>
      </c>
      <c r="EA17" s="34">
        <f t="shared" si="64"/>
        <v>886542.1</v>
      </c>
      <c r="EB17" s="34">
        <f>SUM(EB10:EB16)</f>
        <v>221635.52499999999</v>
      </c>
      <c r="EC17" s="34">
        <f t="shared" si="64"/>
        <v>6200</v>
      </c>
      <c r="ED17" s="34">
        <f t="shared" si="64"/>
        <v>0</v>
      </c>
      <c r="EE17" s="34">
        <f t="shared" si="64"/>
        <v>2145516.3311000001</v>
      </c>
      <c r="EF17" s="34">
        <f>SUM(EF10:EF16)</f>
        <v>536379.08277500002</v>
      </c>
      <c r="EG17" s="34">
        <f>SUM(EG10:EG16)</f>
        <v>6200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  <c r="T20" s="61"/>
      <c r="U20" s="61"/>
      <c r="V20" s="61"/>
    </row>
    <row r="21" spans="1:253" s="4" customFormat="1" x14ac:dyDescent="0.3">
      <c r="B21" s="42"/>
    </row>
    <row r="22" spans="1:253" s="4" customFormat="1" x14ac:dyDescent="0.3">
      <c r="B22" s="4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</row>
    <row r="23" spans="1:253" s="4" customFormat="1" x14ac:dyDescent="0.3">
      <c r="B23" s="42"/>
    </row>
  </sheetData>
  <protectedRanges>
    <protectedRange sqref="AA12 AA13:AA14" name="Range4_1_1_1_2_1_1_2_1_1_1_1_1_1_1_1_1_1_1_1_1_1_1_1_1_1_1_1"/>
    <protectedRange sqref="AK12 AK13:AK14" name="Range4_2_1_1_2_1_1_2_1_1_1_1_1_1_1_1_1_1_1_1_1_1_1_1_1_1_1_1"/>
    <protectedRange sqref="AU12 AU13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2 C13:D14" name="Range1_1"/>
    <protectedRange sqref="B10:B12 B13:B14" name="Range1_1_1_1"/>
    <protectedRange sqref="AI10:AI12 AI13:AI14" name="Range4_1_1"/>
    <protectedRange sqref="AN10:AN12 AN13:AN14" name="Range4_1_2"/>
    <protectedRange sqref="AP10:AP12 AP13:AP14" name="Range4_1_3"/>
    <protectedRange sqref="AZ10:AZ12 AZ13:AZ14" name="Range4_1_4"/>
    <protectedRange sqref="BD10:BD12 BD13:BD14" name="Range4_1_5"/>
    <protectedRange sqref="BL10:BL12 BJ10:BJ12 BL13:BL14 BJ13:BJ14" name="Range4_1_6"/>
    <protectedRange sqref="BM10:BM12 BM13:BM14" name="Range4_1_7"/>
    <protectedRange sqref="BO10:BO12 BO13:BO14" name="Range4_1_8"/>
    <protectedRange sqref="CC10:CC12 CC13:CC14" name="Range5_1"/>
    <protectedRange sqref="CD10:CD12 CD13:CD14" name="Range5_1_1"/>
    <protectedRange sqref="CF10:CF12 CF13:CF14" name="Range5_1_2"/>
    <protectedRange sqref="CG10:CG12 CG13:CG14" name="Range5_1_3"/>
    <protectedRange sqref="CI10:CI12 CI13:CI14" name="Range5_1_4"/>
    <protectedRange sqref="CJ10:CJ12 CJ13:CJ14" name="Range5_1_5"/>
    <protectedRange sqref="CL10:CL12 CL13:CL14" name="Range5_1_6"/>
    <protectedRange sqref="CM10:CM12 CM13:CM14" name="Range5_1_7"/>
    <protectedRange sqref="CO10:CO12 CO13:CO14" name="Range5_1_8"/>
    <protectedRange sqref="CP10:CP12 CP13:CP14" name="Range5_1_9"/>
    <protectedRange sqref="CR10:CR12 CR13:CR14" name="Range5_1_10"/>
    <protectedRange sqref="CS10:CS12 CS13:CS14" name="Range5_1_11"/>
    <protectedRange sqref="CU10:CU12 CU13:CU14" name="Range5_1_12"/>
    <protectedRange sqref="CX10:CX12 CX13:CX14" name="Range5_1_13"/>
    <protectedRange sqref="CY10:CY12 CY13:CY14" name="Range5_1_14"/>
    <protectedRange sqref="DA10:DA12 DA13:DA14" name="Range5_1_15"/>
    <protectedRange sqref="DB10:DB12 DB13:DB14" name="Range5_1_16"/>
    <protectedRange sqref="DD10:DD12 DD13:DD14" name="Range5_1_17"/>
    <protectedRange sqref="DE10:DE12 DE13:DE14" name="Range5_1_18"/>
    <protectedRange sqref="DG10:DG12 DG13:DG14" name="Range5_1_19"/>
    <protectedRange sqref="DL11:DL12 DL13:DL14" name="Range5_1_20"/>
    <protectedRange sqref="DN10:DN12 DQ10:DQ12 DN13:DN14 DQ13:DQ14" name="Range6_1"/>
    <protectedRange sqref="DO10:DO12 DO13:DO14" name="Range6_1_1"/>
    <protectedRange sqref="DU10:DU12 DU13:DU14" name="Range5_1_23"/>
    <protectedRange sqref="DW10:DW12 DW13:DW14" name="Range5_1_24"/>
    <protectedRange sqref="EA10:EA12 EA13:EA14" name="Range6_1_3"/>
    <protectedRange sqref="EC10:EC12 EC13:EC14" name="Range6_1_4"/>
  </protectedRanges>
  <mergeCells count="143">
    <mergeCell ref="CU7:CU8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G4"/>
    <mergeCell ref="E7:E8"/>
    <mergeCell ref="F7:F8"/>
    <mergeCell ref="G7:I7"/>
    <mergeCell ref="J7:J8"/>
    <mergeCell ref="K7:K8"/>
    <mergeCell ref="L7:N7"/>
    <mergeCell ref="CJ6:CL6"/>
    <mergeCell ref="CM6:CO6"/>
    <mergeCell ref="BA6:BC6"/>
    <mergeCell ref="BD6:BF6"/>
    <mergeCell ref="BG6:BI6"/>
    <mergeCell ref="BJ6:BL6"/>
    <mergeCell ref="BP6:BT6"/>
    <mergeCell ref="DH4:DH6"/>
    <mergeCell ref="DI4:DK6"/>
    <mergeCell ref="DL4:EC4"/>
    <mergeCell ref="ED4:ED6"/>
    <mergeCell ref="EE4:EG6"/>
    <mergeCell ref="O5:AZ5"/>
    <mergeCell ref="BA5:BL5"/>
    <mergeCell ref="BM5:BO6"/>
    <mergeCell ref="BP5:CF5"/>
    <mergeCell ref="CG5:CO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EA6:EC6"/>
    <mergeCell ref="BX6:BZ6"/>
    <mergeCell ref="CA6:CC6"/>
    <mergeCell ref="CD6:CF6"/>
    <mergeCell ref="CG6:CI6"/>
    <mergeCell ref="BU6:BW6"/>
    <mergeCell ref="DR5:DT6"/>
    <mergeCell ref="DU5:EC5"/>
    <mergeCell ref="O6:S6"/>
    <mergeCell ref="T6:X6"/>
    <mergeCell ref="Y6:AC6"/>
    <mergeCell ref="O7:O8"/>
    <mergeCell ref="P7:P8"/>
    <mergeCell ref="Q7:S7"/>
    <mergeCell ref="T7:T8"/>
    <mergeCell ref="U7:U8"/>
    <mergeCell ref="V7:X7"/>
    <mergeCell ref="DO6:DQ6"/>
    <mergeCell ref="DU6:DW6"/>
    <mergeCell ref="DX6:DZ6"/>
    <mergeCell ref="AD6:AH6"/>
    <mergeCell ref="AI6:AM6"/>
    <mergeCell ref="AN6:AR6"/>
    <mergeCell ref="AS6:AW6"/>
    <mergeCell ref="AX6:AZ6"/>
    <mergeCell ref="AI7:AI8"/>
    <mergeCell ref="AJ7:AJ8"/>
    <mergeCell ref="AK7:AM7"/>
    <mergeCell ref="AN7:AN8"/>
    <mergeCell ref="AO7:AO8"/>
    <mergeCell ref="AP7:AR7"/>
    <mergeCell ref="Y7:Y8"/>
    <mergeCell ref="Z7:Z8"/>
    <mergeCell ref="AA7:AC7"/>
    <mergeCell ref="AD7:AD8"/>
    <mergeCell ref="AE7:AE8"/>
    <mergeCell ref="AF7:AH7"/>
    <mergeCell ref="BB7:BB8"/>
    <mergeCell ref="BD7:BD8"/>
    <mergeCell ref="BE7:BE8"/>
    <mergeCell ref="BG7:BG8"/>
    <mergeCell ref="BH7:BH8"/>
    <mergeCell ref="BJ7:BJ8"/>
    <mergeCell ref="AS7:AS8"/>
    <mergeCell ref="AT7:AT8"/>
    <mergeCell ref="AU7:AW7"/>
    <mergeCell ref="AX7:AX8"/>
    <mergeCell ref="AY7:AY8"/>
    <mergeCell ref="BA7:BA8"/>
    <mergeCell ref="BU7:BU8"/>
    <mergeCell ref="BV7:BV8"/>
    <mergeCell ref="BX7:BX8"/>
    <mergeCell ref="BY7:BY8"/>
    <mergeCell ref="CA7:CA8"/>
    <mergeCell ref="CB7:CB8"/>
    <mergeCell ref="BK7:BK8"/>
    <mergeCell ref="BM7:BM8"/>
    <mergeCell ref="BN7:BN8"/>
    <mergeCell ref="BP7:BP8"/>
    <mergeCell ref="BQ7:BQ8"/>
    <mergeCell ref="BR7:BT7"/>
    <mergeCell ref="CM7:CM8"/>
    <mergeCell ref="CN7:CN8"/>
    <mergeCell ref="CP7:CP8"/>
    <mergeCell ref="CQ7:CQ8"/>
    <mergeCell ref="CS7:CS8"/>
    <mergeCell ref="CT7:CT8"/>
    <mergeCell ref="CD7:CD8"/>
    <mergeCell ref="CE7:CE8"/>
    <mergeCell ref="CG7:CG8"/>
    <mergeCell ref="CH7:CH8"/>
    <mergeCell ref="CJ7:CJ8"/>
    <mergeCell ref="CK7:CK8"/>
    <mergeCell ref="DE7:DE8"/>
    <mergeCell ref="DF7:DF8"/>
    <mergeCell ref="DH7:DH8"/>
    <mergeCell ref="DI7:DI8"/>
    <mergeCell ref="DJ7:DJ8"/>
    <mergeCell ref="DL7:DL8"/>
    <mergeCell ref="CV7:CV8"/>
    <mergeCell ref="CW7:CW8"/>
    <mergeCell ref="CY7:CY8"/>
    <mergeCell ref="CZ7:CZ8"/>
    <mergeCell ref="DB7:DB8"/>
    <mergeCell ref="DC7:DC8"/>
    <mergeCell ref="EE7:EE8"/>
    <mergeCell ref="EF7:EF8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3"/>
  <sheetViews>
    <sheetView view="pageBreakPreview" zoomScale="60" zoomScaleNormal="7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J14" sqref="J14"/>
    </sheetView>
  </sheetViews>
  <sheetFormatPr defaultColWidth="17.28515625" defaultRowHeight="17.25" x14ac:dyDescent="0.3"/>
  <cols>
    <col min="1" max="1" width="5.28515625" style="1" customWidth="1"/>
    <col min="2" max="2" width="15.28515625" style="42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0.42578125" style="1" hidden="1" customWidth="1"/>
    <col min="10" max="10" width="14.42578125" style="1" customWidth="1"/>
    <col min="11" max="11" width="13.42578125" style="1" customWidth="1"/>
    <col min="12" max="12" width="13.85546875" style="1" customWidth="1"/>
    <col min="13" max="13" width="11" style="1" customWidth="1"/>
    <col min="14" max="14" width="9.28515625" style="1" customWidth="1"/>
    <col min="15" max="15" width="13.28515625" style="1" customWidth="1"/>
    <col min="16" max="17" width="11.5703125" style="1" customWidth="1"/>
    <col min="18" max="18" width="11.7109375" style="1" customWidth="1"/>
    <col min="19" max="19" width="10" style="1" customWidth="1"/>
    <col min="20" max="32" width="14.85546875" style="1" hidden="1" customWidth="1"/>
    <col min="33" max="33" width="13.5703125" style="1" hidden="1" customWidth="1"/>
    <col min="34" max="34" width="14.85546875" style="1" hidden="1" customWidth="1"/>
    <col min="35" max="35" width="14.42578125" style="1" customWidth="1"/>
    <col min="36" max="36" width="12.42578125" style="1" customWidth="1"/>
    <col min="37" max="37" width="13.28515625" style="1" customWidth="1"/>
    <col min="38" max="38" width="12.42578125" style="1" customWidth="1"/>
    <col min="39" max="39" width="8.7109375" style="1" customWidth="1"/>
    <col min="40" max="40" width="11.7109375" style="1" customWidth="1"/>
    <col min="41" max="41" width="10.140625" style="1" customWidth="1"/>
    <col min="42" max="42" width="12" style="1" customWidth="1"/>
    <col min="43" max="43" width="11.42578125" style="1" customWidth="1"/>
    <col min="44" max="44" width="7.42578125" style="1" customWidth="1"/>
    <col min="45" max="67" width="14.85546875" style="1" hidden="1" customWidth="1"/>
    <col min="68" max="68" width="13.5703125" style="1" customWidth="1"/>
    <col min="69" max="69" width="12.85546875" style="1" customWidth="1"/>
    <col min="70" max="70" width="11.5703125" style="1" customWidth="1"/>
    <col min="71" max="71" width="11.42578125" style="1" customWidth="1"/>
    <col min="72" max="72" width="8.7109375" style="1" customWidth="1"/>
    <col min="73" max="93" width="14.85546875" style="1" hidden="1" customWidth="1"/>
    <col min="94" max="94" width="13" style="1" customWidth="1"/>
    <col min="95" max="95" width="12" style="1" customWidth="1"/>
    <col min="96" max="96" width="10.7109375" style="1" customWidth="1"/>
    <col min="97" max="133" width="14.85546875" style="1" hidden="1" customWidth="1"/>
    <col min="134" max="134" width="10.5703125" style="1" hidden="1" customWidth="1"/>
    <col min="135" max="137" width="14.85546875" style="1" hidden="1" customWidth="1"/>
    <col min="138" max="227" width="17.28515625" style="4"/>
    <col min="228" max="16384" width="17.28515625" style="1"/>
  </cols>
  <sheetData>
    <row r="1" spans="1:253" s="66" customFormat="1" ht="20.25" x14ac:dyDescent="0.3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</row>
    <row r="2" spans="1:253" s="66" customFormat="1" ht="17.45" customHeight="1" x14ac:dyDescent="0.3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</row>
    <row r="3" spans="1:253" s="66" customFormat="1" ht="20.25" x14ac:dyDescent="0.35">
      <c r="B3" s="68"/>
      <c r="C3" s="69"/>
      <c r="D3" s="69"/>
      <c r="E3" s="69"/>
      <c r="F3" s="69"/>
      <c r="G3" s="69"/>
      <c r="H3" s="69"/>
      <c r="I3" s="69"/>
      <c r="J3" s="69"/>
      <c r="K3" s="69"/>
      <c r="T3" s="70"/>
      <c r="U3" s="70"/>
      <c r="V3" s="70"/>
      <c r="W3" s="70"/>
      <c r="X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CO3" s="202" t="s">
        <v>67</v>
      </c>
      <c r="CP3" s="202"/>
      <c r="CQ3" s="202"/>
      <c r="CR3" s="202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</row>
    <row r="4" spans="1:253" ht="17.45" customHeight="1" x14ac:dyDescent="0.3">
      <c r="A4" s="157" t="s">
        <v>2</v>
      </c>
      <c r="B4" s="160" t="s">
        <v>3</v>
      </c>
      <c r="C4" s="163" t="s">
        <v>4</v>
      </c>
      <c r="D4" s="163" t="s">
        <v>5</v>
      </c>
      <c r="E4" s="166" t="s">
        <v>6</v>
      </c>
      <c r="F4" s="167"/>
      <c r="G4" s="167"/>
      <c r="H4" s="167"/>
      <c r="I4" s="168"/>
      <c r="J4" s="175" t="s">
        <v>7</v>
      </c>
      <c r="K4" s="176"/>
      <c r="L4" s="176"/>
      <c r="M4" s="176"/>
      <c r="N4" s="177"/>
      <c r="O4" s="184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6"/>
      <c r="DH4" s="91" t="s">
        <v>8</v>
      </c>
      <c r="DI4" s="117" t="s">
        <v>9</v>
      </c>
      <c r="DJ4" s="118"/>
      <c r="DK4" s="119"/>
      <c r="DL4" s="126" t="s">
        <v>10</v>
      </c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91" t="s">
        <v>11</v>
      </c>
      <c r="EE4" s="127" t="s">
        <v>12</v>
      </c>
      <c r="EF4" s="128"/>
      <c r="EG4" s="129"/>
      <c r="EH4" s="64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158"/>
      <c r="B5" s="161"/>
      <c r="C5" s="164"/>
      <c r="D5" s="164"/>
      <c r="E5" s="169"/>
      <c r="F5" s="170"/>
      <c r="G5" s="170"/>
      <c r="H5" s="170"/>
      <c r="I5" s="171"/>
      <c r="J5" s="178"/>
      <c r="K5" s="179"/>
      <c r="L5" s="179"/>
      <c r="M5" s="179"/>
      <c r="N5" s="180"/>
      <c r="O5" s="136" t="s">
        <v>13</v>
      </c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8"/>
      <c r="BA5" s="139" t="s">
        <v>14</v>
      </c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99" t="s">
        <v>15</v>
      </c>
      <c r="BN5" s="100"/>
      <c r="BO5" s="100"/>
      <c r="BP5" s="140" t="s">
        <v>16</v>
      </c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2"/>
      <c r="CG5" s="143" t="s">
        <v>17</v>
      </c>
      <c r="CH5" s="144"/>
      <c r="CI5" s="144"/>
      <c r="CJ5" s="144"/>
      <c r="CK5" s="144"/>
      <c r="CL5" s="144"/>
      <c r="CM5" s="144"/>
      <c r="CN5" s="144"/>
      <c r="CO5" s="145"/>
      <c r="CP5" s="140" t="s">
        <v>18</v>
      </c>
      <c r="CQ5" s="141"/>
      <c r="CR5" s="141"/>
      <c r="CS5" s="141"/>
      <c r="CT5" s="141"/>
      <c r="CU5" s="141"/>
      <c r="CV5" s="141"/>
      <c r="CW5" s="141"/>
      <c r="CX5" s="141"/>
      <c r="CY5" s="139" t="s">
        <v>19</v>
      </c>
      <c r="CZ5" s="139"/>
      <c r="DA5" s="139"/>
      <c r="DB5" s="99" t="s">
        <v>20</v>
      </c>
      <c r="DC5" s="100"/>
      <c r="DD5" s="101"/>
      <c r="DE5" s="99" t="s">
        <v>21</v>
      </c>
      <c r="DF5" s="100"/>
      <c r="DG5" s="101"/>
      <c r="DH5" s="91"/>
      <c r="DI5" s="120"/>
      <c r="DJ5" s="121"/>
      <c r="DK5" s="122"/>
      <c r="DL5" s="146"/>
      <c r="DM5" s="146"/>
      <c r="DN5" s="147"/>
      <c r="DO5" s="147"/>
      <c r="DP5" s="147"/>
      <c r="DQ5" s="147"/>
      <c r="DR5" s="99" t="s">
        <v>22</v>
      </c>
      <c r="DS5" s="100"/>
      <c r="DT5" s="101"/>
      <c r="DU5" s="105"/>
      <c r="DV5" s="106"/>
      <c r="DW5" s="106"/>
      <c r="DX5" s="106"/>
      <c r="DY5" s="106"/>
      <c r="DZ5" s="106"/>
      <c r="EA5" s="106"/>
      <c r="EB5" s="106"/>
      <c r="EC5" s="106"/>
      <c r="ED5" s="91"/>
      <c r="EE5" s="130"/>
      <c r="EF5" s="131"/>
      <c r="EG5" s="132"/>
      <c r="EH5" s="64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158"/>
      <c r="B6" s="161"/>
      <c r="C6" s="164"/>
      <c r="D6" s="164"/>
      <c r="E6" s="172"/>
      <c r="F6" s="173"/>
      <c r="G6" s="173"/>
      <c r="H6" s="173"/>
      <c r="I6" s="174"/>
      <c r="J6" s="181"/>
      <c r="K6" s="182"/>
      <c r="L6" s="182"/>
      <c r="M6" s="182"/>
      <c r="N6" s="183"/>
      <c r="O6" s="107" t="s">
        <v>55</v>
      </c>
      <c r="P6" s="108"/>
      <c r="Q6" s="108"/>
      <c r="R6" s="108"/>
      <c r="S6" s="109"/>
      <c r="T6" s="110" t="s">
        <v>23</v>
      </c>
      <c r="U6" s="111"/>
      <c r="V6" s="111"/>
      <c r="W6" s="111"/>
      <c r="X6" s="112"/>
      <c r="Y6" s="110" t="s">
        <v>24</v>
      </c>
      <c r="Z6" s="111"/>
      <c r="AA6" s="111"/>
      <c r="AB6" s="111"/>
      <c r="AC6" s="112"/>
      <c r="AD6" s="110" t="s">
        <v>52</v>
      </c>
      <c r="AE6" s="111"/>
      <c r="AF6" s="111"/>
      <c r="AG6" s="111"/>
      <c r="AH6" s="112"/>
      <c r="AI6" s="110" t="s">
        <v>53</v>
      </c>
      <c r="AJ6" s="111"/>
      <c r="AK6" s="111"/>
      <c r="AL6" s="111"/>
      <c r="AM6" s="112"/>
      <c r="AN6" s="110" t="s">
        <v>25</v>
      </c>
      <c r="AO6" s="111"/>
      <c r="AP6" s="111"/>
      <c r="AQ6" s="111"/>
      <c r="AR6" s="112"/>
      <c r="AS6" s="110" t="s">
        <v>26</v>
      </c>
      <c r="AT6" s="111"/>
      <c r="AU6" s="111"/>
      <c r="AV6" s="111"/>
      <c r="AW6" s="112"/>
      <c r="AX6" s="113" t="s">
        <v>27</v>
      </c>
      <c r="AY6" s="113"/>
      <c r="AZ6" s="113"/>
      <c r="BA6" s="187" t="s">
        <v>28</v>
      </c>
      <c r="BB6" s="188"/>
      <c r="BC6" s="188"/>
      <c r="BD6" s="187" t="s">
        <v>29</v>
      </c>
      <c r="BE6" s="188"/>
      <c r="BF6" s="189"/>
      <c r="BG6" s="190" t="s">
        <v>30</v>
      </c>
      <c r="BH6" s="191"/>
      <c r="BI6" s="191"/>
      <c r="BJ6" s="192" t="s">
        <v>31</v>
      </c>
      <c r="BK6" s="193"/>
      <c r="BL6" s="193"/>
      <c r="BM6" s="102"/>
      <c r="BN6" s="103"/>
      <c r="BO6" s="103"/>
      <c r="BP6" s="114" t="s">
        <v>32</v>
      </c>
      <c r="BQ6" s="115"/>
      <c r="BR6" s="115"/>
      <c r="BS6" s="115"/>
      <c r="BT6" s="116"/>
      <c r="BU6" s="98" t="s">
        <v>33</v>
      </c>
      <c r="BV6" s="98"/>
      <c r="BW6" s="98"/>
      <c r="BX6" s="98" t="s">
        <v>34</v>
      </c>
      <c r="BY6" s="98"/>
      <c r="BZ6" s="98"/>
      <c r="CA6" s="98" t="s">
        <v>35</v>
      </c>
      <c r="CB6" s="98"/>
      <c r="CC6" s="98"/>
      <c r="CD6" s="98" t="s">
        <v>36</v>
      </c>
      <c r="CE6" s="98"/>
      <c r="CF6" s="98"/>
      <c r="CG6" s="98" t="s">
        <v>37</v>
      </c>
      <c r="CH6" s="98"/>
      <c r="CI6" s="98"/>
      <c r="CJ6" s="143" t="s">
        <v>38</v>
      </c>
      <c r="CK6" s="144"/>
      <c r="CL6" s="144"/>
      <c r="CM6" s="98" t="s">
        <v>39</v>
      </c>
      <c r="CN6" s="98"/>
      <c r="CO6" s="98"/>
      <c r="CP6" s="148" t="s">
        <v>40</v>
      </c>
      <c r="CQ6" s="149"/>
      <c r="CR6" s="144"/>
      <c r="CS6" s="98" t="s">
        <v>41</v>
      </c>
      <c r="CT6" s="98"/>
      <c r="CU6" s="98"/>
      <c r="CV6" s="143" t="s">
        <v>42</v>
      </c>
      <c r="CW6" s="144"/>
      <c r="CX6" s="144"/>
      <c r="CY6" s="139"/>
      <c r="CZ6" s="139"/>
      <c r="DA6" s="139"/>
      <c r="DB6" s="102"/>
      <c r="DC6" s="103"/>
      <c r="DD6" s="104"/>
      <c r="DE6" s="102"/>
      <c r="DF6" s="103"/>
      <c r="DG6" s="104"/>
      <c r="DH6" s="91"/>
      <c r="DI6" s="123"/>
      <c r="DJ6" s="124"/>
      <c r="DK6" s="125"/>
      <c r="DL6" s="99" t="s">
        <v>43</v>
      </c>
      <c r="DM6" s="100"/>
      <c r="DN6" s="101"/>
      <c r="DO6" s="99" t="s">
        <v>44</v>
      </c>
      <c r="DP6" s="100"/>
      <c r="DQ6" s="101"/>
      <c r="DR6" s="102"/>
      <c r="DS6" s="103"/>
      <c r="DT6" s="104"/>
      <c r="DU6" s="99" t="s">
        <v>45</v>
      </c>
      <c r="DV6" s="100"/>
      <c r="DW6" s="101"/>
      <c r="DX6" s="99" t="s">
        <v>46</v>
      </c>
      <c r="DY6" s="100"/>
      <c r="DZ6" s="101"/>
      <c r="EA6" s="150" t="s">
        <v>47</v>
      </c>
      <c r="EB6" s="151"/>
      <c r="EC6" s="151"/>
      <c r="ED6" s="91"/>
      <c r="EE6" s="133"/>
      <c r="EF6" s="134"/>
      <c r="EG6" s="135"/>
      <c r="EH6" s="64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26.25" customHeight="1" x14ac:dyDescent="0.3">
      <c r="A7" s="158"/>
      <c r="B7" s="161"/>
      <c r="C7" s="164"/>
      <c r="D7" s="164"/>
      <c r="E7" s="87" t="s">
        <v>48</v>
      </c>
      <c r="F7" s="89" t="s">
        <v>62</v>
      </c>
      <c r="G7" s="95"/>
      <c r="H7" s="95"/>
      <c r="I7" s="96"/>
      <c r="J7" s="87" t="s">
        <v>48</v>
      </c>
      <c r="K7" s="200" t="s">
        <v>62</v>
      </c>
      <c r="L7" s="95"/>
      <c r="M7" s="95"/>
      <c r="N7" s="96"/>
      <c r="O7" s="87" t="s">
        <v>48</v>
      </c>
      <c r="P7" s="200" t="s">
        <v>62</v>
      </c>
      <c r="Q7" s="95"/>
      <c r="R7" s="95"/>
      <c r="S7" s="96"/>
      <c r="T7" s="87" t="s">
        <v>48</v>
      </c>
      <c r="U7" s="89" t="s">
        <v>62</v>
      </c>
      <c r="V7" s="95"/>
      <c r="W7" s="95"/>
      <c r="X7" s="96"/>
      <c r="Y7" s="87" t="s">
        <v>48</v>
      </c>
      <c r="Z7" s="89" t="s">
        <v>62</v>
      </c>
      <c r="AA7" s="95"/>
      <c r="AB7" s="95"/>
      <c r="AC7" s="96"/>
      <c r="AD7" s="87" t="s">
        <v>48</v>
      </c>
      <c r="AE7" s="89" t="s">
        <v>62</v>
      </c>
      <c r="AF7" s="97"/>
      <c r="AG7" s="97"/>
      <c r="AH7" s="97"/>
      <c r="AI7" s="87" t="s">
        <v>48</v>
      </c>
      <c r="AJ7" s="200" t="s">
        <v>62</v>
      </c>
      <c r="AK7" s="95"/>
      <c r="AL7" s="95"/>
      <c r="AM7" s="96"/>
      <c r="AN7" s="87" t="s">
        <v>48</v>
      </c>
      <c r="AO7" s="200" t="s">
        <v>62</v>
      </c>
      <c r="AP7" s="95"/>
      <c r="AQ7" s="95"/>
      <c r="AR7" s="96"/>
      <c r="AS7" s="87" t="s">
        <v>48</v>
      </c>
      <c r="AT7" s="89" t="s">
        <v>62</v>
      </c>
      <c r="AU7" s="95"/>
      <c r="AV7" s="95"/>
      <c r="AW7" s="96"/>
      <c r="AX7" s="87" t="s">
        <v>48</v>
      </c>
      <c r="AY7" s="89" t="s">
        <v>62</v>
      </c>
      <c r="AZ7" s="60"/>
      <c r="BA7" s="87" t="s">
        <v>48</v>
      </c>
      <c r="BB7" s="89" t="s">
        <v>62</v>
      </c>
      <c r="BC7" s="60"/>
      <c r="BD7" s="87" t="s">
        <v>48</v>
      </c>
      <c r="BE7" s="89" t="s">
        <v>62</v>
      </c>
      <c r="BF7" s="60"/>
      <c r="BG7" s="87" t="s">
        <v>48</v>
      </c>
      <c r="BH7" s="89" t="s">
        <v>62</v>
      </c>
      <c r="BI7" s="60"/>
      <c r="BJ7" s="87" t="s">
        <v>48</v>
      </c>
      <c r="BK7" s="89" t="s">
        <v>62</v>
      </c>
      <c r="BL7" s="60"/>
      <c r="BM7" s="87" t="s">
        <v>48</v>
      </c>
      <c r="BN7" s="89" t="s">
        <v>62</v>
      </c>
      <c r="BO7" s="60"/>
      <c r="BP7" s="87" t="s">
        <v>48</v>
      </c>
      <c r="BQ7" s="200" t="s">
        <v>62</v>
      </c>
      <c r="BR7" s="93"/>
      <c r="BS7" s="93"/>
      <c r="BT7" s="94"/>
      <c r="BU7" s="87" t="s">
        <v>48</v>
      </c>
      <c r="BV7" s="89" t="s">
        <v>62</v>
      </c>
      <c r="BW7" s="60"/>
      <c r="BX7" s="87" t="s">
        <v>48</v>
      </c>
      <c r="BY7" s="89" t="s">
        <v>62</v>
      </c>
      <c r="BZ7" s="60"/>
      <c r="CA7" s="87" t="s">
        <v>48</v>
      </c>
      <c r="CB7" s="89" t="s">
        <v>62</v>
      </c>
      <c r="CC7" s="60"/>
      <c r="CD7" s="87" t="s">
        <v>48</v>
      </c>
      <c r="CE7" s="89" t="s">
        <v>62</v>
      </c>
      <c r="CF7" s="60"/>
      <c r="CG7" s="87" t="s">
        <v>48</v>
      </c>
      <c r="CH7" s="89" t="s">
        <v>62</v>
      </c>
      <c r="CI7" s="60"/>
      <c r="CJ7" s="87" t="s">
        <v>48</v>
      </c>
      <c r="CK7" s="89" t="s">
        <v>62</v>
      </c>
      <c r="CL7" s="60"/>
      <c r="CM7" s="87" t="s">
        <v>48</v>
      </c>
      <c r="CN7" s="89" t="s">
        <v>62</v>
      </c>
      <c r="CO7" s="60"/>
      <c r="CP7" s="87" t="s">
        <v>48</v>
      </c>
      <c r="CQ7" s="198" t="s">
        <v>62</v>
      </c>
      <c r="CR7" s="194" t="s">
        <v>65</v>
      </c>
      <c r="CS7" s="87" t="s">
        <v>48</v>
      </c>
      <c r="CT7" s="89" t="s">
        <v>62</v>
      </c>
      <c r="CU7" s="60"/>
      <c r="CV7" s="87" t="s">
        <v>48</v>
      </c>
      <c r="CW7" s="89" t="s">
        <v>62</v>
      </c>
      <c r="CX7" s="60"/>
      <c r="CY7" s="87" t="s">
        <v>48</v>
      </c>
      <c r="CZ7" s="89" t="s">
        <v>62</v>
      </c>
      <c r="DA7" s="60"/>
      <c r="DB7" s="87" t="s">
        <v>48</v>
      </c>
      <c r="DC7" s="89" t="s">
        <v>62</v>
      </c>
      <c r="DD7" s="60"/>
      <c r="DE7" s="87" t="s">
        <v>48</v>
      </c>
      <c r="DF7" s="89" t="s">
        <v>62</v>
      </c>
      <c r="DG7" s="60"/>
      <c r="DH7" s="92" t="s">
        <v>49</v>
      </c>
      <c r="DI7" s="87" t="s">
        <v>48</v>
      </c>
      <c r="DJ7" s="89" t="s">
        <v>62</v>
      </c>
      <c r="DK7" s="60"/>
      <c r="DL7" s="87" t="s">
        <v>48</v>
      </c>
      <c r="DM7" s="89" t="s">
        <v>62</v>
      </c>
      <c r="DN7" s="60"/>
      <c r="DO7" s="87" t="s">
        <v>48</v>
      </c>
      <c r="DP7" s="89" t="s">
        <v>62</v>
      </c>
      <c r="DQ7" s="60"/>
      <c r="DR7" s="87" t="s">
        <v>48</v>
      </c>
      <c r="DS7" s="89" t="s">
        <v>62</v>
      </c>
      <c r="DT7" s="60"/>
      <c r="DU7" s="87" t="s">
        <v>48</v>
      </c>
      <c r="DV7" s="89" t="s">
        <v>62</v>
      </c>
      <c r="DW7" s="60"/>
      <c r="DX7" s="87" t="s">
        <v>48</v>
      </c>
      <c r="DY7" s="89" t="s">
        <v>62</v>
      </c>
      <c r="DZ7" s="60"/>
      <c r="EA7" s="87" t="s">
        <v>48</v>
      </c>
      <c r="EB7" s="89" t="s">
        <v>62</v>
      </c>
      <c r="EC7" s="60"/>
      <c r="ED7" s="91" t="s">
        <v>49</v>
      </c>
      <c r="EE7" s="87" t="s">
        <v>48</v>
      </c>
      <c r="EF7" s="89" t="s">
        <v>62</v>
      </c>
      <c r="EG7" s="6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159"/>
      <c r="B8" s="162"/>
      <c r="C8" s="165"/>
      <c r="D8" s="165"/>
      <c r="E8" s="88"/>
      <c r="F8" s="90"/>
      <c r="G8" s="12" t="s">
        <v>63</v>
      </c>
      <c r="H8" s="62" t="s">
        <v>54</v>
      </c>
      <c r="I8" s="63" t="s">
        <v>50</v>
      </c>
      <c r="J8" s="88"/>
      <c r="K8" s="201"/>
      <c r="L8" s="12" t="s">
        <v>63</v>
      </c>
      <c r="M8" s="62" t="s">
        <v>54</v>
      </c>
      <c r="N8" s="63" t="s">
        <v>50</v>
      </c>
      <c r="O8" s="88"/>
      <c r="P8" s="201"/>
      <c r="Q8" s="12" t="s">
        <v>63</v>
      </c>
      <c r="R8" s="62" t="s">
        <v>54</v>
      </c>
      <c r="S8" s="63" t="s">
        <v>50</v>
      </c>
      <c r="T8" s="88"/>
      <c r="U8" s="90"/>
      <c r="V8" s="12" t="s">
        <v>63</v>
      </c>
      <c r="W8" s="40" t="s">
        <v>54</v>
      </c>
      <c r="X8" s="12" t="s">
        <v>50</v>
      </c>
      <c r="Y8" s="88"/>
      <c r="Z8" s="90"/>
      <c r="AA8" s="12" t="s">
        <v>63</v>
      </c>
      <c r="AB8" s="40" t="s">
        <v>54</v>
      </c>
      <c r="AC8" s="12" t="s">
        <v>50</v>
      </c>
      <c r="AD8" s="88"/>
      <c r="AE8" s="90"/>
      <c r="AF8" s="12" t="s">
        <v>63</v>
      </c>
      <c r="AG8" s="40" t="s">
        <v>54</v>
      </c>
      <c r="AH8" s="12" t="s">
        <v>50</v>
      </c>
      <c r="AI8" s="88"/>
      <c r="AJ8" s="201"/>
      <c r="AK8" s="12" t="s">
        <v>63</v>
      </c>
      <c r="AL8" s="62" t="s">
        <v>54</v>
      </c>
      <c r="AM8" s="63" t="s">
        <v>50</v>
      </c>
      <c r="AN8" s="88"/>
      <c r="AO8" s="201"/>
      <c r="AP8" s="12" t="s">
        <v>63</v>
      </c>
      <c r="AQ8" s="62" t="s">
        <v>54</v>
      </c>
      <c r="AR8" s="63" t="s">
        <v>50</v>
      </c>
      <c r="AS8" s="88"/>
      <c r="AT8" s="90"/>
      <c r="AU8" s="12" t="s">
        <v>63</v>
      </c>
      <c r="AV8" s="40" t="s">
        <v>54</v>
      </c>
      <c r="AW8" s="12" t="s">
        <v>50</v>
      </c>
      <c r="AX8" s="88"/>
      <c r="AY8" s="90"/>
      <c r="AZ8" s="12" t="s">
        <v>63</v>
      </c>
      <c r="BA8" s="88"/>
      <c r="BB8" s="90"/>
      <c r="BC8" s="12" t="s">
        <v>63</v>
      </c>
      <c r="BD8" s="88"/>
      <c r="BE8" s="90"/>
      <c r="BF8" s="12" t="s">
        <v>63</v>
      </c>
      <c r="BG8" s="88"/>
      <c r="BH8" s="90"/>
      <c r="BI8" s="12" t="s">
        <v>63</v>
      </c>
      <c r="BJ8" s="88"/>
      <c r="BK8" s="90"/>
      <c r="BL8" s="12" t="s">
        <v>63</v>
      </c>
      <c r="BM8" s="88"/>
      <c r="BN8" s="90"/>
      <c r="BO8" s="12" t="s">
        <v>63</v>
      </c>
      <c r="BP8" s="88"/>
      <c r="BQ8" s="201"/>
      <c r="BR8" s="12" t="s">
        <v>63</v>
      </c>
      <c r="BS8" s="62" t="s">
        <v>54</v>
      </c>
      <c r="BT8" s="63" t="s">
        <v>50</v>
      </c>
      <c r="BU8" s="88"/>
      <c r="BV8" s="90"/>
      <c r="BW8" s="12" t="s">
        <v>63</v>
      </c>
      <c r="BX8" s="88"/>
      <c r="BY8" s="90"/>
      <c r="BZ8" s="12" t="s">
        <v>63</v>
      </c>
      <c r="CA8" s="88"/>
      <c r="CB8" s="90"/>
      <c r="CC8" s="12" t="s">
        <v>63</v>
      </c>
      <c r="CD8" s="88"/>
      <c r="CE8" s="90"/>
      <c r="CF8" s="12" t="s">
        <v>63</v>
      </c>
      <c r="CG8" s="88"/>
      <c r="CH8" s="90"/>
      <c r="CI8" s="12" t="s">
        <v>63</v>
      </c>
      <c r="CJ8" s="88"/>
      <c r="CK8" s="90"/>
      <c r="CL8" s="12" t="s">
        <v>63</v>
      </c>
      <c r="CM8" s="88"/>
      <c r="CN8" s="90"/>
      <c r="CO8" s="12" t="s">
        <v>63</v>
      </c>
      <c r="CP8" s="88"/>
      <c r="CQ8" s="199"/>
      <c r="CR8" s="195"/>
      <c r="CS8" s="88"/>
      <c r="CT8" s="90"/>
      <c r="CU8" s="12" t="s">
        <v>61</v>
      </c>
      <c r="CV8" s="88"/>
      <c r="CW8" s="90"/>
      <c r="CX8" s="12" t="s">
        <v>63</v>
      </c>
      <c r="CY8" s="88"/>
      <c r="CZ8" s="90"/>
      <c r="DA8" s="12" t="s">
        <v>63</v>
      </c>
      <c r="DB8" s="88"/>
      <c r="DC8" s="90"/>
      <c r="DD8" s="12" t="s">
        <v>63</v>
      </c>
      <c r="DE8" s="88"/>
      <c r="DF8" s="90"/>
      <c r="DG8" s="12" t="s">
        <v>63</v>
      </c>
      <c r="DH8" s="92"/>
      <c r="DI8" s="88"/>
      <c r="DJ8" s="90"/>
      <c r="DK8" s="12" t="s">
        <v>63</v>
      </c>
      <c r="DL8" s="88"/>
      <c r="DM8" s="90"/>
      <c r="DN8" s="12" t="s">
        <v>63</v>
      </c>
      <c r="DO8" s="88"/>
      <c r="DP8" s="90"/>
      <c r="DQ8" s="12" t="s">
        <v>63</v>
      </c>
      <c r="DR8" s="88"/>
      <c r="DS8" s="90"/>
      <c r="DT8" s="12" t="s">
        <v>63</v>
      </c>
      <c r="DU8" s="88"/>
      <c r="DV8" s="90"/>
      <c r="DW8" s="12" t="s">
        <v>63</v>
      </c>
      <c r="DX8" s="88"/>
      <c r="DY8" s="90"/>
      <c r="DZ8" s="12" t="s">
        <v>63</v>
      </c>
      <c r="EA8" s="88"/>
      <c r="EB8" s="90"/>
      <c r="EC8" s="12" t="s">
        <v>63</v>
      </c>
      <c r="ED8" s="91"/>
      <c r="EE8" s="88"/>
      <c r="EF8" s="90"/>
      <c r="EG8" s="12" t="s">
        <v>63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2</v>
      </c>
      <c r="K9" s="15">
        <v>3</v>
      </c>
      <c r="L9" s="15">
        <v>4</v>
      </c>
      <c r="M9" s="15">
        <v>5</v>
      </c>
      <c r="N9" s="15">
        <v>6</v>
      </c>
      <c r="O9" s="16">
        <v>7</v>
      </c>
      <c r="P9" s="16">
        <v>8</v>
      </c>
      <c r="Q9" s="16">
        <v>9</v>
      </c>
      <c r="R9" s="16">
        <v>10</v>
      </c>
      <c r="S9" s="16">
        <v>11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12</v>
      </c>
      <c r="AJ9" s="15">
        <v>13</v>
      </c>
      <c r="AK9" s="15">
        <v>14</v>
      </c>
      <c r="AL9" s="15">
        <v>15</v>
      </c>
      <c r="AM9" s="15">
        <v>16</v>
      </c>
      <c r="AN9" s="16">
        <v>17</v>
      </c>
      <c r="AO9" s="16">
        <v>18</v>
      </c>
      <c r="AP9" s="16">
        <v>19</v>
      </c>
      <c r="AQ9" s="16">
        <v>20</v>
      </c>
      <c r="AR9" s="16">
        <v>21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22</v>
      </c>
      <c r="BQ9" s="15">
        <v>23</v>
      </c>
      <c r="BR9" s="15">
        <v>24</v>
      </c>
      <c r="BS9" s="15">
        <v>25</v>
      </c>
      <c r="BT9" s="15">
        <v>26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27</v>
      </c>
      <c r="CQ9" s="17">
        <v>28</v>
      </c>
      <c r="CR9" s="17">
        <v>29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83">
        <v>1</v>
      </c>
      <c r="B10" s="84" t="s">
        <v>56</v>
      </c>
      <c r="C10" s="55">
        <v>5575.6617999999999</v>
      </c>
      <c r="D10" s="55">
        <v>249957.95910000001</v>
      </c>
      <c r="E10" s="24">
        <f>DI10+EE10-EA10</f>
        <v>3957536.7</v>
      </c>
      <c r="F10" s="25">
        <f>DJ10+EF10-EB10</f>
        <v>329794.72499999998</v>
      </c>
      <c r="G10" s="25">
        <f>DK10+EG10-EC10</f>
        <v>165986.28289999999</v>
      </c>
      <c r="H10" s="25">
        <f>+G10/F10*100</f>
        <v>50.330181266543903</v>
      </c>
      <c r="I10" s="25">
        <f t="shared" ref="I10:I14" si="0">G10/E10*100</f>
        <v>4.1941817722119916</v>
      </c>
      <c r="J10" s="72">
        <f t="shared" ref="J10:L14" si="1">T10+Y10+AI10+AN10+AS10+AX10+BM10+BU10+BX10+CA10+CD10+CG10+CM10+CP10+CV10+CY10+DE10+AD10</f>
        <v>490041.30000000005</v>
      </c>
      <c r="K10" s="71">
        <f t="shared" si="1"/>
        <v>40836.775000000001</v>
      </c>
      <c r="L10" s="71">
        <f t="shared" si="1"/>
        <v>42855.882900000004</v>
      </c>
      <c r="M10" s="71">
        <f>+L10/K10*100</f>
        <v>104.944337303815</v>
      </c>
      <c r="N10" s="71">
        <f t="shared" ref="N10:N14" si="2">L10/J10*100</f>
        <v>8.7453614419845831</v>
      </c>
      <c r="O10" s="72">
        <f t="shared" ref="O10:Q14" si="3">T10+Y10+AD10</f>
        <v>90266.7</v>
      </c>
      <c r="P10" s="71">
        <f t="shared" si="3"/>
        <v>7522.2250000000004</v>
      </c>
      <c r="Q10" s="71">
        <f t="shared" si="3"/>
        <v>2836.3209999999995</v>
      </c>
      <c r="R10" s="71">
        <f>+Q10/P10*100</f>
        <v>37.705878247460021</v>
      </c>
      <c r="S10" s="73">
        <f t="shared" ref="S10:S14" si="4">Q10/O10*100</f>
        <v>3.1421565206216679</v>
      </c>
      <c r="T10" s="72">
        <v>5064.3999999999996</v>
      </c>
      <c r="U10" s="74">
        <f>+T10/12</f>
        <v>422.0333333333333</v>
      </c>
      <c r="V10" s="74">
        <v>96.25</v>
      </c>
      <c r="W10" s="74">
        <f>+V10/U10*100</f>
        <v>22.806255430060819</v>
      </c>
      <c r="X10" s="74">
        <f t="shared" ref="X10:X17" si="5">V10/T10*100</f>
        <v>1.9005212858384013</v>
      </c>
      <c r="Y10" s="72">
        <v>85202.3</v>
      </c>
      <c r="Z10" s="74">
        <f>+Y10/12</f>
        <v>7100.1916666666666</v>
      </c>
      <c r="AA10" s="74">
        <v>827.87800000000004</v>
      </c>
      <c r="AB10" s="74">
        <f t="shared" ref="AB10:AC17" si="6">+AA10/Z10*100</f>
        <v>11.659938757521806</v>
      </c>
      <c r="AC10" s="74">
        <f t="shared" si="6"/>
        <v>1.4084126836951585</v>
      </c>
      <c r="AD10" s="72">
        <v>0</v>
      </c>
      <c r="AE10" s="74">
        <f>+AD10/12</f>
        <v>0</v>
      </c>
      <c r="AF10" s="74">
        <v>1912.1929999999993</v>
      </c>
      <c r="AG10" s="74" t="e">
        <f>+AF10/AE10*100</f>
        <v>#DIV/0!</v>
      </c>
      <c r="AH10" s="74" t="e">
        <f t="shared" ref="AH10:AH14" si="7">AF10/AD10*100</f>
        <v>#DIV/0!</v>
      </c>
      <c r="AI10" s="72">
        <v>170918.2</v>
      </c>
      <c r="AJ10" s="74">
        <f>+AI10/12</f>
        <v>14243.183333333334</v>
      </c>
      <c r="AK10" s="74">
        <v>29206.333999999999</v>
      </c>
      <c r="AL10" s="74">
        <f>+AK10/AJ10*100</f>
        <v>205.05482037606293</v>
      </c>
      <c r="AM10" s="74">
        <f t="shared" ref="AM10:AM14" si="8">AK10/AI10*100</f>
        <v>17.087901698005243</v>
      </c>
      <c r="AN10" s="72">
        <v>6488</v>
      </c>
      <c r="AO10" s="74">
        <f>+AN10/12</f>
        <v>540.66666666666663</v>
      </c>
      <c r="AP10" s="74">
        <v>212.12100000000001</v>
      </c>
      <c r="AQ10" s="74">
        <f>+AP10/AO10*100</f>
        <v>39.233230579531444</v>
      </c>
      <c r="AR10" s="74">
        <f t="shared" ref="AR10:AR14" si="9">AP10/AN10*100</f>
        <v>3.2694358816276208</v>
      </c>
      <c r="AS10" s="72">
        <v>6900</v>
      </c>
      <c r="AT10" s="74">
        <f>+AS10/12</f>
        <v>575</v>
      </c>
      <c r="AU10" s="74">
        <v>638.1</v>
      </c>
      <c r="AV10" s="74">
        <f>+AU10/AT10*100</f>
        <v>110.97391304347826</v>
      </c>
      <c r="AW10" s="74">
        <f t="shared" ref="AW10:AW14" si="10">AU10/AS10*100</f>
        <v>9.2478260869565219</v>
      </c>
      <c r="AX10" s="72">
        <v>0</v>
      </c>
      <c r="AY10" s="74">
        <f>+AX10/12</f>
        <v>0</v>
      </c>
      <c r="AZ10" s="74">
        <v>0</v>
      </c>
      <c r="BA10" s="72">
        <v>0</v>
      </c>
      <c r="BB10" s="74">
        <f>+BA10/12</f>
        <v>0</v>
      </c>
      <c r="BC10" s="74">
        <v>0</v>
      </c>
      <c r="BD10" s="72">
        <v>1477564.3</v>
      </c>
      <c r="BE10" s="74">
        <f>+BD10/12</f>
        <v>123130.35833333334</v>
      </c>
      <c r="BF10" s="74">
        <v>123130.4</v>
      </c>
      <c r="BG10" s="72">
        <v>3703.9</v>
      </c>
      <c r="BH10" s="74">
        <f>+BG10/12</f>
        <v>308.65833333333336</v>
      </c>
      <c r="BI10" s="74">
        <v>0</v>
      </c>
      <c r="BJ10" s="72">
        <v>0</v>
      </c>
      <c r="BK10" s="74">
        <f>+BJ10/12</f>
        <v>0</v>
      </c>
      <c r="BL10" s="74">
        <v>0</v>
      </c>
      <c r="BM10" s="72">
        <v>0</v>
      </c>
      <c r="BN10" s="74">
        <f>+BM10/12</f>
        <v>0</v>
      </c>
      <c r="BO10" s="74">
        <v>0</v>
      </c>
      <c r="BP10" s="72">
        <f t="shared" ref="BP10:BP14" si="11">BU10+BX10+CA10+CD10</f>
        <v>160025</v>
      </c>
      <c r="BQ10" s="74">
        <f>+BP10/12*9</f>
        <v>120018.75</v>
      </c>
      <c r="BR10" s="74">
        <f t="shared" ref="BR10:BR14" si="12">BW10+BZ10+CC10+CF10</f>
        <v>2943.3130000000001</v>
      </c>
      <c r="BS10" s="74">
        <f>+BR10/BQ10*100</f>
        <v>2.4523776493256264</v>
      </c>
      <c r="BT10" s="74">
        <f t="shared" ref="BT10:BT14" si="13">BR10/BP10*100</f>
        <v>1.8392832369942196</v>
      </c>
      <c r="BU10" s="72">
        <v>109392</v>
      </c>
      <c r="BV10" s="74">
        <f>+BU10/12</f>
        <v>9116</v>
      </c>
      <c r="BW10" s="74">
        <v>929.27599999999995</v>
      </c>
      <c r="BX10" s="72">
        <v>35633</v>
      </c>
      <c r="BY10" s="74">
        <f>+BX10/12</f>
        <v>2969.4166666666665</v>
      </c>
      <c r="BZ10" s="74">
        <v>514.5</v>
      </c>
      <c r="CA10" s="72">
        <v>0</v>
      </c>
      <c r="CB10" s="74">
        <f>+CA10/12</f>
        <v>0</v>
      </c>
      <c r="CC10" s="74">
        <v>0</v>
      </c>
      <c r="CD10" s="72">
        <v>15000</v>
      </c>
      <c r="CE10" s="74">
        <f>+CD10/12</f>
        <v>1250</v>
      </c>
      <c r="CF10" s="74">
        <v>1499.537</v>
      </c>
      <c r="CG10" s="72">
        <v>0</v>
      </c>
      <c r="CH10" s="74">
        <f>+CG10/12</f>
        <v>0</v>
      </c>
      <c r="CI10" s="74">
        <v>0</v>
      </c>
      <c r="CJ10" s="72">
        <v>2227.1999999999998</v>
      </c>
      <c r="CK10" s="74">
        <f>+CJ10/12</f>
        <v>185.6</v>
      </c>
      <c r="CL10" s="74">
        <v>0</v>
      </c>
      <c r="CM10" s="72">
        <v>0</v>
      </c>
      <c r="CN10" s="74">
        <f>+CM10/12</f>
        <v>0</v>
      </c>
      <c r="CO10" s="74">
        <v>0</v>
      </c>
      <c r="CP10" s="72">
        <v>45443.4</v>
      </c>
      <c r="CQ10" s="74">
        <f>+CP10/12</f>
        <v>3786.9500000000003</v>
      </c>
      <c r="CR10" s="74">
        <v>1951.62</v>
      </c>
      <c r="CS10" s="24">
        <v>22165.4</v>
      </c>
      <c r="CT10" s="56">
        <f>+CS10/12</f>
        <v>1847.1166666666668</v>
      </c>
      <c r="CU10" s="56">
        <v>1945.62</v>
      </c>
      <c r="CV10" s="24">
        <v>0</v>
      </c>
      <c r="CW10" s="56">
        <f>+CV10/12</f>
        <v>0</v>
      </c>
      <c r="CX10" s="56">
        <v>0</v>
      </c>
      <c r="CY10" s="24">
        <v>0</v>
      </c>
      <c r="CZ10" s="56">
        <f>+CY10/12</f>
        <v>0</v>
      </c>
      <c r="DA10" s="56">
        <v>0</v>
      </c>
      <c r="DB10" s="24">
        <v>0</v>
      </c>
      <c r="DC10" s="56">
        <f>+DB10/12</f>
        <v>0</v>
      </c>
      <c r="DD10" s="56">
        <v>0</v>
      </c>
      <c r="DE10" s="24">
        <v>10000</v>
      </c>
      <c r="DF10" s="56">
        <f>+DE10/12</f>
        <v>833.33333333333337</v>
      </c>
      <c r="DG10" s="56">
        <v>5068.0739000000003</v>
      </c>
      <c r="DH10" s="56">
        <v>0</v>
      </c>
      <c r="DI10" s="24">
        <f t="shared" ref="DI10:DJ14" si="14">T10+Y10+AI10+AN10+AS10+AX10+BA10+BD10+BG10+BJ10+BM10+BU10+BX10+CA10+CD10+CG10+CJ10+CM10+CP10+CV10+CY10+DB10+DE10+AD10</f>
        <v>1973536.7</v>
      </c>
      <c r="DJ10" s="56">
        <f t="shared" si="14"/>
        <v>164461.39166666669</v>
      </c>
      <c r="DK10" s="56">
        <f>V10+AA10+AK10+AP10+AU10+AZ10+BC10+BF10+BI10+BL10+BO10+BW10+BZ10+CC10+CF10+CI10+CL10+CO10+CR10+CX10+DA10+DD10+DG10+AF10</f>
        <v>165986.28289999999</v>
      </c>
      <c r="DL10" s="24">
        <v>100000</v>
      </c>
      <c r="DM10" s="56">
        <f>+DL10/12</f>
        <v>8333.3333333333339</v>
      </c>
      <c r="DN10" s="56">
        <v>0</v>
      </c>
      <c r="DO10" s="24">
        <v>1884000</v>
      </c>
      <c r="DP10" s="56">
        <f>+DO10/12</f>
        <v>157000</v>
      </c>
      <c r="DQ10" s="56">
        <v>0</v>
      </c>
      <c r="DR10" s="24">
        <v>0</v>
      </c>
      <c r="DS10" s="56">
        <f>+DR10/12</f>
        <v>0</v>
      </c>
      <c r="DT10" s="56">
        <v>0</v>
      </c>
      <c r="DU10" s="24">
        <v>0</v>
      </c>
      <c r="DV10" s="56">
        <f>+DU10/12</f>
        <v>0</v>
      </c>
      <c r="DW10" s="56">
        <v>0</v>
      </c>
      <c r="DX10" s="24">
        <v>0</v>
      </c>
      <c r="DY10" s="56">
        <f>+DX10/12</f>
        <v>0</v>
      </c>
      <c r="DZ10" s="56">
        <v>0</v>
      </c>
      <c r="EA10" s="24">
        <v>364707.3</v>
      </c>
      <c r="EB10" s="56">
        <f>+EA10/12</f>
        <v>30392.274999999998</v>
      </c>
      <c r="EC10" s="56">
        <v>0</v>
      </c>
      <c r="ED10" s="56"/>
      <c r="EE10" s="24">
        <f t="shared" ref="EE10:EF14" si="15">DL10+DO10+DR10+DU10+DX10+EA10</f>
        <v>2348707.2999999998</v>
      </c>
      <c r="EF10" s="56">
        <f t="shared" si="15"/>
        <v>195725.60833333334</v>
      </c>
      <c r="EG10" s="56">
        <f t="shared" ref="EG10:EG14" si="16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83">
        <v>2</v>
      </c>
      <c r="B11" s="84" t="s">
        <v>57</v>
      </c>
      <c r="C11" s="55">
        <v>37539.474900000001</v>
      </c>
      <c r="D11" s="55">
        <v>113897.14599999999</v>
      </c>
      <c r="E11" s="24">
        <f>DI11+EE11-EA11</f>
        <v>2260440.7630000003</v>
      </c>
      <c r="F11" s="25">
        <f t="shared" ref="F11:F14" si="17">DJ11+EF11-EB11</f>
        <v>188370.06358333339</v>
      </c>
      <c r="G11" s="25">
        <f>DK11+EG11-EC11</f>
        <v>193911.68150000001</v>
      </c>
      <c r="H11" s="25">
        <f t="shared" ref="H11:H17" si="18">+G11/F11*100</f>
        <v>102.94187824288494</v>
      </c>
      <c r="I11" s="25">
        <f t="shared" si="0"/>
        <v>8.5784898535737462</v>
      </c>
      <c r="J11" s="72">
        <f t="shared" si="1"/>
        <v>724466.00000000047</v>
      </c>
      <c r="K11" s="71">
        <f t="shared" si="1"/>
        <v>60372.166666666708</v>
      </c>
      <c r="L11" s="71">
        <f t="shared" si="1"/>
        <v>69994.081500000029</v>
      </c>
      <c r="M11" s="71">
        <f t="shared" ref="M11:M17" si="19">+L11/K11*100</f>
        <v>115.93766691604573</v>
      </c>
      <c r="N11" s="71">
        <f t="shared" si="2"/>
        <v>9.6614722430038107</v>
      </c>
      <c r="O11" s="72">
        <f t="shared" si="3"/>
        <v>130362.23000000045</v>
      </c>
      <c r="P11" s="71">
        <f t="shared" si="3"/>
        <v>10863.519166666703</v>
      </c>
      <c r="Q11" s="71">
        <f t="shared" si="3"/>
        <v>8685.8453000000191</v>
      </c>
      <c r="R11" s="71">
        <f t="shared" ref="R11:R17" si="20">+Q11/P11*100</f>
        <v>79.954250245642385</v>
      </c>
      <c r="S11" s="73">
        <f t="shared" si="4"/>
        <v>6.6628541871368645</v>
      </c>
      <c r="T11" s="72">
        <v>10000</v>
      </c>
      <c r="U11" s="74">
        <f t="shared" ref="U11:U14" si="21">+T11/12</f>
        <v>833.33333333333337</v>
      </c>
      <c r="V11" s="74">
        <v>752.02099999999996</v>
      </c>
      <c r="W11" s="74">
        <f t="shared" ref="W11:W17" si="22">+V11/U11*100</f>
        <v>90.242519999999999</v>
      </c>
      <c r="X11" s="74">
        <f t="shared" si="5"/>
        <v>7.5202099999999996</v>
      </c>
      <c r="Y11" s="72">
        <v>20000</v>
      </c>
      <c r="Z11" s="74">
        <f t="shared" ref="Z11:Z14" si="23">+Y11/12</f>
        <v>1666.6666666666667</v>
      </c>
      <c r="AA11" s="74">
        <v>2202.2853</v>
      </c>
      <c r="AB11" s="74">
        <f t="shared" si="6"/>
        <v>132.13711799999999</v>
      </c>
      <c r="AC11" s="74">
        <f t="shared" si="6"/>
        <v>5.9999999999999991</v>
      </c>
      <c r="AD11" s="72">
        <v>100362.23000000045</v>
      </c>
      <c r="AE11" s="74">
        <f t="shared" ref="AE11:AE14" si="24">+AD11/12</f>
        <v>8363.5191666667033</v>
      </c>
      <c r="AF11" s="74">
        <v>5731.5390000000189</v>
      </c>
      <c r="AG11" s="74">
        <f t="shared" ref="AG11:AG17" si="25">+AF11/AE11*100</f>
        <v>68.530230944449841</v>
      </c>
      <c r="AH11" s="74">
        <f t="shared" si="7"/>
        <v>5.7108525787041531</v>
      </c>
      <c r="AI11" s="72">
        <v>324498.40000000002</v>
      </c>
      <c r="AJ11" s="74">
        <f t="shared" ref="AJ11:AJ14" si="26">+AI11/12</f>
        <v>27041.533333333336</v>
      </c>
      <c r="AK11" s="74">
        <v>49992.364999999998</v>
      </c>
      <c r="AL11" s="74">
        <f t="shared" ref="AL11:AL14" si="27">+AK11/AJ11*100</f>
        <v>184.87252325435193</v>
      </c>
      <c r="AM11" s="74">
        <f t="shared" si="8"/>
        <v>15.406043604529327</v>
      </c>
      <c r="AN11" s="72">
        <v>7780.8</v>
      </c>
      <c r="AO11" s="74">
        <f t="shared" ref="AO11:AO14" si="28">+AN11/12</f>
        <v>648.4</v>
      </c>
      <c r="AP11" s="74">
        <v>561.44420000000002</v>
      </c>
      <c r="AQ11" s="74">
        <f t="shared" ref="AQ11:AQ17" si="29">+AP11/AO11*100</f>
        <v>86.58917334978409</v>
      </c>
      <c r="AR11" s="74">
        <f t="shared" si="9"/>
        <v>7.2157644458153412</v>
      </c>
      <c r="AS11" s="72">
        <v>12300</v>
      </c>
      <c r="AT11" s="74">
        <f t="shared" ref="AT11:AT14" si="30">+AS11/12</f>
        <v>1025</v>
      </c>
      <c r="AU11" s="74">
        <v>1200.5999999999999</v>
      </c>
      <c r="AV11" s="74">
        <f t="shared" ref="AV11:AV14" si="31">+AU11/AT11*100</f>
        <v>117.13170731707316</v>
      </c>
      <c r="AW11" s="74">
        <f t="shared" si="10"/>
        <v>9.7609756097560965</v>
      </c>
      <c r="AX11" s="72">
        <v>0</v>
      </c>
      <c r="AY11" s="74">
        <f t="shared" ref="AY11:AY14" si="32">+AX11/12</f>
        <v>0</v>
      </c>
      <c r="AZ11" s="74">
        <v>0</v>
      </c>
      <c r="BA11" s="72">
        <v>0</v>
      </c>
      <c r="BB11" s="74">
        <f t="shared" ref="BB11:BB14" si="33">+BA11/12</f>
        <v>0</v>
      </c>
      <c r="BC11" s="74">
        <v>0</v>
      </c>
      <c r="BD11" s="72">
        <v>1487011.3</v>
      </c>
      <c r="BE11" s="74">
        <f t="shared" ref="BE11:BE14" si="34">+BD11/12</f>
        <v>123917.60833333334</v>
      </c>
      <c r="BF11" s="74">
        <v>123917.6</v>
      </c>
      <c r="BG11" s="72">
        <v>9804.9</v>
      </c>
      <c r="BH11" s="74">
        <f t="shared" ref="BH11:BH14" si="35">+BG11/12</f>
        <v>817.07499999999993</v>
      </c>
      <c r="BI11" s="74">
        <v>0</v>
      </c>
      <c r="BJ11" s="72">
        <v>0</v>
      </c>
      <c r="BK11" s="74">
        <f t="shared" ref="BK11:BK14" si="36">+BJ11/12</f>
        <v>0</v>
      </c>
      <c r="BL11" s="74">
        <v>0</v>
      </c>
      <c r="BM11" s="72">
        <v>0</v>
      </c>
      <c r="BN11" s="74">
        <f t="shared" ref="BN11:BN14" si="37">+BM11/12</f>
        <v>0</v>
      </c>
      <c r="BO11" s="74">
        <v>0</v>
      </c>
      <c r="BP11" s="72">
        <f t="shared" si="11"/>
        <v>44460.9</v>
      </c>
      <c r="BQ11" s="74">
        <f t="shared" ref="BQ11:BQ14" si="38">+BP11/12*9</f>
        <v>33345.675000000003</v>
      </c>
      <c r="BR11" s="74">
        <f t="shared" si="12"/>
        <v>2023.1559999999999</v>
      </c>
      <c r="BS11" s="74">
        <f t="shared" ref="BS11:BS17" si="39">+BR11/BQ11*100</f>
        <v>6.0672216111984536</v>
      </c>
      <c r="BT11" s="74">
        <f t="shared" si="13"/>
        <v>4.5504162083988398</v>
      </c>
      <c r="BU11" s="72">
        <v>31562</v>
      </c>
      <c r="BV11" s="74">
        <f t="shared" ref="BV11:BV14" si="40">+BU11/12</f>
        <v>2630.1666666666665</v>
      </c>
      <c r="BW11" s="74">
        <v>1658.6559999999999</v>
      </c>
      <c r="BX11" s="72">
        <v>7543.4</v>
      </c>
      <c r="BY11" s="74">
        <f t="shared" ref="BY11:BY14" si="41">+BX11/12</f>
        <v>628.61666666666667</v>
      </c>
      <c r="BZ11" s="74">
        <v>19</v>
      </c>
      <c r="CA11" s="72">
        <v>2100</v>
      </c>
      <c r="CB11" s="74">
        <f t="shared" ref="CB11:CB14" si="42">+CA11/12</f>
        <v>175</v>
      </c>
      <c r="CC11" s="74">
        <v>124.6</v>
      </c>
      <c r="CD11" s="72">
        <v>3255.5</v>
      </c>
      <c r="CE11" s="74">
        <f t="shared" ref="CE11:CE14" si="43">+CD11/12</f>
        <v>271.29166666666669</v>
      </c>
      <c r="CF11" s="74">
        <v>220.9</v>
      </c>
      <c r="CG11" s="72">
        <v>0</v>
      </c>
      <c r="CH11" s="74">
        <f t="shared" ref="CH11:CH14" si="44">+CG11/12</f>
        <v>0</v>
      </c>
      <c r="CI11" s="74">
        <v>0</v>
      </c>
      <c r="CJ11" s="72">
        <v>4454.3999999999996</v>
      </c>
      <c r="CK11" s="74">
        <f t="shared" ref="CK11:CK14" si="45">+CJ11/12</f>
        <v>371.2</v>
      </c>
      <c r="CL11" s="74">
        <v>0</v>
      </c>
      <c r="CM11" s="72">
        <v>0</v>
      </c>
      <c r="CN11" s="74">
        <f t="shared" ref="CN11:CN14" si="46">+CM11/12</f>
        <v>0</v>
      </c>
      <c r="CO11" s="74">
        <v>0</v>
      </c>
      <c r="CP11" s="72">
        <v>196797.57</v>
      </c>
      <c r="CQ11" s="74">
        <f t="shared" ref="CQ11:CQ14" si="47">+CP11/12</f>
        <v>16399.797500000001</v>
      </c>
      <c r="CR11" s="74">
        <v>6213.451</v>
      </c>
      <c r="CS11" s="24">
        <v>62673.07</v>
      </c>
      <c r="CT11" s="56">
        <f t="shared" ref="CT11:CT14" si="48">+CS11/12</f>
        <v>5222.7558333333336</v>
      </c>
      <c r="CU11" s="56">
        <v>3661.951</v>
      </c>
      <c r="CV11" s="24">
        <v>6000</v>
      </c>
      <c r="CW11" s="56">
        <f t="shared" ref="CW11:CW14" si="49">+CV11/12</f>
        <v>500</v>
      </c>
      <c r="CX11" s="56">
        <v>1060</v>
      </c>
      <c r="CY11" s="24">
        <v>666.1</v>
      </c>
      <c r="CZ11" s="56">
        <f t="shared" ref="CZ11:CZ14" si="50">+CY11/12</f>
        <v>55.508333333333333</v>
      </c>
      <c r="DA11" s="56">
        <v>0</v>
      </c>
      <c r="DB11" s="24">
        <v>0</v>
      </c>
      <c r="DC11" s="56">
        <f t="shared" ref="DC11:DC14" si="51">+DB11/12</f>
        <v>0</v>
      </c>
      <c r="DD11" s="56">
        <v>0</v>
      </c>
      <c r="DE11" s="24">
        <v>1600</v>
      </c>
      <c r="DF11" s="56">
        <f t="shared" ref="DF11:DF14" si="52">+DE11/12</f>
        <v>133.33333333333334</v>
      </c>
      <c r="DG11" s="56">
        <v>257.22000000000003</v>
      </c>
      <c r="DH11" s="56">
        <v>0</v>
      </c>
      <c r="DI11" s="24">
        <f t="shared" si="14"/>
        <v>2225736.6</v>
      </c>
      <c r="DJ11" s="56">
        <f t="shared" si="14"/>
        <v>185478.05000000008</v>
      </c>
      <c r="DK11" s="56">
        <f>V11+AA11+AK11+AP11+AU11+AZ11+BC11+BF11+BI11+BL11+BO11+BW11+BZ11+CC11+CF11+CI11+CL11+CO11+CR11+CX11+DA11+DD11+DG11+AF11</f>
        <v>193911.68150000001</v>
      </c>
      <c r="DL11" s="24">
        <v>0</v>
      </c>
      <c r="DM11" s="56">
        <f t="shared" ref="DM11:DM14" si="53">+DL11/12</f>
        <v>0</v>
      </c>
      <c r="DN11" s="56">
        <v>0</v>
      </c>
      <c r="DO11" s="24">
        <v>29704.163</v>
      </c>
      <c r="DP11" s="56">
        <f t="shared" ref="DP11:DP14" si="54">+DO11/12</f>
        <v>2475.3469166666669</v>
      </c>
      <c r="DQ11" s="56">
        <v>0</v>
      </c>
      <c r="DR11" s="24">
        <v>0</v>
      </c>
      <c r="DS11" s="56">
        <f t="shared" ref="DS11:DS14" si="55">+DR11/12</f>
        <v>0</v>
      </c>
      <c r="DT11" s="56">
        <v>0</v>
      </c>
      <c r="DU11" s="24">
        <v>5000</v>
      </c>
      <c r="DV11" s="56">
        <f t="shared" ref="DV11:DV14" si="56">+DU11/12</f>
        <v>416.66666666666669</v>
      </c>
      <c r="DW11" s="56">
        <v>0</v>
      </c>
      <c r="DX11" s="24">
        <v>0</v>
      </c>
      <c r="DY11" s="56">
        <f t="shared" ref="DY11:DY14" si="57">+DX11/12</f>
        <v>0</v>
      </c>
      <c r="DZ11" s="56">
        <v>0</v>
      </c>
      <c r="EA11" s="24">
        <v>441000</v>
      </c>
      <c r="EB11" s="56">
        <f t="shared" ref="EB11:EB14" si="58">+EA11/12</f>
        <v>36750</v>
      </c>
      <c r="EC11" s="56">
        <v>0</v>
      </c>
      <c r="ED11" s="56"/>
      <c r="EE11" s="24">
        <f t="shared" si="15"/>
        <v>475704.163</v>
      </c>
      <c r="EF11" s="56">
        <f t="shared" si="15"/>
        <v>39642.013583333333</v>
      </c>
      <c r="EG11" s="56">
        <f t="shared" si="16"/>
        <v>0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83">
        <v>3</v>
      </c>
      <c r="B12" s="84" t="s">
        <v>58</v>
      </c>
      <c r="C12" s="55">
        <v>33917.214599999999</v>
      </c>
      <c r="D12" s="55">
        <v>1057.2941000000001</v>
      </c>
      <c r="E12" s="24">
        <f>DI12+EE12-EA12</f>
        <v>778579.46340000001</v>
      </c>
      <c r="F12" s="25">
        <f t="shared" si="17"/>
        <v>64881.621949999993</v>
      </c>
      <c r="G12" s="25">
        <f>DK12+EG12-EC12</f>
        <v>53531.084999999999</v>
      </c>
      <c r="H12" s="25">
        <f t="shared" si="18"/>
        <v>82.505774965448438</v>
      </c>
      <c r="I12" s="25">
        <f t="shared" si="0"/>
        <v>6.8754812471207032</v>
      </c>
      <c r="J12" s="72">
        <f t="shared" si="1"/>
        <v>230603.09999999995</v>
      </c>
      <c r="K12" s="71">
        <f t="shared" si="1"/>
        <v>19216.924999999996</v>
      </c>
      <c r="L12" s="71">
        <f t="shared" si="1"/>
        <v>12645.684999999998</v>
      </c>
      <c r="M12" s="71">
        <f t="shared" si="19"/>
        <v>65.804934972686837</v>
      </c>
      <c r="N12" s="71">
        <f t="shared" si="2"/>
        <v>5.4837445810572367</v>
      </c>
      <c r="O12" s="72">
        <f t="shared" si="3"/>
        <v>35437.699999999953</v>
      </c>
      <c r="P12" s="71">
        <f t="shared" si="3"/>
        <v>2953.1416666666628</v>
      </c>
      <c r="Q12" s="71">
        <f t="shared" si="3"/>
        <v>1851.067999999997</v>
      </c>
      <c r="R12" s="71">
        <f t="shared" si="20"/>
        <v>62.681313967892926</v>
      </c>
      <c r="S12" s="73">
        <f t="shared" si="4"/>
        <v>5.2234428306577447</v>
      </c>
      <c r="T12" s="72">
        <v>0</v>
      </c>
      <c r="U12" s="74">
        <f t="shared" si="21"/>
        <v>0</v>
      </c>
      <c r="V12" s="74">
        <v>0</v>
      </c>
      <c r="W12" s="74" t="e">
        <f t="shared" si="22"/>
        <v>#DIV/0!</v>
      </c>
      <c r="X12" s="74" t="e">
        <f t="shared" si="5"/>
        <v>#DIV/0!</v>
      </c>
      <c r="Y12" s="72">
        <v>5220</v>
      </c>
      <c r="Z12" s="74">
        <f t="shared" si="23"/>
        <v>435</v>
      </c>
      <c r="AA12" s="74">
        <v>591.86800000000005</v>
      </c>
      <c r="AB12" s="74">
        <f t="shared" si="6"/>
        <v>136.0616091954023</v>
      </c>
      <c r="AC12" s="74">
        <f t="shared" si="6"/>
        <v>22.988505747126435</v>
      </c>
      <c r="AD12" s="72">
        <v>30217.699999999953</v>
      </c>
      <c r="AE12" s="74">
        <f t="shared" si="24"/>
        <v>2518.1416666666628</v>
      </c>
      <c r="AF12" s="74">
        <v>1259.1999999999971</v>
      </c>
      <c r="AG12" s="74">
        <f t="shared" si="25"/>
        <v>50.005129444001327</v>
      </c>
      <c r="AH12" s="74">
        <f t="shared" si="7"/>
        <v>4.1670941203334433</v>
      </c>
      <c r="AI12" s="72">
        <v>55961.599999999999</v>
      </c>
      <c r="AJ12" s="74">
        <f t="shared" si="26"/>
        <v>4663.4666666666662</v>
      </c>
      <c r="AK12" s="74">
        <v>7759.4620000000004</v>
      </c>
      <c r="AL12" s="74">
        <f t="shared" si="27"/>
        <v>166.3882805352242</v>
      </c>
      <c r="AM12" s="74">
        <f t="shared" si="8"/>
        <v>13.865690044602013</v>
      </c>
      <c r="AN12" s="72">
        <v>4713.7</v>
      </c>
      <c r="AO12" s="74">
        <f t="shared" si="28"/>
        <v>392.80833333333334</v>
      </c>
      <c r="AP12" s="74">
        <v>292.15499999999997</v>
      </c>
      <c r="AQ12" s="74">
        <f t="shared" si="29"/>
        <v>74.375967923287433</v>
      </c>
      <c r="AR12" s="74">
        <f t="shared" si="9"/>
        <v>6.1979973269406194</v>
      </c>
      <c r="AS12" s="72">
        <v>400</v>
      </c>
      <c r="AT12" s="74">
        <f t="shared" si="30"/>
        <v>33.333333333333336</v>
      </c>
      <c r="AU12" s="74">
        <v>0</v>
      </c>
      <c r="AV12" s="74">
        <f t="shared" si="31"/>
        <v>0</v>
      </c>
      <c r="AW12" s="74">
        <f t="shared" si="10"/>
        <v>0</v>
      </c>
      <c r="AX12" s="72">
        <v>0</v>
      </c>
      <c r="AY12" s="74">
        <f t="shared" si="32"/>
        <v>0</v>
      </c>
      <c r="AZ12" s="74">
        <v>0</v>
      </c>
      <c r="BA12" s="72">
        <v>0</v>
      </c>
      <c r="BB12" s="74">
        <f t="shared" si="33"/>
        <v>0</v>
      </c>
      <c r="BC12" s="74">
        <v>0</v>
      </c>
      <c r="BD12" s="72">
        <v>490624.6</v>
      </c>
      <c r="BE12" s="74">
        <f t="shared" si="34"/>
        <v>40885.383333333331</v>
      </c>
      <c r="BF12" s="74">
        <v>40885.4</v>
      </c>
      <c r="BG12" s="72">
        <v>1089.4000000000001</v>
      </c>
      <c r="BH12" s="74">
        <f t="shared" si="35"/>
        <v>90.783333333333346</v>
      </c>
      <c r="BI12" s="74">
        <v>0</v>
      </c>
      <c r="BJ12" s="72">
        <v>0</v>
      </c>
      <c r="BK12" s="74">
        <f t="shared" si="36"/>
        <v>0</v>
      </c>
      <c r="BL12" s="74">
        <v>0</v>
      </c>
      <c r="BM12" s="72">
        <v>0</v>
      </c>
      <c r="BN12" s="74">
        <f t="shared" si="37"/>
        <v>0</v>
      </c>
      <c r="BO12" s="74">
        <v>0</v>
      </c>
      <c r="BP12" s="72">
        <f t="shared" si="11"/>
        <v>72828</v>
      </c>
      <c r="BQ12" s="74">
        <f t="shared" si="38"/>
        <v>54621</v>
      </c>
      <c r="BR12" s="74">
        <f t="shared" si="12"/>
        <v>784.25</v>
      </c>
      <c r="BS12" s="74">
        <f t="shared" si="39"/>
        <v>1.4358030794016954</v>
      </c>
      <c r="BT12" s="74">
        <f t="shared" si="13"/>
        <v>1.0768523095512714</v>
      </c>
      <c r="BU12" s="72">
        <v>69528</v>
      </c>
      <c r="BV12" s="74">
        <f t="shared" si="40"/>
        <v>5794</v>
      </c>
      <c r="BW12" s="74">
        <v>784.25</v>
      </c>
      <c r="BX12" s="72">
        <v>0</v>
      </c>
      <c r="BY12" s="74">
        <f t="shared" si="41"/>
        <v>0</v>
      </c>
      <c r="BZ12" s="74">
        <v>0</v>
      </c>
      <c r="CA12" s="72">
        <v>0</v>
      </c>
      <c r="CB12" s="74">
        <f t="shared" si="42"/>
        <v>0</v>
      </c>
      <c r="CC12" s="74">
        <v>0</v>
      </c>
      <c r="CD12" s="72">
        <v>3300</v>
      </c>
      <c r="CE12" s="74">
        <f t="shared" si="43"/>
        <v>275</v>
      </c>
      <c r="CF12" s="74">
        <v>0</v>
      </c>
      <c r="CG12" s="72">
        <v>0</v>
      </c>
      <c r="CH12" s="74">
        <f t="shared" si="44"/>
        <v>0</v>
      </c>
      <c r="CI12" s="74">
        <v>0</v>
      </c>
      <c r="CJ12" s="72">
        <v>1999</v>
      </c>
      <c r="CK12" s="74">
        <f t="shared" si="45"/>
        <v>166.58333333333334</v>
      </c>
      <c r="CL12" s="74">
        <v>0</v>
      </c>
      <c r="CM12" s="72">
        <v>0</v>
      </c>
      <c r="CN12" s="74">
        <f t="shared" si="46"/>
        <v>0</v>
      </c>
      <c r="CO12" s="74">
        <v>44</v>
      </c>
      <c r="CP12" s="72">
        <v>39362.1</v>
      </c>
      <c r="CQ12" s="74">
        <f t="shared" si="47"/>
        <v>3280.1749999999997</v>
      </c>
      <c r="CR12" s="74">
        <v>1725.316</v>
      </c>
      <c r="CS12" s="24">
        <v>19112.099999999999</v>
      </c>
      <c r="CT12" s="56">
        <f t="shared" si="48"/>
        <v>1592.675</v>
      </c>
      <c r="CU12" s="56">
        <v>1044.2159999999999</v>
      </c>
      <c r="CV12" s="24">
        <v>900</v>
      </c>
      <c r="CW12" s="56">
        <f t="shared" si="49"/>
        <v>75</v>
      </c>
      <c r="CX12" s="56">
        <v>42.9</v>
      </c>
      <c r="CY12" s="24">
        <v>2000</v>
      </c>
      <c r="CZ12" s="56">
        <f t="shared" si="50"/>
        <v>166.66666666666666</v>
      </c>
      <c r="DA12" s="56">
        <v>0</v>
      </c>
      <c r="DB12" s="24">
        <v>20000</v>
      </c>
      <c r="DC12" s="56">
        <f t="shared" si="51"/>
        <v>1666.6666666666667</v>
      </c>
      <c r="DD12" s="56">
        <v>0</v>
      </c>
      <c r="DE12" s="24">
        <v>19000</v>
      </c>
      <c r="DF12" s="56">
        <f t="shared" si="52"/>
        <v>1583.3333333333333</v>
      </c>
      <c r="DG12" s="56">
        <v>146.53399999999999</v>
      </c>
      <c r="DH12" s="56">
        <v>0</v>
      </c>
      <c r="DI12" s="24">
        <f t="shared" si="14"/>
        <v>744316.1</v>
      </c>
      <c r="DJ12" s="56">
        <f t="shared" si="14"/>
        <v>62026.34166666666</v>
      </c>
      <c r="DK12" s="56">
        <f>V12+AA12+AK12+AP12+AU12+AZ12+BC12+BF12+BI12+BL12+BO12+BW12+BZ12+CC12+CF12+CI12+CL12+CO12+CR12+CX12+DA12+DD12+DG12+AF12</f>
        <v>53531.084999999999</v>
      </c>
      <c r="DL12" s="24">
        <v>0</v>
      </c>
      <c r="DM12" s="56">
        <f t="shared" si="53"/>
        <v>0</v>
      </c>
      <c r="DN12" s="56">
        <v>0</v>
      </c>
      <c r="DO12" s="24">
        <v>34263.363400000002</v>
      </c>
      <c r="DP12" s="56">
        <f t="shared" si="54"/>
        <v>2855.2802833333335</v>
      </c>
      <c r="DQ12" s="56">
        <v>0</v>
      </c>
      <c r="DR12" s="24">
        <v>0</v>
      </c>
      <c r="DS12" s="56">
        <f t="shared" si="55"/>
        <v>0</v>
      </c>
      <c r="DT12" s="56">
        <v>0</v>
      </c>
      <c r="DU12" s="24">
        <v>0</v>
      </c>
      <c r="DV12" s="56">
        <f t="shared" si="56"/>
        <v>0</v>
      </c>
      <c r="DW12" s="56">
        <v>0</v>
      </c>
      <c r="DX12" s="24">
        <v>0</v>
      </c>
      <c r="DY12" s="56">
        <f t="shared" si="57"/>
        <v>0</v>
      </c>
      <c r="DZ12" s="56">
        <v>0</v>
      </c>
      <c r="EA12" s="24">
        <v>95431.948999999993</v>
      </c>
      <c r="EB12" s="56">
        <f t="shared" si="58"/>
        <v>7952.6624166666661</v>
      </c>
      <c r="EC12" s="56">
        <v>0</v>
      </c>
      <c r="ED12" s="56"/>
      <c r="EE12" s="24">
        <f t="shared" si="15"/>
        <v>129695.3124</v>
      </c>
      <c r="EF12" s="56">
        <f t="shared" si="15"/>
        <v>10807.9427</v>
      </c>
      <c r="EG12" s="56">
        <f t="shared" si="16"/>
        <v>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83">
        <v>4</v>
      </c>
      <c r="B13" s="84" t="s">
        <v>59</v>
      </c>
      <c r="C13" s="55">
        <v>237025.62719999999</v>
      </c>
      <c r="D13" s="55">
        <v>1088997.5411</v>
      </c>
      <c r="E13" s="24">
        <f>DI13+EE13-EA13</f>
        <v>3572067.6061999998</v>
      </c>
      <c r="F13" s="25">
        <f t="shared" si="17"/>
        <v>297672.30051666673</v>
      </c>
      <c r="G13" s="25">
        <f>DK13+EG13-EC13</f>
        <v>324861.74099999998</v>
      </c>
      <c r="H13" s="25">
        <f t="shared" si="18"/>
        <v>109.13401765503235</v>
      </c>
      <c r="I13" s="25">
        <f t="shared" si="0"/>
        <v>9.0945014712526966</v>
      </c>
      <c r="J13" s="72">
        <f t="shared" si="1"/>
        <v>841600.8</v>
      </c>
      <c r="K13" s="71">
        <f t="shared" si="1"/>
        <v>70133.400000000009</v>
      </c>
      <c r="L13" s="71">
        <f t="shared" si="1"/>
        <v>101455.94099999999</v>
      </c>
      <c r="M13" s="71">
        <f t="shared" si="19"/>
        <v>144.66137532188654</v>
      </c>
      <c r="N13" s="71">
        <f t="shared" si="2"/>
        <v>12.055114610157212</v>
      </c>
      <c r="O13" s="72">
        <f t="shared" si="3"/>
        <v>159100</v>
      </c>
      <c r="P13" s="71">
        <f t="shared" si="3"/>
        <v>13258.333333333334</v>
      </c>
      <c r="Q13" s="71">
        <f t="shared" si="3"/>
        <v>12861.601999999963</v>
      </c>
      <c r="R13" s="71">
        <f t="shared" si="20"/>
        <v>97.007683218101533</v>
      </c>
      <c r="S13" s="73">
        <f t="shared" si="4"/>
        <v>8.0839736015084629</v>
      </c>
      <c r="T13" s="72">
        <v>0</v>
      </c>
      <c r="U13" s="74">
        <f t="shared" si="21"/>
        <v>0</v>
      </c>
      <c r="V13" s="74">
        <v>-71.747</v>
      </c>
      <c r="W13" s="74" t="e">
        <f t="shared" si="22"/>
        <v>#DIV/0!</v>
      </c>
      <c r="X13" s="74" t="e">
        <f t="shared" si="5"/>
        <v>#DIV/0!</v>
      </c>
      <c r="Y13" s="72">
        <v>16650</v>
      </c>
      <c r="Z13" s="74">
        <f t="shared" si="23"/>
        <v>1387.5</v>
      </c>
      <c r="AA13" s="74">
        <v>2718.5520000000001</v>
      </c>
      <c r="AB13" s="74">
        <f t="shared" si="6"/>
        <v>195.93167567567568</v>
      </c>
      <c r="AC13" s="74">
        <f t="shared" si="6"/>
        <v>7.2072072072072073</v>
      </c>
      <c r="AD13" s="72">
        <v>142450</v>
      </c>
      <c r="AE13" s="74">
        <f t="shared" si="24"/>
        <v>11870.833333333334</v>
      </c>
      <c r="AF13" s="74">
        <v>10214.796999999962</v>
      </c>
      <c r="AG13" s="74">
        <f t="shared" si="25"/>
        <v>86.049535977535655</v>
      </c>
      <c r="AH13" s="74">
        <f t="shared" si="7"/>
        <v>7.1707946647946388</v>
      </c>
      <c r="AI13" s="72">
        <v>442300</v>
      </c>
      <c r="AJ13" s="74">
        <f t="shared" si="26"/>
        <v>36858.333333333336</v>
      </c>
      <c r="AK13" s="74">
        <v>76164.202000000005</v>
      </c>
      <c r="AL13" s="74">
        <f t="shared" si="27"/>
        <v>206.64038525887406</v>
      </c>
      <c r="AM13" s="74">
        <f t="shared" si="8"/>
        <v>17.220032104906174</v>
      </c>
      <c r="AN13" s="72">
        <v>17110</v>
      </c>
      <c r="AO13" s="74">
        <f t="shared" si="28"/>
        <v>1425.8333333333333</v>
      </c>
      <c r="AP13" s="74">
        <v>793.43499999999995</v>
      </c>
      <c r="AQ13" s="74">
        <f t="shared" si="29"/>
        <v>55.647106954997071</v>
      </c>
      <c r="AR13" s="74">
        <f t="shared" si="9"/>
        <v>4.6372589129164226</v>
      </c>
      <c r="AS13" s="72">
        <v>13000</v>
      </c>
      <c r="AT13" s="74">
        <f t="shared" si="30"/>
        <v>1083.3333333333333</v>
      </c>
      <c r="AU13" s="74">
        <v>1838.6</v>
      </c>
      <c r="AV13" s="74">
        <f t="shared" si="31"/>
        <v>169.71692307692308</v>
      </c>
      <c r="AW13" s="74">
        <f t="shared" si="10"/>
        <v>14.143076923076922</v>
      </c>
      <c r="AX13" s="72">
        <v>0</v>
      </c>
      <c r="AY13" s="74">
        <f t="shared" si="32"/>
        <v>0</v>
      </c>
      <c r="AZ13" s="74">
        <v>0</v>
      </c>
      <c r="BA13" s="72">
        <v>0</v>
      </c>
      <c r="BB13" s="74">
        <f t="shared" si="33"/>
        <v>0</v>
      </c>
      <c r="BC13" s="74">
        <v>0</v>
      </c>
      <c r="BD13" s="72">
        <v>2680869.1</v>
      </c>
      <c r="BE13" s="74">
        <f t="shared" si="34"/>
        <v>223405.75833333333</v>
      </c>
      <c r="BF13" s="74">
        <v>223405.8</v>
      </c>
      <c r="BG13" s="72">
        <v>3486.1</v>
      </c>
      <c r="BH13" s="74">
        <f t="shared" si="35"/>
        <v>290.50833333333333</v>
      </c>
      <c r="BI13" s="74">
        <v>0</v>
      </c>
      <c r="BJ13" s="72">
        <v>0</v>
      </c>
      <c r="BK13" s="74">
        <f t="shared" si="36"/>
        <v>0</v>
      </c>
      <c r="BL13" s="74">
        <v>0</v>
      </c>
      <c r="BM13" s="72">
        <v>0</v>
      </c>
      <c r="BN13" s="74">
        <f t="shared" si="37"/>
        <v>0</v>
      </c>
      <c r="BO13" s="74">
        <v>0</v>
      </c>
      <c r="BP13" s="72">
        <f t="shared" si="11"/>
        <v>44174.400000000001</v>
      </c>
      <c r="BQ13" s="74">
        <f t="shared" si="38"/>
        <v>33130.800000000003</v>
      </c>
      <c r="BR13" s="74">
        <f t="shared" si="12"/>
        <v>2082.973</v>
      </c>
      <c r="BS13" s="74">
        <f t="shared" si="39"/>
        <v>6.2871195383148004</v>
      </c>
      <c r="BT13" s="74">
        <f t="shared" si="13"/>
        <v>4.7153396537361001</v>
      </c>
      <c r="BU13" s="72">
        <v>33005</v>
      </c>
      <c r="BV13" s="74">
        <f t="shared" si="40"/>
        <v>2750.4166666666665</v>
      </c>
      <c r="BW13" s="74">
        <v>1645.6130000000001</v>
      </c>
      <c r="BX13" s="72">
        <v>3330</v>
      </c>
      <c r="BY13" s="74">
        <f t="shared" si="41"/>
        <v>277.5</v>
      </c>
      <c r="BZ13" s="74">
        <v>33</v>
      </c>
      <c r="CA13" s="72">
        <v>0</v>
      </c>
      <c r="CB13" s="74">
        <f t="shared" si="42"/>
        <v>0</v>
      </c>
      <c r="CC13" s="74">
        <v>0</v>
      </c>
      <c r="CD13" s="72">
        <v>7839.4</v>
      </c>
      <c r="CE13" s="74">
        <f t="shared" si="43"/>
        <v>653.2833333333333</v>
      </c>
      <c r="CF13" s="74">
        <v>404.36</v>
      </c>
      <c r="CG13" s="72">
        <v>0</v>
      </c>
      <c r="CH13" s="74">
        <f t="shared" si="44"/>
        <v>0</v>
      </c>
      <c r="CI13" s="74">
        <v>0</v>
      </c>
      <c r="CJ13" s="72">
        <v>4454</v>
      </c>
      <c r="CK13" s="74">
        <f t="shared" si="45"/>
        <v>371.16666666666669</v>
      </c>
      <c r="CL13" s="74">
        <v>0</v>
      </c>
      <c r="CM13" s="72">
        <v>0</v>
      </c>
      <c r="CN13" s="74">
        <f t="shared" si="46"/>
        <v>0</v>
      </c>
      <c r="CO13" s="74">
        <v>207</v>
      </c>
      <c r="CP13" s="72">
        <v>159916.4</v>
      </c>
      <c r="CQ13" s="74">
        <f t="shared" si="47"/>
        <v>13326.366666666667</v>
      </c>
      <c r="CR13" s="74">
        <v>4120.88</v>
      </c>
      <c r="CS13" s="24">
        <v>98469.6</v>
      </c>
      <c r="CT13" s="56">
        <f t="shared" si="48"/>
        <v>8205.8000000000011</v>
      </c>
      <c r="CU13" s="56">
        <v>1355.55</v>
      </c>
      <c r="CV13" s="24">
        <v>5000</v>
      </c>
      <c r="CW13" s="56">
        <f t="shared" si="49"/>
        <v>416.66666666666669</v>
      </c>
      <c r="CX13" s="56">
        <v>842.827</v>
      </c>
      <c r="CY13" s="24">
        <v>1000</v>
      </c>
      <c r="CZ13" s="56">
        <f t="shared" si="50"/>
        <v>83.333333333333329</v>
      </c>
      <c r="DA13" s="56">
        <v>300</v>
      </c>
      <c r="DB13" s="24">
        <v>0</v>
      </c>
      <c r="DC13" s="56">
        <f t="shared" si="51"/>
        <v>0</v>
      </c>
      <c r="DD13" s="56">
        <v>0</v>
      </c>
      <c r="DE13" s="24">
        <v>0</v>
      </c>
      <c r="DF13" s="56">
        <f t="shared" si="52"/>
        <v>0</v>
      </c>
      <c r="DG13" s="56">
        <v>2244.422</v>
      </c>
      <c r="DH13" s="56">
        <v>0</v>
      </c>
      <c r="DI13" s="24">
        <f t="shared" si="14"/>
        <v>3530410</v>
      </c>
      <c r="DJ13" s="56">
        <f t="shared" si="14"/>
        <v>294200.83333333337</v>
      </c>
      <c r="DK13" s="56">
        <f>V13+AA13+AK13+AP13+AU13+AZ13+BC13+BF13+BI13+BL13+BO13+BW13+BZ13+CC13+CF13+CI13+CL13+CO13+CR13+CX13+DA13+DD13+DG13+AF13</f>
        <v>324861.74099999998</v>
      </c>
      <c r="DL13" s="24">
        <v>0</v>
      </c>
      <c r="DM13" s="56">
        <f t="shared" si="53"/>
        <v>0</v>
      </c>
      <c r="DN13" s="56">
        <v>0</v>
      </c>
      <c r="DO13" s="24">
        <v>41657.606200000002</v>
      </c>
      <c r="DP13" s="56">
        <f t="shared" si="54"/>
        <v>3471.4671833333337</v>
      </c>
      <c r="DQ13" s="56">
        <v>0</v>
      </c>
      <c r="DR13" s="24">
        <v>0</v>
      </c>
      <c r="DS13" s="56">
        <f t="shared" si="55"/>
        <v>0</v>
      </c>
      <c r="DT13" s="56">
        <v>0</v>
      </c>
      <c r="DU13" s="24">
        <v>0</v>
      </c>
      <c r="DV13" s="56">
        <f t="shared" si="56"/>
        <v>0</v>
      </c>
      <c r="DW13" s="56">
        <v>0</v>
      </c>
      <c r="DX13" s="24">
        <v>0</v>
      </c>
      <c r="DY13" s="56">
        <f t="shared" si="57"/>
        <v>0</v>
      </c>
      <c r="DZ13" s="56">
        <v>0</v>
      </c>
      <c r="EA13" s="24">
        <v>0</v>
      </c>
      <c r="EB13" s="56">
        <f t="shared" si="58"/>
        <v>0</v>
      </c>
      <c r="EC13" s="56">
        <v>0</v>
      </c>
      <c r="ED13" s="56"/>
      <c r="EE13" s="24">
        <f t="shared" si="15"/>
        <v>41657.606200000002</v>
      </c>
      <c r="EF13" s="56">
        <f t="shared" si="15"/>
        <v>3471.4671833333337</v>
      </c>
      <c r="EG13" s="56">
        <f t="shared" si="16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83">
        <v>5</v>
      </c>
      <c r="B14" s="84" t="s">
        <v>60</v>
      </c>
      <c r="C14" s="55">
        <v>13298.7847</v>
      </c>
      <c r="D14" s="55">
        <v>52003.305200000003</v>
      </c>
      <c r="E14" s="24">
        <f>DI14+EE14-EA14</f>
        <v>1850000</v>
      </c>
      <c r="F14" s="25">
        <f t="shared" si="17"/>
        <v>154166.66666666666</v>
      </c>
      <c r="G14" s="25">
        <f>DK14+EG14-EC14</f>
        <v>124025.46060000002</v>
      </c>
      <c r="H14" s="25">
        <f t="shared" si="18"/>
        <v>80.448947416216228</v>
      </c>
      <c r="I14" s="25">
        <f t="shared" si="0"/>
        <v>6.7040789513513523</v>
      </c>
      <c r="J14" s="72">
        <f t="shared" si="1"/>
        <v>435700</v>
      </c>
      <c r="K14" s="71">
        <f t="shared" si="1"/>
        <v>36308.333333333328</v>
      </c>
      <c r="L14" s="71">
        <f t="shared" si="1"/>
        <v>47837.360599999985</v>
      </c>
      <c r="M14" s="71">
        <f t="shared" si="19"/>
        <v>131.75311618085837</v>
      </c>
      <c r="N14" s="71">
        <f t="shared" si="2"/>
        <v>10.979426348404862</v>
      </c>
      <c r="O14" s="72">
        <f t="shared" si="3"/>
        <v>99600</v>
      </c>
      <c r="P14" s="71">
        <f t="shared" si="3"/>
        <v>8300</v>
      </c>
      <c r="Q14" s="71">
        <f t="shared" si="3"/>
        <v>5015.8169999999855</v>
      </c>
      <c r="R14" s="71">
        <f t="shared" si="20"/>
        <v>60.43153012048176</v>
      </c>
      <c r="S14" s="73">
        <f t="shared" si="4"/>
        <v>5.0359608433734788</v>
      </c>
      <c r="T14" s="72">
        <v>8100</v>
      </c>
      <c r="U14" s="74">
        <f t="shared" si="21"/>
        <v>675</v>
      </c>
      <c r="V14" s="74">
        <v>575.99099999999999</v>
      </c>
      <c r="W14" s="74">
        <f t="shared" si="22"/>
        <v>85.331999999999994</v>
      </c>
      <c r="X14" s="74">
        <f t="shared" si="5"/>
        <v>7.1109999999999989</v>
      </c>
      <c r="Y14" s="72">
        <v>14800</v>
      </c>
      <c r="Z14" s="74">
        <f t="shared" si="23"/>
        <v>1233.3333333333333</v>
      </c>
      <c r="AA14" s="74">
        <v>585.45100000000002</v>
      </c>
      <c r="AB14" s="74">
        <f t="shared" si="6"/>
        <v>47.469000000000008</v>
      </c>
      <c r="AC14" s="74">
        <f t="shared" si="6"/>
        <v>8.1081081081081088</v>
      </c>
      <c r="AD14" s="72">
        <v>76700</v>
      </c>
      <c r="AE14" s="74">
        <f t="shared" si="24"/>
        <v>6391.666666666667</v>
      </c>
      <c r="AF14" s="74">
        <v>3854.3749999999854</v>
      </c>
      <c r="AG14" s="74">
        <f t="shared" si="25"/>
        <v>60.303129074315287</v>
      </c>
      <c r="AH14" s="74">
        <f t="shared" si="7"/>
        <v>5.0252607561929405</v>
      </c>
      <c r="AI14" s="72">
        <v>225700</v>
      </c>
      <c r="AJ14" s="74">
        <f t="shared" si="26"/>
        <v>18808.333333333332</v>
      </c>
      <c r="AK14" s="74">
        <v>36288.22</v>
      </c>
      <c r="AL14" s="74">
        <f t="shared" si="27"/>
        <v>192.93692512184316</v>
      </c>
      <c r="AM14" s="74">
        <f t="shared" si="8"/>
        <v>16.078077093486932</v>
      </c>
      <c r="AN14" s="72">
        <v>9700</v>
      </c>
      <c r="AO14" s="74">
        <f t="shared" si="28"/>
        <v>808.33333333333337</v>
      </c>
      <c r="AP14" s="74">
        <v>1341.3</v>
      </c>
      <c r="AQ14" s="74">
        <f t="shared" si="29"/>
        <v>165.9340206185567</v>
      </c>
      <c r="AR14" s="74">
        <f t="shared" si="9"/>
        <v>13.827835051546392</v>
      </c>
      <c r="AS14" s="72">
        <v>13000</v>
      </c>
      <c r="AT14" s="74">
        <f t="shared" si="30"/>
        <v>1083.3333333333333</v>
      </c>
      <c r="AU14" s="74">
        <v>1030.2</v>
      </c>
      <c r="AV14" s="74">
        <f t="shared" si="31"/>
        <v>95.095384615384631</v>
      </c>
      <c r="AW14" s="74">
        <f t="shared" si="10"/>
        <v>7.9246153846153859</v>
      </c>
      <c r="AX14" s="72">
        <v>0</v>
      </c>
      <c r="AY14" s="74">
        <f t="shared" si="32"/>
        <v>0</v>
      </c>
      <c r="AZ14" s="74">
        <v>0</v>
      </c>
      <c r="BA14" s="72">
        <v>0</v>
      </c>
      <c r="BB14" s="74">
        <f t="shared" si="33"/>
        <v>0</v>
      </c>
      <c r="BC14" s="74">
        <v>0</v>
      </c>
      <c r="BD14" s="72">
        <v>914300</v>
      </c>
      <c r="BE14" s="74">
        <f t="shared" si="34"/>
        <v>76191.666666666672</v>
      </c>
      <c r="BF14" s="74">
        <v>76188.100000000006</v>
      </c>
      <c r="BG14" s="72">
        <v>0</v>
      </c>
      <c r="BH14" s="74">
        <f t="shared" si="35"/>
        <v>0</v>
      </c>
      <c r="BI14" s="74">
        <v>0</v>
      </c>
      <c r="BJ14" s="72">
        <v>0</v>
      </c>
      <c r="BK14" s="74">
        <f t="shared" si="36"/>
        <v>0</v>
      </c>
      <c r="BL14" s="74">
        <v>0</v>
      </c>
      <c r="BM14" s="72">
        <v>0</v>
      </c>
      <c r="BN14" s="74">
        <f t="shared" si="37"/>
        <v>0</v>
      </c>
      <c r="BO14" s="74">
        <v>0</v>
      </c>
      <c r="BP14" s="72">
        <f t="shared" si="11"/>
        <v>38400</v>
      </c>
      <c r="BQ14" s="74">
        <f t="shared" si="38"/>
        <v>28800</v>
      </c>
      <c r="BR14" s="74">
        <f t="shared" si="12"/>
        <v>525.17499999999995</v>
      </c>
      <c r="BS14" s="74">
        <f t="shared" si="39"/>
        <v>1.8235243055555554</v>
      </c>
      <c r="BT14" s="74">
        <f t="shared" si="13"/>
        <v>1.3676432291666665</v>
      </c>
      <c r="BU14" s="72">
        <v>11200</v>
      </c>
      <c r="BV14" s="74">
        <f t="shared" si="40"/>
        <v>933.33333333333337</v>
      </c>
      <c r="BW14" s="74">
        <v>72.349999999999994</v>
      </c>
      <c r="BX14" s="72">
        <v>20540</v>
      </c>
      <c r="BY14" s="74">
        <f t="shared" si="41"/>
        <v>1711.6666666666667</v>
      </c>
      <c r="BZ14" s="74">
        <v>0</v>
      </c>
      <c r="CA14" s="72">
        <v>3100</v>
      </c>
      <c r="CB14" s="74">
        <f t="shared" si="42"/>
        <v>258.33333333333331</v>
      </c>
      <c r="CC14" s="74">
        <v>178.4</v>
      </c>
      <c r="CD14" s="72">
        <v>3560</v>
      </c>
      <c r="CE14" s="74">
        <f t="shared" si="43"/>
        <v>296.66666666666669</v>
      </c>
      <c r="CF14" s="74">
        <v>274.42500000000001</v>
      </c>
      <c r="CG14" s="72">
        <v>0</v>
      </c>
      <c r="CH14" s="74">
        <f t="shared" si="44"/>
        <v>0</v>
      </c>
      <c r="CI14" s="74">
        <v>0</v>
      </c>
      <c r="CJ14" s="72">
        <v>0</v>
      </c>
      <c r="CK14" s="74">
        <f t="shared" si="45"/>
        <v>0</v>
      </c>
      <c r="CL14" s="74">
        <v>0</v>
      </c>
      <c r="CM14" s="72">
        <v>0</v>
      </c>
      <c r="CN14" s="74">
        <f t="shared" si="46"/>
        <v>0</v>
      </c>
      <c r="CO14" s="74">
        <v>0</v>
      </c>
      <c r="CP14" s="72">
        <v>37800</v>
      </c>
      <c r="CQ14" s="74">
        <f t="shared" si="47"/>
        <v>3150</v>
      </c>
      <c r="CR14" s="74">
        <v>1762.6303</v>
      </c>
      <c r="CS14" s="24">
        <v>30000</v>
      </c>
      <c r="CT14" s="56">
        <f t="shared" si="48"/>
        <v>2500</v>
      </c>
      <c r="CU14" s="56">
        <v>1695.6303</v>
      </c>
      <c r="CV14" s="24">
        <v>10000</v>
      </c>
      <c r="CW14" s="56">
        <f t="shared" si="49"/>
        <v>833.33333333333337</v>
      </c>
      <c r="CX14" s="56">
        <v>1669.9093</v>
      </c>
      <c r="CY14" s="24">
        <v>0</v>
      </c>
      <c r="CZ14" s="56">
        <f t="shared" si="50"/>
        <v>0</v>
      </c>
      <c r="DA14" s="56">
        <v>0</v>
      </c>
      <c r="DB14" s="24">
        <v>0</v>
      </c>
      <c r="DC14" s="56">
        <f t="shared" si="51"/>
        <v>0</v>
      </c>
      <c r="DD14" s="56">
        <v>0</v>
      </c>
      <c r="DE14" s="24">
        <v>1500</v>
      </c>
      <c r="DF14" s="56">
        <f t="shared" si="52"/>
        <v>125</v>
      </c>
      <c r="DG14" s="56">
        <v>204.10900000000001</v>
      </c>
      <c r="DH14" s="56">
        <v>0</v>
      </c>
      <c r="DI14" s="24">
        <f t="shared" si="14"/>
        <v>1350000</v>
      </c>
      <c r="DJ14" s="56">
        <f t="shared" si="14"/>
        <v>112500</v>
      </c>
      <c r="DK14" s="56">
        <f>V14+AA14+AK14+AP14+AU14+AZ14+BC14+BF14+BI14+BL14+BO14+BW14+BZ14+CC14+CF14+CI14+CL14+CO14+CR14+CX14+DA14+DD14+DG14+AF14</f>
        <v>124025.46060000001</v>
      </c>
      <c r="DL14" s="24">
        <v>0</v>
      </c>
      <c r="DM14" s="56">
        <f t="shared" si="53"/>
        <v>0</v>
      </c>
      <c r="DN14" s="56">
        <v>0</v>
      </c>
      <c r="DO14" s="24">
        <v>500000</v>
      </c>
      <c r="DP14" s="56">
        <f t="shared" si="54"/>
        <v>41666.666666666664</v>
      </c>
      <c r="DQ14" s="56">
        <v>0</v>
      </c>
      <c r="DR14" s="24">
        <v>0</v>
      </c>
      <c r="DS14" s="56">
        <f t="shared" si="55"/>
        <v>0</v>
      </c>
      <c r="DT14" s="56">
        <v>0</v>
      </c>
      <c r="DU14" s="24">
        <v>0</v>
      </c>
      <c r="DV14" s="56">
        <f t="shared" si="56"/>
        <v>0</v>
      </c>
      <c r="DW14" s="56">
        <v>0</v>
      </c>
      <c r="DX14" s="24">
        <v>0</v>
      </c>
      <c r="DY14" s="56">
        <f t="shared" si="57"/>
        <v>0</v>
      </c>
      <c r="DZ14" s="56">
        <v>0</v>
      </c>
      <c r="EA14" s="24">
        <v>221800</v>
      </c>
      <c r="EB14" s="56">
        <f t="shared" si="58"/>
        <v>18483.333333333332</v>
      </c>
      <c r="EC14" s="56">
        <v>32915.659800000001</v>
      </c>
      <c r="ED14" s="56"/>
      <c r="EE14" s="24">
        <f t="shared" si="15"/>
        <v>721800</v>
      </c>
      <c r="EF14" s="56">
        <f t="shared" si="15"/>
        <v>60150</v>
      </c>
      <c r="EG14" s="56">
        <f t="shared" si="16"/>
        <v>32915.659800000001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ht="18.75" x14ac:dyDescent="0.35">
      <c r="A15" s="22"/>
      <c r="B15" s="44"/>
      <c r="C15" s="45"/>
      <c r="D15" s="32"/>
      <c r="E15" s="56"/>
      <c r="F15" s="56"/>
      <c r="G15" s="25"/>
      <c r="H15" s="25"/>
      <c r="I15" s="25"/>
      <c r="J15" s="71"/>
      <c r="K15" s="71"/>
      <c r="L15" s="71"/>
      <c r="M15" s="71"/>
      <c r="N15" s="71"/>
      <c r="O15" s="71"/>
      <c r="P15" s="71"/>
      <c r="Q15" s="71"/>
      <c r="R15" s="71"/>
      <c r="S15" s="73"/>
      <c r="T15" s="75"/>
      <c r="U15" s="76"/>
      <c r="V15" s="77"/>
      <c r="W15" s="74" t="e">
        <f t="shared" si="22"/>
        <v>#DIV/0!</v>
      </c>
      <c r="X15" s="74" t="e">
        <f t="shared" si="5"/>
        <v>#DIV/0!</v>
      </c>
      <c r="Y15" s="78"/>
      <c r="Z15" s="71"/>
      <c r="AA15" s="77"/>
      <c r="AB15" s="74" t="e">
        <f t="shared" si="6"/>
        <v>#DIV/0!</v>
      </c>
      <c r="AC15" s="74" t="e">
        <f t="shared" si="6"/>
        <v>#DIV/0!</v>
      </c>
      <c r="AD15" s="73"/>
      <c r="AE15" s="71"/>
      <c r="AF15" s="77"/>
      <c r="AG15" s="74"/>
      <c r="AH15" s="73"/>
      <c r="AI15" s="75"/>
      <c r="AJ15" s="71"/>
      <c r="AK15" s="77"/>
      <c r="AL15" s="74"/>
      <c r="AM15" s="73"/>
      <c r="AN15" s="75"/>
      <c r="AO15" s="71"/>
      <c r="AP15" s="77"/>
      <c r="AQ15" s="74"/>
      <c r="AR15" s="73"/>
      <c r="AS15" s="79"/>
      <c r="AT15" s="71"/>
      <c r="AU15" s="71"/>
      <c r="AV15" s="74"/>
      <c r="AW15" s="73"/>
      <c r="AX15" s="80"/>
      <c r="AY15" s="71"/>
      <c r="AZ15" s="73"/>
      <c r="BA15" s="73"/>
      <c r="BB15" s="71"/>
      <c r="BC15" s="73"/>
      <c r="BD15" s="73"/>
      <c r="BE15" s="71"/>
      <c r="BF15" s="81"/>
      <c r="BG15" s="82"/>
      <c r="BH15" s="71"/>
      <c r="BI15" s="73"/>
      <c r="BJ15" s="73"/>
      <c r="BK15" s="71"/>
      <c r="BL15" s="73"/>
      <c r="BM15" s="73"/>
      <c r="BN15" s="71"/>
      <c r="BO15" s="73"/>
      <c r="BP15" s="71"/>
      <c r="BQ15" s="71"/>
      <c r="BR15" s="71"/>
      <c r="BS15" s="74"/>
      <c r="BT15" s="73"/>
      <c r="BU15" s="75"/>
      <c r="BV15" s="71"/>
      <c r="BW15" s="77"/>
      <c r="BX15" s="73"/>
      <c r="BY15" s="71"/>
      <c r="BZ15" s="71"/>
      <c r="CA15" s="73"/>
      <c r="CB15" s="71"/>
      <c r="CC15" s="73"/>
      <c r="CD15" s="75"/>
      <c r="CE15" s="71"/>
      <c r="CF15" s="77"/>
      <c r="CG15" s="73"/>
      <c r="CH15" s="71"/>
      <c r="CI15" s="73"/>
      <c r="CJ15" s="73"/>
      <c r="CK15" s="71"/>
      <c r="CL15" s="73"/>
      <c r="CM15" s="75"/>
      <c r="CN15" s="71"/>
      <c r="CO15" s="77"/>
      <c r="CP15" s="75"/>
      <c r="CQ15" s="71"/>
      <c r="CR15" s="81"/>
      <c r="CS15" s="51"/>
      <c r="CT15" s="25"/>
      <c r="CU15" s="50"/>
      <c r="CV15" s="26"/>
      <c r="CW15" s="25"/>
      <c r="CX15" s="41"/>
      <c r="CY15" s="23"/>
      <c r="CZ15" s="25"/>
      <c r="DA15" s="23"/>
      <c r="DB15" s="23"/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ht="18.75" x14ac:dyDescent="0.35">
      <c r="A16" s="22"/>
      <c r="B16" s="44"/>
      <c r="C16" s="45"/>
      <c r="D16" s="32"/>
      <c r="E16" s="56"/>
      <c r="F16" s="56"/>
      <c r="G16" s="25"/>
      <c r="H16" s="25"/>
      <c r="I16" s="25"/>
      <c r="J16" s="71"/>
      <c r="K16" s="71"/>
      <c r="L16" s="71"/>
      <c r="M16" s="71"/>
      <c r="N16" s="71"/>
      <c r="O16" s="71"/>
      <c r="P16" s="71"/>
      <c r="Q16" s="71"/>
      <c r="R16" s="71"/>
      <c r="S16" s="73"/>
      <c r="T16" s="75"/>
      <c r="U16" s="75"/>
      <c r="V16" s="71"/>
      <c r="W16" s="74" t="e">
        <f t="shared" si="22"/>
        <v>#DIV/0!</v>
      </c>
      <c r="X16" s="74" t="e">
        <f t="shared" si="5"/>
        <v>#DIV/0!</v>
      </c>
      <c r="Y16" s="78"/>
      <c r="Z16" s="71"/>
      <c r="AA16" s="71"/>
      <c r="AB16" s="74" t="e">
        <f t="shared" si="6"/>
        <v>#DIV/0!</v>
      </c>
      <c r="AC16" s="74" t="e">
        <f t="shared" si="6"/>
        <v>#DIV/0!</v>
      </c>
      <c r="AD16" s="73"/>
      <c r="AE16" s="71"/>
      <c r="AF16" s="73"/>
      <c r="AG16" s="74"/>
      <c r="AH16" s="73"/>
      <c r="AI16" s="75"/>
      <c r="AJ16" s="71"/>
      <c r="AK16" s="71"/>
      <c r="AL16" s="74"/>
      <c r="AM16" s="73"/>
      <c r="AN16" s="75"/>
      <c r="AO16" s="71"/>
      <c r="AP16" s="71"/>
      <c r="AQ16" s="74"/>
      <c r="AR16" s="73"/>
      <c r="AS16" s="79"/>
      <c r="AT16" s="71"/>
      <c r="AU16" s="71"/>
      <c r="AV16" s="74"/>
      <c r="AW16" s="73"/>
      <c r="AX16" s="80"/>
      <c r="AY16" s="71"/>
      <c r="AZ16" s="73"/>
      <c r="BA16" s="73"/>
      <c r="BB16" s="71"/>
      <c r="BC16" s="73"/>
      <c r="BD16" s="73"/>
      <c r="BE16" s="71"/>
      <c r="BF16" s="73"/>
      <c r="BG16" s="82"/>
      <c r="BH16" s="71"/>
      <c r="BI16" s="73"/>
      <c r="BJ16" s="73"/>
      <c r="BK16" s="71"/>
      <c r="BL16" s="73"/>
      <c r="BM16" s="73"/>
      <c r="BN16" s="71"/>
      <c r="BO16" s="73"/>
      <c r="BP16" s="71"/>
      <c r="BQ16" s="71"/>
      <c r="BR16" s="71"/>
      <c r="BS16" s="74"/>
      <c r="BT16" s="73"/>
      <c r="BU16" s="75"/>
      <c r="BV16" s="71"/>
      <c r="BW16" s="71"/>
      <c r="BX16" s="73"/>
      <c r="BY16" s="71"/>
      <c r="BZ16" s="71"/>
      <c r="CA16" s="73"/>
      <c r="CB16" s="71"/>
      <c r="CC16" s="73"/>
      <c r="CD16" s="75"/>
      <c r="CE16" s="71"/>
      <c r="CF16" s="73"/>
      <c r="CG16" s="73"/>
      <c r="CH16" s="71"/>
      <c r="CI16" s="73"/>
      <c r="CJ16" s="73"/>
      <c r="CK16" s="71"/>
      <c r="CL16" s="73"/>
      <c r="CM16" s="75"/>
      <c r="CN16" s="71"/>
      <c r="CO16" s="73"/>
      <c r="CP16" s="75"/>
      <c r="CQ16" s="71"/>
      <c r="CR16" s="7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ht="18.75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12418624.532600001</v>
      </c>
      <c r="F17" s="34">
        <f>SUM(F10:F16)</f>
        <v>1034885.3777166667</v>
      </c>
      <c r="G17" s="34">
        <f>SUM(G10:G16)</f>
        <v>862316.25100000005</v>
      </c>
      <c r="H17" s="25">
        <f t="shared" si="18"/>
        <v>83.324807709872488</v>
      </c>
      <c r="I17" s="25">
        <f>G17/E17*100</f>
        <v>6.9437339758227061</v>
      </c>
      <c r="J17" s="71">
        <f>SUM(J10:J16)</f>
        <v>2722411.2</v>
      </c>
      <c r="K17" s="71">
        <f>SUM(K10:K16)</f>
        <v>226867.60000000003</v>
      </c>
      <c r="L17" s="71">
        <f>SUM(L10:L16)</f>
        <v>274788.951</v>
      </c>
      <c r="M17" s="71">
        <f t="shared" si="19"/>
        <v>121.12304753962222</v>
      </c>
      <c r="N17" s="71">
        <f>L17/J17*100</f>
        <v>10.093587294968518</v>
      </c>
      <c r="O17" s="71">
        <f>SUM(O10:O16)</f>
        <v>514766.63000000041</v>
      </c>
      <c r="P17" s="71">
        <f>SUM(P10:P16)</f>
        <v>42897.219166666699</v>
      </c>
      <c r="Q17" s="71">
        <f>SUM(Q10:Q16)</f>
        <v>31250.653299999965</v>
      </c>
      <c r="R17" s="71">
        <f t="shared" si="20"/>
        <v>72.850067923011892</v>
      </c>
      <c r="S17" s="73">
        <f>Q17/O17*100</f>
        <v>6.0708389935843234</v>
      </c>
      <c r="T17" s="71">
        <f>SUM(T10:T16)</f>
        <v>23164.400000000001</v>
      </c>
      <c r="U17" s="71">
        <f>SUM(U10:U16)</f>
        <v>1930.3666666666668</v>
      </c>
      <c r="V17" s="71">
        <f>SUM(V10:V16)</f>
        <v>1352.5149999999999</v>
      </c>
      <c r="W17" s="74">
        <f t="shared" si="22"/>
        <v>70.065186234048795</v>
      </c>
      <c r="X17" s="74">
        <f t="shared" si="5"/>
        <v>5.8387655195040651</v>
      </c>
      <c r="Y17" s="71">
        <f>SUM(Y10:Y16)</f>
        <v>141872.29999999999</v>
      </c>
      <c r="Z17" s="71">
        <f>SUM(Z10:Z16)</f>
        <v>11822.691666666668</v>
      </c>
      <c r="AA17" s="71">
        <f>SUM(AA10:AA16)</f>
        <v>6926.0343000000003</v>
      </c>
      <c r="AB17" s="74">
        <f t="shared" si="6"/>
        <v>58.582550363954056</v>
      </c>
      <c r="AC17" s="74">
        <f t="shared" si="6"/>
        <v>0.84583107484688691</v>
      </c>
      <c r="AD17" s="71">
        <f>SUM(AD10:AD16)</f>
        <v>349729.9300000004</v>
      </c>
      <c r="AE17" s="71">
        <f>SUM(AE10:AE16)</f>
        <v>29144.160833333368</v>
      </c>
      <c r="AF17" s="71">
        <f>SUM(AF10:AF16)</f>
        <v>22972.103999999963</v>
      </c>
      <c r="AG17" s="74">
        <f t="shared" si="25"/>
        <v>78.822320983508405</v>
      </c>
      <c r="AH17" s="73">
        <f>AF17/AD17*100</f>
        <v>6.5685267486256995</v>
      </c>
      <c r="AI17" s="71">
        <f>SUM(AI10:AI16)</f>
        <v>1219378.2000000002</v>
      </c>
      <c r="AJ17" s="71">
        <f>SUM(AJ10:AJ16)</f>
        <v>101614.85</v>
      </c>
      <c r="AK17" s="71">
        <f>SUM(AK10:AK16)</f>
        <v>199410.58300000001</v>
      </c>
      <c r="AL17" s="74">
        <f>+AK17/AJ17*100</f>
        <v>196.24157591139485</v>
      </c>
      <c r="AM17" s="73">
        <f>AK17/AI17*100</f>
        <v>16.353464659282903</v>
      </c>
      <c r="AN17" s="71">
        <f>SUM(AN10:AN16)</f>
        <v>45792.5</v>
      </c>
      <c r="AO17" s="71">
        <f>SUM(AO10:AO16)</f>
        <v>3816.0416666666665</v>
      </c>
      <c r="AP17" s="71">
        <f>SUM(AP10:AP16)</f>
        <v>3200.4551999999999</v>
      </c>
      <c r="AQ17" s="74">
        <f t="shared" si="29"/>
        <v>83.868455314734945</v>
      </c>
      <c r="AR17" s="73">
        <f>AP17/AN17*100</f>
        <v>6.9890379428945781</v>
      </c>
      <c r="AS17" s="71">
        <f>SUM(AS10:AS16)</f>
        <v>45600</v>
      </c>
      <c r="AT17" s="71">
        <f>SUM(AT10:AT16)</f>
        <v>3800</v>
      </c>
      <c r="AU17" s="71">
        <f>SUM(AU10:AU16)</f>
        <v>4707.5</v>
      </c>
      <c r="AV17" s="74">
        <f>+AU17/AT17*100</f>
        <v>123.88157894736842</v>
      </c>
      <c r="AW17" s="73">
        <f>AU17/AS17*100</f>
        <v>10.323464912280702</v>
      </c>
      <c r="AX17" s="71">
        <f t="shared" ref="AX17:BR17" si="59">SUM(AX10:AX16)</f>
        <v>0</v>
      </c>
      <c r="AY17" s="71">
        <f t="shared" si="59"/>
        <v>0</v>
      </c>
      <c r="AZ17" s="71">
        <f t="shared" si="59"/>
        <v>0</v>
      </c>
      <c r="BA17" s="71">
        <f t="shared" si="59"/>
        <v>0</v>
      </c>
      <c r="BB17" s="71">
        <f t="shared" si="59"/>
        <v>0</v>
      </c>
      <c r="BC17" s="71">
        <f t="shared" si="59"/>
        <v>0</v>
      </c>
      <c r="BD17" s="71">
        <f t="shared" si="59"/>
        <v>7050369.3000000007</v>
      </c>
      <c r="BE17" s="71">
        <f t="shared" si="59"/>
        <v>587530.77499999991</v>
      </c>
      <c r="BF17" s="71">
        <f t="shared" si="59"/>
        <v>587527.30000000005</v>
      </c>
      <c r="BG17" s="71">
        <f t="shared" si="59"/>
        <v>18084.3</v>
      </c>
      <c r="BH17" s="71">
        <f t="shared" si="59"/>
        <v>1507.0250000000001</v>
      </c>
      <c r="BI17" s="71">
        <f t="shared" si="59"/>
        <v>0</v>
      </c>
      <c r="BJ17" s="71">
        <f t="shared" si="59"/>
        <v>0</v>
      </c>
      <c r="BK17" s="71">
        <f t="shared" si="59"/>
        <v>0</v>
      </c>
      <c r="BL17" s="71">
        <f t="shared" si="59"/>
        <v>0</v>
      </c>
      <c r="BM17" s="71">
        <f t="shared" si="59"/>
        <v>0</v>
      </c>
      <c r="BN17" s="71">
        <f t="shared" si="59"/>
        <v>0</v>
      </c>
      <c r="BO17" s="71">
        <f t="shared" si="59"/>
        <v>0</v>
      </c>
      <c r="BP17" s="71">
        <f t="shared" si="59"/>
        <v>359888.30000000005</v>
      </c>
      <c r="BQ17" s="71">
        <f t="shared" si="59"/>
        <v>269916.22499999998</v>
      </c>
      <c r="BR17" s="71">
        <f t="shared" si="59"/>
        <v>8358.8670000000002</v>
      </c>
      <c r="BS17" s="74">
        <f t="shared" si="39"/>
        <v>3.0968375465387457</v>
      </c>
      <c r="BT17" s="73">
        <f>BR17/BP17*100</f>
        <v>2.3226281599040588</v>
      </c>
      <c r="BU17" s="71">
        <f t="shared" ref="BU17:CZ17" si="60">SUM(BU10:BU16)</f>
        <v>254687</v>
      </c>
      <c r="BV17" s="71">
        <f t="shared" si="60"/>
        <v>21223.916666666664</v>
      </c>
      <c r="BW17" s="71">
        <f t="shared" si="60"/>
        <v>5090.1450000000004</v>
      </c>
      <c r="BX17" s="71">
        <f t="shared" si="60"/>
        <v>67046.399999999994</v>
      </c>
      <c r="BY17" s="71">
        <f t="shared" si="60"/>
        <v>5587.2</v>
      </c>
      <c r="BZ17" s="71">
        <f t="shared" si="60"/>
        <v>566.5</v>
      </c>
      <c r="CA17" s="71">
        <f t="shared" si="60"/>
        <v>5200</v>
      </c>
      <c r="CB17" s="71">
        <f t="shared" si="60"/>
        <v>433.33333333333331</v>
      </c>
      <c r="CC17" s="71">
        <f t="shared" si="60"/>
        <v>303</v>
      </c>
      <c r="CD17" s="71">
        <f t="shared" si="60"/>
        <v>32954.9</v>
      </c>
      <c r="CE17" s="71">
        <f t="shared" si="60"/>
        <v>2746.2416666666663</v>
      </c>
      <c r="CF17" s="71">
        <f t="shared" si="60"/>
        <v>2399.2220000000002</v>
      </c>
      <c r="CG17" s="71">
        <f t="shared" si="60"/>
        <v>0</v>
      </c>
      <c r="CH17" s="71">
        <f t="shared" si="60"/>
        <v>0</v>
      </c>
      <c r="CI17" s="71">
        <f t="shared" si="60"/>
        <v>0</v>
      </c>
      <c r="CJ17" s="71">
        <f t="shared" si="60"/>
        <v>13134.599999999999</v>
      </c>
      <c r="CK17" s="71">
        <f t="shared" si="60"/>
        <v>1094.55</v>
      </c>
      <c r="CL17" s="71">
        <f t="shared" si="60"/>
        <v>0</v>
      </c>
      <c r="CM17" s="71">
        <f t="shared" si="60"/>
        <v>0</v>
      </c>
      <c r="CN17" s="71">
        <f t="shared" si="60"/>
        <v>0</v>
      </c>
      <c r="CO17" s="71">
        <f t="shared" si="60"/>
        <v>251</v>
      </c>
      <c r="CP17" s="71">
        <f t="shared" si="60"/>
        <v>479319.47</v>
      </c>
      <c r="CQ17" s="71">
        <f t="shared" si="60"/>
        <v>39943.289166666669</v>
      </c>
      <c r="CR17" s="71">
        <f t="shared" si="60"/>
        <v>15773.897300000001</v>
      </c>
      <c r="CS17" s="34">
        <f t="shared" si="60"/>
        <v>232420.17</v>
      </c>
      <c r="CT17" s="34">
        <f t="shared" si="60"/>
        <v>19368.347500000003</v>
      </c>
      <c r="CU17" s="34">
        <f t="shared" si="60"/>
        <v>9702.9673000000003</v>
      </c>
      <c r="CV17" s="34">
        <f t="shared" si="60"/>
        <v>21900</v>
      </c>
      <c r="CW17" s="34">
        <f t="shared" si="60"/>
        <v>1825</v>
      </c>
      <c r="CX17" s="34">
        <f t="shared" si="60"/>
        <v>3615.6363000000001</v>
      </c>
      <c r="CY17" s="34">
        <f t="shared" si="60"/>
        <v>3666.1</v>
      </c>
      <c r="CZ17" s="34">
        <f t="shared" si="60"/>
        <v>305.50833333333333</v>
      </c>
      <c r="DA17" s="34">
        <f t="shared" ref="DA17:EE17" si="61">SUM(DA10:DA16)</f>
        <v>300</v>
      </c>
      <c r="DB17" s="34">
        <f t="shared" si="61"/>
        <v>20000</v>
      </c>
      <c r="DC17" s="34">
        <f>SUM(DC10:DC16)</f>
        <v>1666.6666666666667</v>
      </c>
      <c r="DD17" s="34">
        <f t="shared" si="61"/>
        <v>0</v>
      </c>
      <c r="DE17" s="34">
        <f t="shared" si="61"/>
        <v>32100</v>
      </c>
      <c r="DF17" s="34">
        <f>SUM(DF10:DF16)</f>
        <v>2675</v>
      </c>
      <c r="DG17" s="34">
        <f t="shared" si="61"/>
        <v>7920.3589000000011</v>
      </c>
      <c r="DH17" s="34">
        <f t="shared" si="61"/>
        <v>0</v>
      </c>
      <c r="DI17" s="34">
        <f t="shared" si="61"/>
        <v>9823999.3999999985</v>
      </c>
      <c r="DJ17" s="34">
        <f>SUM(DJ10:DJ16)</f>
        <v>818666.61666666681</v>
      </c>
      <c r="DK17" s="34">
        <f t="shared" si="61"/>
        <v>862316.25100000005</v>
      </c>
      <c r="DL17" s="34">
        <f t="shared" si="61"/>
        <v>100000</v>
      </c>
      <c r="DM17" s="34">
        <f>SUM(DM10:DM16)</f>
        <v>8333.3333333333339</v>
      </c>
      <c r="DN17" s="34">
        <f t="shared" si="61"/>
        <v>0</v>
      </c>
      <c r="DO17" s="34">
        <f t="shared" si="61"/>
        <v>2489625.1326000001</v>
      </c>
      <c r="DP17" s="34">
        <f>SUM(DP10:DP16)</f>
        <v>207468.76104999997</v>
      </c>
      <c r="DQ17" s="34">
        <f t="shared" si="61"/>
        <v>0</v>
      </c>
      <c r="DR17" s="34">
        <f t="shared" si="61"/>
        <v>0</v>
      </c>
      <c r="DS17" s="34">
        <f>SUM(DS10:DS16)</f>
        <v>0</v>
      </c>
      <c r="DT17" s="34">
        <f t="shared" si="61"/>
        <v>0</v>
      </c>
      <c r="DU17" s="34">
        <f t="shared" si="61"/>
        <v>5000</v>
      </c>
      <c r="DV17" s="34">
        <f>SUM(DV10:DV16)</f>
        <v>416.66666666666669</v>
      </c>
      <c r="DW17" s="34">
        <f t="shared" si="61"/>
        <v>0</v>
      </c>
      <c r="DX17" s="34">
        <f t="shared" si="61"/>
        <v>0</v>
      </c>
      <c r="DY17" s="34">
        <f>SUM(DY10:DY16)</f>
        <v>0</v>
      </c>
      <c r="DZ17" s="34">
        <f t="shared" si="61"/>
        <v>0</v>
      </c>
      <c r="EA17" s="34">
        <f t="shared" si="61"/>
        <v>1122939.2490000001</v>
      </c>
      <c r="EB17" s="34">
        <f>SUM(EB10:EB16)</f>
        <v>93578.270749999981</v>
      </c>
      <c r="EC17" s="34">
        <f t="shared" si="61"/>
        <v>32915.659800000001</v>
      </c>
      <c r="ED17" s="34">
        <f t="shared" si="61"/>
        <v>0</v>
      </c>
      <c r="EE17" s="34">
        <f t="shared" si="61"/>
        <v>3717564.3816</v>
      </c>
      <c r="EF17" s="34">
        <f>SUM(EF10:EF16)</f>
        <v>309797.0318</v>
      </c>
      <c r="EG17" s="34">
        <f>SUM(EG10:EG16)</f>
        <v>32915.659800000001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  <c r="T20" s="61"/>
      <c r="U20" s="61"/>
      <c r="V20" s="61" t="s">
        <v>64</v>
      </c>
    </row>
    <row r="21" spans="1:253" s="4" customFormat="1" x14ac:dyDescent="0.3">
      <c r="B21" s="42"/>
    </row>
    <row r="22" spans="1:253" s="4" customFormat="1" x14ac:dyDescent="0.3">
      <c r="B22" s="42"/>
    </row>
    <row r="23" spans="1:253" s="4" customFormat="1" x14ac:dyDescent="0.3">
      <c r="B23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2">
    <mergeCell ref="CO3:CR3"/>
    <mergeCell ref="A4:A8"/>
    <mergeCell ref="B4:B8"/>
    <mergeCell ref="C4:C8"/>
    <mergeCell ref="D4:D8"/>
    <mergeCell ref="E4:I6"/>
    <mergeCell ref="J4:N6"/>
    <mergeCell ref="O4:DG4"/>
    <mergeCell ref="DH4:DH6"/>
    <mergeCell ref="AX6:AZ6"/>
    <mergeCell ref="CG5:CO5"/>
    <mergeCell ref="Y7:Y8"/>
    <mergeCell ref="Z7:Z8"/>
    <mergeCell ref="AA7:AC7"/>
    <mergeCell ref="AD7:AD8"/>
    <mergeCell ref="AE7:AE8"/>
    <mergeCell ref="AF7:AH7"/>
    <mergeCell ref="O7:O8"/>
    <mergeCell ref="P7:P8"/>
    <mergeCell ref="Q7:S7"/>
    <mergeCell ref="T7:T8"/>
    <mergeCell ref="U7:U8"/>
    <mergeCell ref="V7:X7"/>
    <mergeCell ref="AS7:AS8"/>
    <mergeCell ref="DI4:DK6"/>
    <mergeCell ref="DL4:EC4"/>
    <mergeCell ref="ED4:ED6"/>
    <mergeCell ref="EE4:EG6"/>
    <mergeCell ref="O5:AZ5"/>
    <mergeCell ref="BA5:BL5"/>
    <mergeCell ref="BM5:BO6"/>
    <mergeCell ref="BP5:CF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O6:S6"/>
    <mergeCell ref="T6:X6"/>
    <mergeCell ref="Y6:AC6"/>
    <mergeCell ref="AD6:AH6"/>
    <mergeCell ref="AI6:AM6"/>
    <mergeCell ref="AN6:AR6"/>
    <mergeCell ref="AS6:AW6"/>
    <mergeCell ref="DO6:DQ6"/>
    <mergeCell ref="DU6:DW6"/>
    <mergeCell ref="DX6:DZ6"/>
    <mergeCell ref="EA6:EC6"/>
    <mergeCell ref="E7:E8"/>
    <mergeCell ref="F7:F8"/>
    <mergeCell ref="G7:I7"/>
    <mergeCell ref="J7:J8"/>
    <mergeCell ref="K7:K8"/>
    <mergeCell ref="L7:N7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P6:BT6"/>
    <mergeCell ref="BU6:BW6"/>
    <mergeCell ref="DR5:DT6"/>
    <mergeCell ref="DU5:EC5"/>
    <mergeCell ref="AT7:AT8"/>
    <mergeCell ref="AU7:AW7"/>
    <mergeCell ref="AX7:AX8"/>
    <mergeCell ref="AY7:AY8"/>
    <mergeCell ref="BA7:BA8"/>
    <mergeCell ref="AI7:AI8"/>
    <mergeCell ref="AJ7:AJ8"/>
    <mergeCell ref="AK7:AM7"/>
    <mergeCell ref="AN7:AN8"/>
    <mergeCell ref="AO7:AO8"/>
    <mergeCell ref="AP7:AR7"/>
    <mergeCell ref="BK7:BK8"/>
    <mergeCell ref="BM7:BM8"/>
    <mergeCell ref="BN7:BN8"/>
    <mergeCell ref="BP7:BP8"/>
    <mergeCell ref="BQ7:BQ8"/>
    <mergeCell ref="BR7:BT7"/>
    <mergeCell ref="BB7:BB8"/>
    <mergeCell ref="BD7:BD8"/>
    <mergeCell ref="BE7:BE8"/>
    <mergeCell ref="BG7:BG8"/>
    <mergeCell ref="BH7:BH8"/>
    <mergeCell ref="BJ7:BJ8"/>
    <mergeCell ref="CD7:CD8"/>
    <mergeCell ref="CE7:CE8"/>
    <mergeCell ref="CG7:CG8"/>
    <mergeCell ref="CH7:CH8"/>
    <mergeCell ref="CJ7:CJ8"/>
    <mergeCell ref="CK7:CK8"/>
    <mergeCell ref="BU7:BU8"/>
    <mergeCell ref="BV7:BV8"/>
    <mergeCell ref="BX7:BX8"/>
    <mergeCell ref="BY7:BY8"/>
    <mergeCell ref="CA7:CA8"/>
    <mergeCell ref="CB7:CB8"/>
    <mergeCell ref="CW7:CW8"/>
    <mergeCell ref="CY7:CY8"/>
    <mergeCell ref="CZ7:CZ8"/>
    <mergeCell ref="DB7:DB8"/>
    <mergeCell ref="DC7:DC8"/>
    <mergeCell ref="CM7:CM8"/>
    <mergeCell ref="CN7:CN8"/>
    <mergeCell ref="CP7:CP8"/>
    <mergeCell ref="CQ7:CQ8"/>
    <mergeCell ref="CS7:CS8"/>
    <mergeCell ref="CT7:CT8"/>
    <mergeCell ref="EE7:EE8"/>
    <mergeCell ref="EF7:EF8"/>
    <mergeCell ref="CR7:CR8"/>
    <mergeCell ref="A2:CR2"/>
    <mergeCell ref="A1:CR1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  <mergeCell ref="DE7:DE8"/>
    <mergeCell ref="DF7:DF8"/>
    <mergeCell ref="DH7:DH8"/>
    <mergeCell ref="DI7:DI8"/>
    <mergeCell ref="DJ7:DJ8"/>
    <mergeCell ref="DL7:DL8"/>
    <mergeCell ref="CV7:CV8"/>
  </mergeCells>
  <pageMargins left="0" right="0" top="0.74803149606299213" bottom="0.74803149606299213" header="0.31496062992125984" footer="0.31496062992125984"/>
  <pageSetup paperSize="9" scale="42" orientation="landscape" horizontalDpi="180" verticalDpi="180" r:id="rId1"/>
  <colBreaks count="1" manualBreakCount="1">
    <brk id="9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ԳԵՂԱՐՔՈՒՆԻՔԻ  (1-ին ամիս)</vt:lpstr>
      <vt:lpstr>ԳԵՂԱՐՔՈՒՆԻՔԻ  (2)</vt:lpstr>
      <vt:lpstr>'ԳԵՂԱՐՔՈՒՆԻՔԻ 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2023-03-23T08:48:29Z</dcterms:modified>
</cp:coreProperties>
</file>