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" sheetId="1" r:id="rId1"/>
  </sheets>
  <calcPr calcId="162913"/>
</workbook>
</file>

<file path=xl/calcChain.xml><?xml version="1.0" encoding="utf-8"?>
<calcChain xmlns="http://schemas.openxmlformats.org/spreadsheetml/2006/main">
  <c r="EF18" i="1" l="1"/>
  <c r="EF11" i="1"/>
  <c r="EF12" i="1"/>
  <c r="EF13" i="1"/>
  <c r="EF14" i="1"/>
  <c r="EF15" i="1"/>
  <c r="EF16" i="1"/>
  <c r="EF17" i="1"/>
  <c r="EF10" i="1"/>
  <c r="EB18" i="1"/>
  <c r="EB11" i="1"/>
  <c r="EB12" i="1"/>
  <c r="EB13" i="1"/>
  <c r="EB14" i="1"/>
  <c r="EB15" i="1"/>
  <c r="EB16" i="1"/>
  <c r="EB17" i="1"/>
  <c r="EB10" i="1"/>
  <c r="DY18" i="1"/>
  <c r="DY11" i="1"/>
  <c r="DY12" i="1"/>
  <c r="DY13" i="1"/>
  <c r="DY14" i="1"/>
  <c r="DY15" i="1"/>
  <c r="DY16" i="1"/>
  <c r="DY17" i="1"/>
  <c r="DY10" i="1"/>
  <c r="DV18" i="1"/>
  <c r="DV11" i="1"/>
  <c r="DV12" i="1"/>
  <c r="DV13" i="1"/>
  <c r="DV14" i="1"/>
  <c r="DV15" i="1"/>
  <c r="DV16" i="1"/>
  <c r="DV17" i="1"/>
  <c r="DV10" i="1"/>
  <c r="DS18" i="1"/>
  <c r="DS11" i="1"/>
  <c r="DS12" i="1"/>
  <c r="DS13" i="1"/>
  <c r="DS14" i="1"/>
  <c r="DS15" i="1"/>
  <c r="DS16" i="1"/>
  <c r="DS17" i="1"/>
  <c r="DS10" i="1"/>
  <c r="DP18" i="1"/>
  <c r="DP11" i="1"/>
  <c r="DP12" i="1"/>
  <c r="DP13" i="1"/>
  <c r="DP14" i="1"/>
  <c r="DP15" i="1"/>
  <c r="DP16" i="1"/>
  <c r="DP17" i="1"/>
  <c r="DP10" i="1"/>
  <c r="DM18" i="1"/>
  <c r="DM11" i="1"/>
  <c r="DM12" i="1"/>
  <c r="DM13" i="1"/>
  <c r="DM14" i="1"/>
  <c r="DM15" i="1"/>
  <c r="DM16" i="1"/>
  <c r="DM17" i="1"/>
  <c r="DM10" i="1"/>
  <c r="DJ18" i="1"/>
  <c r="DJ11" i="1"/>
  <c r="DJ12" i="1"/>
  <c r="DJ13" i="1"/>
  <c r="DJ14" i="1"/>
  <c r="DJ15" i="1"/>
  <c r="DJ16" i="1"/>
  <c r="DJ17" i="1"/>
  <c r="DJ10" i="1"/>
  <c r="DF18" i="1"/>
  <c r="DF11" i="1"/>
  <c r="DF12" i="1"/>
  <c r="DF13" i="1"/>
  <c r="DF14" i="1"/>
  <c r="DF15" i="1"/>
  <c r="DF16" i="1"/>
  <c r="DF17" i="1"/>
  <c r="DF10" i="1"/>
  <c r="DC18" i="1"/>
  <c r="DC11" i="1"/>
  <c r="DC12" i="1"/>
  <c r="DC13" i="1"/>
  <c r="DC14" i="1"/>
  <c r="DC15" i="1"/>
  <c r="DC16" i="1"/>
  <c r="DC17" i="1"/>
  <c r="DC10" i="1"/>
  <c r="CZ18" i="1"/>
  <c r="CZ11" i="1"/>
  <c r="CZ12" i="1"/>
  <c r="CZ13" i="1"/>
  <c r="CZ14" i="1"/>
  <c r="CZ15" i="1"/>
  <c r="CZ16" i="1"/>
  <c r="CZ17" i="1"/>
  <c r="CZ10" i="1"/>
  <c r="CW18" i="1"/>
  <c r="CW11" i="1"/>
  <c r="CW12" i="1"/>
  <c r="CW13" i="1"/>
  <c r="CW14" i="1"/>
  <c r="CW15" i="1"/>
  <c r="CW16" i="1"/>
  <c r="CW17" i="1"/>
  <c r="CW10" i="1"/>
  <c r="CT18" i="1"/>
  <c r="CT11" i="1"/>
  <c r="CT12" i="1"/>
  <c r="CT13" i="1"/>
  <c r="CT14" i="1"/>
  <c r="CT15" i="1"/>
  <c r="CT16" i="1"/>
  <c r="CT17" i="1"/>
  <c r="CT10" i="1"/>
  <c r="CQ18" i="1"/>
  <c r="CQ11" i="1"/>
  <c r="CQ12" i="1"/>
  <c r="CQ13" i="1"/>
  <c r="CQ14" i="1"/>
  <c r="CQ15" i="1"/>
  <c r="CQ16" i="1"/>
  <c r="CQ17" i="1"/>
  <c r="CQ10" i="1"/>
  <c r="CN18" i="1"/>
  <c r="CN11" i="1"/>
  <c r="CN12" i="1"/>
  <c r="CN13" i="1"/>
  <c r="CN14" i="1"/>
  <c r="CN15" i="1"/>
  <c r="CN16" i="1"/>
  <c r="CN17" i="1"/>
  <c r="CN10" i="1"/>
  <c r="CK18" i="1"/>
  <c r="CK11" i="1"/>
  <c r="CK12" i="1"/>
  <c r="CK13" i="1"/>
  <c r="CK14" i="1"/>
  <c r="CK15" i="1"/>
  <c r="CK16" i="1"/>
  <c r="CK17" i="1"/>
  <c r="CK10" i="1"/>
  <c r="CH18" i="1"/>
  <c r="CH11" i="1"/>
  <c r="CH12" i="1"/>
  <c r="CH13" i="1"/>
  <c r="CH14" i="1"/>
  <c r="CH15" i="1"/>
  <c r="CH16" i="1"/>
  <c r="CH17" i="1"/>
  <c r="CH10" i="1"/>
  <c r="CE18" i="1"/>
  <c r="CE11" i="1"/>
  <c r="CE12" i="1"/>
  <c r="CE13" i="1"/>
  <c r="CE14" i="1"/>
  <c r="CE15" i="1"/>
  <c r="CE16" i="1"/>
  <c r="CE17" i="1"/>
  <c r="CE10" i="1"/>
  <c r="CB18" i="1"/>
  <c r="CB11" i="1"/>
  <c r="CB12" i="1"/>
  <c r="CB13" i="1"/>
  <c r="CB14" i="1"/>
  <c r="CB15" i="1"/>
  <c r="CB16" i="1"/>
  <c r="CB17" i="1"/>
  <c r="CB10" i="1"/>
  <c r="BY18" i="1"/>
  <c r="BY11" i="1"/>
  <c r="BY12" i="1"/>
  <c r="BY13" i="1"/>
  <c r="BY14" i="1"/>
  <c r="BY15" i="1"/>
  <c r="BY16" i="1"/>
  <c r="BY17" i="1"/>
  <c r="BY10" i="1"/>
  <c r="BV18" i="1"/>
  <c r="BV11" i="1"/>
  <c r="BV12" i="1"/>
  <c r="BV13" i="1"/>
  <c r="BV14" i="1"/>
  <c r="BV15" i="1"/>
  <c r="BV16" i="1"/>
  <c r="BV17" i="1"/>
  <c r="BV10" i="1"/>
  <c r="BS18" i="1"/>
  <c r="BS11" i="1"/>
  <c r="BS12" i="1"/>
  <c r="BS13" i="1"/>
  <c r="BS14" i="1"/>
  <c r="BS15" i="1"/>
  <c r="BS16" i="1"/>
  <c r="BS17" i="1"/>
  <c r="BS10" i="1"/>
  <c r="BQ18" i="1"/>
  <c r="BQ11" i="1"/>
  <c r="BQ12" i="1"/>
  <c r="BQ13" i="1"/>
  <c r="BQ14" i="1"/>
  <c r="BQ15" i="1"/>
  <c r="BQ16" i="1"/>
  <c r="BQ17" i="1"/>
  <c r="BQ10" i="1"/>
  <c r="BN18" i="1"/>
  <c r="BN11" i="1"/>
  <c r="BN12" i="1"/>
  <c r="BN13" i="1"/>
  <c r="BN14" i="1"/>
  <c r="BN15" i="1"/>
  <c r="BN16" i="1"/>
  <c r="BN17" i="1"/>
  <c r="BN10" i="1"/>
  <c r="BK18" i="1"/>
  <c r="BK11" i="1"/>
  <c r="BK12" i="1"/>
  <c r="BK13" i="1"/>
  <c r="BK14" i="1"/>
  <c r="BK15" i="1"/>
  <c r="BK16" i="1"/>
  <c r="BK17" i="1"/>
  <c r="BK10" i="1"/>
  <c r="BH18" i="1"/>
  <c r="BH11" i="1"/>
  <c r="BH12" i="1"/>
  <c r="BH13" i="1"/>
  <c r="BH14" i="1"/>
  <c r="BH15" i="1"/>
  <c r="BH16" i="1"/>
  <c r="BH17" i="1"/>
  <c r="BH10" i="1"/>
  <c r="BE18" i="1"/>
  <c r="BE11" i="1"/>
  <c r="BE12" i="1"/>
  <c r="BE13" i="1"/>
  <c r="BE14" i="1"/>
  <c r="BE15" i="1"/>
  <c r="BE16" i="1"/>
  <c r="BE17" i="1"/>
  <c r="BE10" i="1"/>
  <c r="BB18" i="1"/>
  <c r="BB11" i="1"/>
  <c r="BB12" i="1"/>
  <c r="BB13" i="1"/>
  <c r="BB14" i="1"/>
  <c r="BB15" i="1"/>
  <c r="BB16" i="1"/>
  <c r="BB17" i="1"/>
  <c r="BB10" i="1"/>
  <c r="AY18" i="1"/>
  <c r="AY11" i="1"/>
  <c r="AY12" i="1"/>
  <c r="AY13" i="1"/>
  <c r="AY14" i="1"/>
  <c r="AY15" i="1"/>
  <c r="AY16" i="1"/>
  <c r="AY17" i="1"/>
  <c r="AY10" i="1"/>
  <c r="AV18" i="1"/>
  <c r="AV11" i="1"/>
  <c r="AV12" i="1"/>
  <c r="AV13" i="1"/>
  <c r="AV14" i="1"/>
  <c r="AV15" i="1"/>
  <c r="AV16" i="1"/>
  <c r="AV17" i="1"/>
  <c r="AV10" i="1"/>
  <c r="AT18" i="1"/>
  <c r="AT11" i="1"/>
  <c r="AT12" i="1"/>
  <c r="AT13" i="1"/>
  <c r="AT14" i="1"/>
  <c r="AT15" i="1"/>
  <c r="AT16" i="1"/>
  <c r="AT17" i="1"/>
  <c r="AT10" i="1"/>
  <c r="AO18" i="1"/>
  <c r="AQ18" i="1" s="1"/>
  <c r="AO11" i="1"/>
  <c r="AO12" i="1"/>
  <c r="AO13" i="1"/>
  <c r="AO14" i="1"/>
  <c r="AQ14" i="1" s="1"/>
  <c r="AO15" i="1"/>
  <c r="AO16" i="1"/>
  <c r="AO17" i="1"/>
  <c r="AO10" i="1"/>
  <c r="AQ11" i="1"/>
  <c r="AQ12" i="1"/>
  <c r="AQ13" i="1"/>
  <c r="AQ15" i="1"/>
  <c r="AQ16" i="1"/>
  <c r="AQ17" i="1"/>
  <c r="AQ10" i="1"/>
  <c r="AL18" i="1"/>
  <c r="AL11" i="1"/>
  <c r="AL12" i="1"/>
  <c r="AL13" i="1"/>
  <c r="AL14" i="1"/>
  <c r="AL15" i="1"/>
  <c r="AL16" i="1"/>
  <c r="AL17" i="1"/>
  <c r="AL10" i="1"/>
  <c r="AJ18" i="1"/>
  <c r="AJ11" i="1"/>
  <c r="AJ12" i="1"/>
  <c r="AJ13" i="1"/>
  <c r="AJ14" i="1"/>
  <c r="AJ15" i="1"/>
  <c r="AJ16" i="1"/>
  <c r="AJ17" i="1"/>
  <c r="AJ10" i="1"/>
  <c r="AG16" i="1"/>
  <c r="AG17" i="1"/>
  <c r="AG18" i="1"/>
  <c r="AG11" i="1"/>
  <c r="AG12" i="1"/>
  <c r="AG13" i="1"/>
  <c r="AG14" i="1"/>
  <c r="AG15" i="1"/>
  <c r="AG10" i="1"/>
  <c r="AE18" i="1"/>
  <c r="AE11" i="1"/>
  <c r="AE12" i="1"/>
  <c r="AE13" i="1"/>
  <c r="AE14" i="1"/>
  <c r="AE15" i="1"/>
  <c r="AE16" i="1"/>
  <c r="AE17" i="1"/>
  <c r="AE10" i="1"/>
  <c r="AB11" i="1"/>
  <c r="AB12" i="1"/>
  <c r="AB13" i="1"/>
  <c r="AB14" i="1"/>
  <c r="AB15" i="1"/>
  <c r="AB16" i="1"/>
  <c r="AB17" i="1"/>
  <c r="AB18" i="1"/>
  <c r="Z18" i="1"/>
  <c r="Z11" i="1"/>
  <c r="Z12" i="1"/>
  <c r="Z13" i="1"/>
  <c r="Z14" i="1"/>
  <c r="Z15" i="1"/>
  <c r="Z16" i="1"/>
  <c r="Z17" i="1"/>
  <c r="Z10" i="1"/>
  <c r="U18" i="1"/>
  <c r="W11" i="1"/>
  <c r="W12" i="1"/>
  <c r="W13" i="1"/>
  <c r="W14" i="1"/>
  <c r="W15" i="1"/>
  <c r="W16" i="1"/>
  <c r="W17" i="1"/>
  <c r="W18" i="1"/>
  <c r="P18" i="1"/>
  <c r="R11" i="1"/>
  <c r="R12" i="1"/>
  <c r="R13" i="1"/>
  <c r="R14" i="1"/>
  <c r="R15" i="1"/>
  <c r="R16" i="1"/>
  <c r="R17" i="1"/>
  <c r="R18" i="1"/>
  <c r="R10" i="1"/>
  <c r="K18" i="1"/>
  <c r="M11" i="1"/>
  <c r="M12" i="1"/>
  <c r="M13" i="1"/>
  <c r="M14" i="1"/>
  <c r="M15" i="1"/>
  <c r="M16" i="1"/>
  <c r="M17" i="1"/>
  <c r="M18" i="1"/>
  <c r="H11" i="1"/>
  <c r="H12" i="1"/>
  <c r="H13" i="1"/>
  <c r="H14" i="1"/>
  <c r="H15" i="1"/>
  <c r="H16" i="1"/>
  <c r="H17" i="1"/>
  <c r="H18" i="1"/>
  <c r="F18" i="1"/>
  <c r="M10" i="1"/>
  <c r="H10" i="1"/>
  <c r="U15" i="1"/>
  <c r="U14" i="1"/>
  <c r="U13" i="1"/>
  <c r="U12" i="1"/>
  <c r="U11" i="1"/>
  <c r="U10" i="1"/>
  <c r="P15" i="1"/>
  <c r="P14" i="1"/>
  <c r="P13" i="1"/>
  <c r="P12" i="1"/>
  <c r="P11" i="1"/>
  <c r="P10" i="1"/>
  <c r="K15" i="1"/>
  <c r="K14" i="1"/>
  <c r="K13" i="1"/>
  <c r="K12" i="1"/>
  <c r="K11" i="1"/>
  <c r="K10" i="1"/>
  <c r="F11" i="1"/>
  <c r="F12" i="1"/>
  <c r="F13" i="1"/>
  <c r="F14" i="1"/>
  <c r="F15" i="1"/>
  <c r="F10" i="1"/>
  <c r="AB10" i="1" l="1"/>
  <c r="W10" i="1"/>
  <c r="AS18" i="1" l="1"/>
  <c r="DK11" i="1" l="1"/>
  <c r="DK12" i="1"/>
  <c r="DK13" i="1"/>
  <c r="DK14" i="1"/>
  <c r="DK15" i="1"/>
  <c r="DK10" i="1"/>
  <c r="DI11" i="1"/>
  <c r="DI12" i="1"/>
  <c r="DI13" i="1"/>
  <c r="DI14" i="1"/>
  <c r="DI15" i="1"/>
  <c r="DI10" i="1"/>
  <c r="ED18" i="1" l="1"/>
  <c r="EC18" i="1"/>
  <c r="EA18" i="1"/>
  <c r="DZ18" i="1"/>
  <c r="DX18" i="1"/>
  <c r="DW18" i="1"/>
  <c r="DU18" i="1"/>
  <c r="DT18" i="1"/>
  <c r="DR18" i="1"/>
  <c r="DQ18" i="1"/>
  <c r="DO18" i="1"/>
  <c r="DN18" i="1"/>
  <c r="DL18" i="1"/>
  <c r="DH18" i="1"/>
  <c r="DG18" i="1"/>
  <c r="DE18" i="1"/>
  <c r="DD18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G18" i="1"/>
  <c r="CF18" i="1"/>
  <c r="CD18" i="1"/>
  <c r="CC18" i="1"/>
  <c r="CA18" i="1"/>
  <c r="BZ18" i="1"/>
  <c r="BX18" i="1"/>
  <c r="BW18" i="1"/>
  <c r="BU18" i="1"/>
  <c r="BO18" i="1"/>
  <c r="BM18" i="1"/>
  <c r="BL18" i="1"/>
  <c r="BJ18" i="1"/>
  <c r="BI18" i="1"/>
  <c r="BG18" i="1"/>
  <c r="BF18" i="1"/>
  <c r="BD18" i="1"/>
  <c r="BC18" i="1"/>
  <c r="BA18" i="1"/>
  <c r="AZ18" i="1"/>
  <c r="AX18" i="1"/>
  <c r="AU18" i="1"/>
  <c r="AP18" i="1"/>
  <c r="AN18" i="1"/>
  <c r="AK18" i="1"/>
  <c r="AI18" i="1"/>
  <c r="AF18" i="1"/>
  <c r="AD18" i="1"/>
  <c r="AA18" i="1"/>
  <c r="Y18" i="1"/>
  <c r="V18" i="1"/>
  <c r="T18" i="1"/>
  <c r="D18" i="1"/>
  <c r="C18" i="1"/>
  <c r="EG15" i="1"/>
  <c r="G15" i="1" s="1"/>
  <c r="EE15" i="1"/>
  <c r="BR15" i="1"/>
  <c r="BP15" i="1"/>
  <c r="AW15" i="1"/>
  <c r="AR15" i="1"/>
  <c r="AM15" i="1"/>
  <c r="AH15" i="1"/>
  <c r="AC15" i="1"/>
  <c r="X15" i="1"/>
  <c r="Q15" i="1"/>
  <c r="O15" i="1"/>
  <c r="L15" i="1"/>
  <c r="J15" i="1"/>
  <c r="EG14" i="1"/>
  <c r="G14" i="1" s="1"/>
  <c r="EE14" i="1"/>
  <c r="E14" i="1" s="1"/>
  <c r="BR14" i="1"/>
  <c r="BP14" i="1"/>
  <c r="AW14" i="1"/>
  <c r="AR14" i="1"/>
  <c r="AM14" i="1"/>
  <c r="AH14" i="1"/>
  <c r="AC14" i="1"/>
  <c r="X14" i="1"/>
  <c r="Q14" i="1"/>
  <c r="O14" i="1"/>
  <c r="L14" i="1"/>
  <c r="J14" i="1"/>
  <c r="EG13" i="1"/>
  <c r="EE13" i="1"/>
  <c r="E13" i="1" s="1"/>
  <c r="BR13" i="1"/>
  <c r="BP13" i="1"/>
  <c r="AW13" i="1"/>
  <c r="AR13" i="1"/>
  <c r="AM13" i="1"/>
  <c r="AH13" i="1"/>
  <c r="AC13" i="1"/>
  <c r="X13" i="1"/>
  <c r="Q13" i="1"/>
  <c r="O13" i="1"/>
  <c r="L13" i="1"/>
  <c r="J13" i="1"/>
  <c r="EG12" i="1"/>
  <c r="G12" i="1" s="1"/>
  <c r="EE12" i="1"/>
  <c r="E12" i="1" s="1"/>
  <c r="BR12" i="1"/>
  <c r="BP12" i="1"/>
  <c r="AW12" i="1"/>
  <c r="AR12" i="1"/>
  <c r="AM12" i="1"/>
  <c r="AH12" i="1"/>
  <c r="AC12" i="1"/>
  <c r="X12" i="1"/>
  <c r="Q12" i="1"/>
  <c r="O12" i="1"/>
  <c r="L12" i="1"/>
  <c r="J12" i="1"/>
  <c r="EG11" i="1"/>
  <c r="G11" i="1" s="1"/>
  <c r="EE11" i="1"/>
  <c r="BR11" i="1"/>
  <c r="BP11" i="1"/>
  <c r="AW11" i="1"/>
  <c r="AR11" i="1"/>
  <c r="AM11" i="1"/>
  <c r="AH11" i="1"/>
  <c r="AC11" i="1"/>
  <c r="X11" i="1"/>
  <c r="Q11" i="1"/>
  <c r="O11" i="1"/>
  <c r="L11" i="1"/>
  <c r="J11" i="1"/>
  <c r="EG10" i="1"/>
  <c r="EE10" i="1"/>
  <c r="E10" i="1" s="1"/>
  <c r="BR10" i="1"/>
  <c r="BP10" i="1"/>
  <c r="AW10" i="1"/>
  <c r="AR10" i="1"/>
  <c r="AM10" i="1"/>
  <c r="AH10" i="1"/>
  <c r="AC10" i="1"/>
  <c r="X10" i="1"/>
  <c r="Q10" i="1"/>
  <c r="O10" i="1"/>
  <c r="L10" i="1"/>
  <c r="J10" i="1"/>
  <c r="S10" i="1" l="1"/>
  <c r="G13" i="1"/>
  <c r="I13" i="1" s="1"/>
  <c r="E15" i="1"/>
  <c r="I15" i="1" s="1"/>
  <c r="X18" i="1"/>
  <c r="AR18" i="1"/>
  <c r="AW18" i="1"/>
  <c r="S12" i="1"/>
  <c r="BP18" i="1"/>
  <c r="EG18" i="1"/>
  <c r="J18" i="1"/>
  <c r="DK18" i="1"/>
  <c r="E11" i="1"/>
  <c r="G10" i="1"/>
  <c r="S14" i="1"/>
  <c r="Q18" i="1"/>
  <c r="N11" i="1"/>
  <c r="DI18" i="1"/>
  <c r="BR18" i="1"/>
  <c r="EE18" i="1"/>
  <c r="BT11" i="1"/>
  <c r="N12" i="1"/>
  <c r="BT13" i="1"/>
  <c r="N14" i="1"/>
  <c r="BT15" i="1"/>
  <c r="AC18" i="1"/>
  <c r="N10" i="1"/>
  <c r="L18" i="1"/>
  <c r="S11" i="1"/>
  <c r="I12" i="1"/>
  <c r="S13" i="1"/>
  <c r="I14" i="1"/>
  <c r="S15" i="1"/>
  <c r="O18" i="1"/>
  <c r="AM18" i="1"/>
  <c r="BT10" i="1"/>
  <c r="BT12" i="1"/>
  <c r="N13" i="1"/>
  <c r="BT14" i="1"/>
  <c r="N15" i="1"/>
  <c r="AH18" i="1"/>
  <c r="BT18" i="1" l="1"/>
  <c r="G18" i="1"/>
  <c r="E18" i="1"/>
  <c r="I11" i="1"/>
  <c r="I10" i="1"/>
  <c r="S18" i="1"/>
  <c r="N18" i="1"/>
  <c r="I18" i="1" l="1"/>
</calcChain>
</file>

<file path=xl/sharedStrings.xml><?xml version="1.0" encoding="utf-8"?>
<sst xmlns="http://schemas.openxmlformats.org/spreadsheetml/2006/main" count="192" uniqueCount="65">
  <si>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</si>
  <si>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</si>
  <si>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</si>
  <si>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</si>
  <si>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</si>
  <si>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</si>
  <si>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</si>
  <si>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</si>
  <si>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</si>
  <si>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</si>
  <si>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</si>
  <si>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</si>
  <si>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</si>
  <si>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</si>
  <si>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</si>
  <si>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</si>
  <si>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</si>
  <si>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</si>
  <si>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</si>
  <si>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</si>
  <si>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</si>
  <si>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</si>
  <si>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</si>
  <si>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</si>
  <si>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</si>
  <si>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</si>
  <si>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</si>
  <si>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</si>
  <si>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</si>
  <si>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</si>
  <si>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</si>
  <si>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</si>
  <si>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</si>
  <si>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</si>
  <si>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</si>
  <si>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</si>
  <si>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</si>
  <si>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</si>
  <si>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</si>
  <si>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</si>
  <si>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</si>
  <si>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</si>
  <si>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</si>
  <si>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</si>
  <si>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</si>
  <si>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</si>
  <si>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</si>
  <si>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</si>
  <si>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</si>
  <si>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</si>
  <si>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</si>
  <si>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</si>
  <si>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</si>
  <si>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</si>
  <si>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</si>
  <si>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</si>
  <si>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</si>
  <si>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</si>
  <si>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</si>
  <si>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Շողակաթ</t>
  </si>
  <si>
    <t>Ք. Մարտունի</t>
  </si>
  <si>
    <t>Ք.  Սևան</t>
  </si>
  <si>
    <t xml:space="preserve">  փաստ               ( 9 ամիս)                                                                           </t>
  </si>
  <si>
    <r>
      <t xml:space="preserve"> ՀՀ ԳԵՂԱՐՔՈՒՆԻՔԻ  ՄԱՐԶԻ  ՀԱՄԱՅՆՔՆԵՐԻ   ԲՅՈՒՋԵՏԱՅԻՆ   ԵԿԱՄՈՒՏՆԵՐԻ   ՎԵՐԱԲԵՐՅԱԼ  (աճողական)  2022թ.  սեպտեմբերի «30»-ի դրությամբ </t>
    </r>
    <r>
      <rPr>
        <b/>
        <sz val="12"/>
        <rFont val="GHEA Grapalat"/>
        <family val="3"/>
      </rPr>
      <t xml:space="preserve">                                           </t>
    </r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</si>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</sst>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164" fontId="7" fillId="2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8"/>
  <sheetViews>
    <sheetView tabSelected="1"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U10" sqref="U10"/>
    </sheetView>
  </sheetViews>
  <sheetFormatPr defaultColWidth="17.28515625" defaultRowHeight="17.25" x14ac:dyDescent="0.3"/>
  <cols>
    <col min="1" max="1" width="5.28515625" style="1" customWidth="1"/>
    <col min="2" max="2" width="22.42578125" style="42" customWidth="1"/>
    <col min="3" max="3" width="13.140625" style="1" customWidth="1"/>
    <col min="4" max="4" width="14.7109375" style="1" customWidth="1"/>
    <col min="5" max="32" width="14.85546875" style="1" customWidth="1"/>
    <col min="33" max="33" width="13.5703125" style="1" customWidth="1"/>
    <col min="34" max="133" width="14.85546875" style="1" customWidth="1"/>
    <col min="134" max="134" width="10.5703125" style="1" customWidth="1"/>
    <col min="135" max="137" width="14.85546875" style="1" customWidth="1"/>
    <col min="138" max="227" width="17.28515625" style="4"/>
    <col min="228" max="16384" width="17.28515625" style="1"/>
  </cols>
  <sheetData>
    <row r="1" spans="1:253" x14ac:dyDescent="0.3">
      <c r="C1" s="81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"/>
      <c r="P1" s="2"/>
      <c r="Q1" s="2"/>
      <c r="R1" s="2"/>
      <c r="S1" s="2"/>
      <c r="T1" s="2"/>
      <c r="U1" s="2"/>
      <c r="V1" s="2"/>
      <c r="W1" s="2"/>
      <c r="X1" s="54"/>
      <c r="Y1" s="54"/>
      <c r="Z1" s="60"/>
      <c r="AA1" s="54"/>
      <c r="AB1" s="60"/>
      <c r="AC1" s="54"/>
      <c r="AD1" s="54"/>
      <c r="AE1" s="60"/>
      <c r="AF1" s="54"/>
      <c r="AG1" s="54"/>
      <c r="AH1" s="54"/>
      <c r="AI1" s="54"/>
      <c r="AJ1" s="60"/>
      <c r="AK1" s="54"/>
      <c r="AL1" s="60"/>
      <c r="AM1" s="54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C2" s="82" t="s">
        <v>63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Q2" s="5"/>
      <c r="R2" s="5"/>
      <c r="T2" s="83"/>
      <c r="U2" s="83"/>
      <c r="V2" s="83"/>
      <c r="W2" s="6"/>
      <c r="X2" s="6"/>
      <c r="AA2" s="55"/>
      <c r="AB2" s="6"/>
      <c r="AC2" s="6"/>
      <c r="AD2" s="6"/>
      <c r="AE2" s="6"/>
      <c r="AF2" s="6"/>
      <c r="AG2" s="6"/>
      <c r="AH2" s="6"/>
      <c r="AI2" s="6"/>
      <c r="AJ2" s="6"/>
      <c r="AK2" s="5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3" x14ac:dyDescent="0.3">
      <c r="C3" s="7"/>
      <c r="D3" s="7"/>
      <c r="E3" s="7"/>
      <c r="F3" s="7"/>
      <c r="G3" s="7"/>
      <c r="H3" s="7"/>
      <c r="I3" s="7"/>
      <c r="J3" s="7"/>
      <c r="K3" s="7"/>
      <c r="L3" s="82" t="s">
        <v>1</v>
      </c>
      <c r="M3" s="82"/>
      <c r="N3" s="82"/>
      <c r="O3" s="82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3" ht="17.45" customHeight="1" x14ac:dyDescent="0.3">
      <c r="A4" s="68" t="s">
        <v>2</v>
      </c>
      <c r="B4" s="71" t="s">
        <v>3</v>
      </c>
      <c r="C4" s="74" t="s">
        <v>4</v>
      </c>
      <c r="D4" s="74" t="s">
        <v>5</v>
      </c>
      <c r="E4" s="84" t="s">
        <v>6</v>
      </c>
      <c r="F4" s="85"/>
      <c r="G4" s="85"/>
      <c r="H4" s="85"/>
      <c r="I4" s="86"/>
      <c r="J4" s="93" t="s">
        <v>7</v>
      </c>
      <c r="K4" s="94"/>
      <c r="L4" s="94"/>
      <c r="M4" s="94"/>
      <c r="N4" s="95"/>
      <c r="O4" s="102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4"/>
      <c r="DH4" s="152" t="s">
        <v>8</v>
      </c>
      <c r="DI4" s="153" t="s">
        <v>9</v>
      </c>
      <c r="DJ4" s="154"/>
      <c r="DK4" s="155"/>
      <c r="DL4" s="145" t="s">
        <v>10</v>
      </c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52" t="s">
        <v>11</v>
      </c>
      <c r="EE4" s="122" t="s">
        <v>12</v>
      </c>
      <c r="EF4" s="123"/>
      <c r="EG4" s="124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69"/>
      <c r="B5" s="72"/>
      <c r="C5" s="75"/>
      <c r="D5" s="75"/>
      <c r="E5" s="87"/>
      <c r="F5" s="88"/>
      <c r="G5" s="88"/>
      <c r="H5" s="88"/>
      <c r="I5" s="89"/>
      <c r="J5" s="96"/>
      <c r="K5" s="97"/>
      <c r="L5" s="97"/>
      <c r="M5" s="97"/>
      <c r="N5" s="98"/>
      <c r="O5" s="77" t="s">
        <v>13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9"/>
      <c r="BA5" s="131" t="s">
        <v>14</v>
      </c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2" t="s">
        <v>15</v>
      </c>
      <c r="BN5" s="133"/>
      <c r="BO5" s="133"/>
      <c r="BP5" s="120" t="s">
        <v>16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36"/>
      <c r="CG5" s="137" t="s">
        <v>17</v>
      </c>
      <c r="CH5" s="138"/>
      <c r="CI5" s="138"/>
      <c r="CJ5" s="138"/>
      <c r="CK5" s="138"/>
      <c r="CL5" s="138"/>
      <c r="CM5" s="138"/>
      <c r="CN5" s="138"/>
      <c r="CO5" s="139"/>
      <c r="CP5" s="120" t="s">
        <v>18</v>
      </c>
      <c r="CQ5" s="121"/>
      <c r="CR5" s="121"/>
      <c r="CS5" s="121"/>
      <c r="CT5" s="121"/>
      <c r="CU5" s="121"/>
      <c r="CV5" s="121"/>
      <c r="CW5" s="121"/>
      <c r="CX5" s="121"/>
      <c r="CY5" s="131" t="s">
        <v>19</v>
      </c>
      <c r="CZ5" s="131"/>
      <c r="DA5" s="131"/>
      <c r="DB5" s="132" t="s">
        <v>20</v>
      </c>
      <c r="DC5" s="133"/>
      <c r="DD5" s="142"/>
      <c r="DE5" s="132" t="s">
        <v>21</v>
      </c>
      <c r="DF5" s="133"/>
      <c r="DG5" s="142"/>
      <c r="DH5" s="152"/>
      <c r="DI5" s="156"/>
      <c r="DJ5" s="157"/>
      <c r="DK5" s="158"/>
      <c r="DL5" s="162"/>
      <c r="DM5" s="162"/>
      <c r="DN5" s="163"/>
      <c r="DO5" s="163"/>
      <c r="DP5" s="163"/>
      <c r="DQ5" s="163"/>
      <c r="DR5" s="132" t="s">
        <v>22</v>
      </c>
      <c r="DS5" s="133"/>
      <c r="DT5" s="142"/>
      <c r="DU5" s="150"/>
      <c r="DV5" s="151"/>
      <c r="DW5" s="151"/>
      <c r="DX5" s="151"/>
      <c r="DY5" s="151"/>
      <c r="DZ5" s="151"/>
      <c r="EA5" s="151"/>
      <c r="EB5" s="151"/>
      <c r="EC5" s="151"/>
      <c r="ED5" s="152"/>
      <c r="EE5" s="125"/>
      <c r="EF5" s="126"/>
      <c r="EG5" s="127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69"/>
      <c r="B6" s="72"/>
      <c r="C6" s="75"/>
      <c r="D6" s="75"/>
      <c r="E6" s="90"/>
      <c r="F6" s="91"/>
      <c r="G6" s="91"/>
      <c r="H6" s="91"/>
      <c r="I6" s="92"/>
      <c r="J6" s="99"/>
      <c r="K6" s="100"/>
      <c r="L6" s="100"/>
      <c r="M6" s="100"/>
      <c r="N6" s="101"/>
      <c r="O6" s="105" t="s">
        <v>55</v>
      </c>
      <c r="P6" s="106"/>
      <c r="Q6" s="106"/>
      <c r="R6" s="106"/>
      <c r="S6" s="107"/>
      <c r="T6" s="108" t="s">
        <v>23</v>
      </c>
      <c r="U6" s="109"/>
      <c r="V6" s="109"/>
      <c r="W6" s="109"/>
      <c r="X6" s="110"/>
      <c r="Y6" s="108" t="s">
        <v>24</v>
      </c>
      <c r="Z6" s="109"/>
      <c r="AA6" s="109"/>
      <c r="AB6" s="109"/>
      <c r="AC6" s="110"/>
      <c r="AD6" s="108" t="s">
        <v>52</v>
      </c>
      <c r="AE6" s="109"/>
      <c r="AF6" s="109"/>
      <c r="AG6" s="109"/>
      <c r="AH6" s="110"/>
      <c r="AI6" s="108" t="s">
        <v>53</v>
      </c>
      <c r="AJ6" s="109"/>
      <c r="AK6" s="109"/>
      <c r="AL6" s="109"/>
      <c r="AM6" s="110"/>
      <c r="AN6" s="108" t="s">
        <v>25</v>
      </c>
      <c r="AO6" s="109"/>
      <c r="AP6" s="109"/>
      <c r="AQ6" s="109"/>
      <c r="AR6" s="110"/>
      <c r="AS6" s="108" t="s">
        <v>26</v>
      </c>
      <c r="AT6" s="109"/>
      <c r="AU6" s="109"/>
      <c r="AV6" s="109"/>
      <c r="AW6" s="110"/>
      <c r="AX6" s="118" t="s">
        <v>27</v>
      </c>
      <c r="AY6" s="118"/>
      <c r="AZ6" s="118"/>
      <c r="BA6" s="111" t="s">
        <v>28</v>
      </c>
      <c r="BB6" s="112"/>
      <c r="BC6" s="112"/>
      <c r="BD6" s="111" t="s">
        <v>29</v>
      </c>
      <c r="BE6" s="112"/>
      <c r="BF6" s="113"/>
      <c r="BG6" s="114" t="s">
        <v>30</v>
      </c>
      <c r="BH6" s="115"/>
      <c r="BI6" s="115"/>
      <c r="BJ6" s="116" t="s">
        <v>31</v>
      </c>
      <c r="BK6" s="117"/>
      <c r="BL6" s="117"/>
      <c r="BM6" s="134"/>
      <c r="BN6" s="135"/>
      <c r="BO6" s="135"/>
      <c r="BP6" s="146" t="s">
        <v>32</v>
      </c>
      <c r="BQ6" s="147"/>
      <c r="BR6" s="147"/>
      <c r="BS6" s="147"/>
      <c r="BT6" s="148"/>
      <c r="BU6" s="119" t="s">
        <v>33</v>
      </c>
      <c r="BV6" s="119"/>
      <c r="BW6" s="119"/>
      <c r="BX6" s="119" t="s">
        <v>34</v>
      </c>
      <c r="BY6" s="119"/>
      <c r="BZ6" s="119"/>
      <c r="CA6" s="119" t="s">
        <v>35</v>
      </c>
      <c r="CB6" s="119"/>
      <c r="CC6" s="119"/>
      <c r="CD6" s="119" t="s">
        <v>36</v>
      </c>
      <c r="CE6" s="119"/>
      <c r="CF6" s="119"/>
      <c r="CG6" s="119" t="s">
        <v>37</v>
      </c>
      <c r="CH6" s="119"/>
      <c r="CI6" s="119"/>
      <c r="CJ6" s="137" t="s">
        <v>38</v>
      </c>
      <c r="CK6" s="138"/>
      <c r="CL6" s="138"/>
      <c r="CM6" s="119" t="s">
        <v>39</v>
      </c>
      <c r="CN6" s="119"/>
      <c r="CO6" s="119"/>
      <c r="CP6" s="140" t="s">
        <v>40</v>
      </c>
      <c r="CQ6" s="141"/>
      <c r="CR6" s="138"/>
      <c r="CS6" s="119" t="s">
        <v>41</v>
      </c>
      <c r="CT6" s="119"/>
      <c r="CU6" s="119"/>
      <c r="CV6" s="137" t="s">
        <v>42</v>
      </c>
      <c r="CW6" s="138"/>
      <c r="CX6" s="138"/>
      <c r="CY6" s="131"/>
      <c r="CZ6" s="131"/>
      <c r="DA6" s="131"/>
      <c r="DB6" s="134"/>
      <c r="DC6" s="135"/>
      <c r="DD6" s="149"/>
      <c r="DE6" s="134"/>
      <c r="DF6" s="135"/>
      <c r="DG6" s="149"/>
      <c r="DH6" s="152"/>
      <c r="DI6" s="159"/>
      <c r="DJ6" s="160"/>
      <c r="DK6" s="161"/>
      <c r="DL6" s="132" t="s">
        <v>43</v>
      </c>
      <c r="DM6" s="133"/>
      <c r="DN6" s="142"/>
      <c r="DO6" s="132" t="s">
        <v>44</v>
      </c>
      <c r="DP6" s="133"/>
      <c r="DQ6" s="142"/>
      <c r="DR6" s="134"/>
      <c r="DS6" s="135"/>
      <c r="DT6" s="149"/>
      <c r="DU6" s="132" t="s">
        <v>45</v>
      </c>
      <c r="DV6" s="133"/>
      <c r="DW6" s="142"/>
      <c r="DX6" s="132" t="s">
        <v>46</v>
      </c>
      <c r="DY6" s="133"/>
      <c r="DZ6" s="142"/>
      <c r="EA6" s="143" t="s">
        <v>47</v>
      </c>
      <c r="EB6" s="144"/>
      <c r="EC6" s="144"/>
      <c r="ED6" s="152"/>
      <c r="EE6" s="128"/>
      <c r="EF6" s="129"/>
      <c r="EG6" s="130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69"/>
      <c r="B7" s="72"/>
      <c r="C7" s="75"/>
      <c r="D7" s="75"/>
      <c r="E7" s="64" t="s">
        <v>48</v>
      </c>
      <c r="F7" s="62" t="s">
        <v>64</v>
      </c>
      <c r="G7" s="66"/>
      <c r="H7" s="66"/>
      <c r="I7" s="67"/>
      <c r="J7" s="64" t="s">
        <v>48</v>
      </c>
      <c r="K7" s="62" t="s">
        <v>64</v>
      </c>
      <c r="L7" s="66"/>
      <c r="M7" s="66"/>
      <c r="N7" s="67"/>
      <c r="O7" s="64" t="s">
        <v>48</v>
      </c>
      <c r="P7" s="62" t="s">
        <v>64</v>
      </c>
      <c r="Q7" s="66"/>
      <c r="R7" s="66"/>
      <c r="S7" s="67"/>
      <c r="T7" s="64" t="s">
        <v>48</v>
      </c>
      <c r="U7" s="62" t="s">
        <v>64</v>
      </c>
      <c r="V7" s="66"/>
      <c r="W7" s="66"/>
      <c r="X7" s="67"/>
      <c r="Y7" s="64" t="s">
        <v>48</v>
      </c>
      <c r="Z7" s="62" t="s">
        <v>64</v>
      </c>
      <c r="AA7" s="66"/>
      <c r="AB7" s="66"/>
      <c r="AC7" s="67"/>
      <c r="AD7" s="64" t="s">
        <v>48</v>
      </c>
      <c r="AE7" s="62" t="s">
        <v>64</v>
      </c>
      <c r="AF7" s="80"/>
      <c r="AG7" s="80"/>
      <c r="AH7" s="80"/>
      <c r="AI7" s="64" t="s">
        <v>48</v>
      </c>
      <c r="AJ7" s="62" t="s">
        <v>64</v>
      </c>
      <c r="AK7" s="66"/>
      <c r="AL7" s="66"/>
      <c r="AM7" s="67"/>
      <c r="AN7" s="64" t="s">
        <v>48</v>
      </c>
      <c r="AO7" s="62" t="s">
        <v>64</v>
      </c>
      <c r="AP7" s="66"/>
      <c r="AQ7" s="66"/>
      <c r="AR7" s="67"/>
      <c r="AS7" s="64" t="s">
        <v>48</v>
      </c>
      <c r="AT7" s="62" t="s">
        <v>64</v>
      </c>
      <c r="AU7" s="66"/>
      <c r="AV7" s="66"/>
      <c r="AW7" s="67"/>
      <c r="AX7" s="64" t="s">
        <v>48</v>
      </c>
      <c r="AY7" s="62" t="s">
        <v>64</v>
      </c>
      <c r="AZ7" s="59"/>
      <c r="BA7" s="64" t="s">
        <v>48</v>
      </c>
      <c r="BB7" s="62" t="s">
        <v>64</v>
      </c>
      <c r="BC7" s="59"/>
      <c r="BD7" s="64" t="s">
        <v>48</v>
      </c>
      <c r="BE7" s="62" t="s">
        <v>64</v>
      </c>
      <c r="BF7" s="59"/>
      <c r="BG7" s="64" t="s">
        <v>48</v>
      </c>
      <c r="BH7" s="62" t="s">
        <v>64</v>
      </c>
      <c r="BI7" s="59"/>
      <c r="BJ7" s="64" t="s">
        <v>48</v>
      </c>
      <c r="BK7" s="62" t="s">
        <v>64</v>
      </c>
      <c r="BL7" s="59"/>
      <c r="BM7" s="64" t="s">
        <v>48</v>
      </c>
      <c r="BN7" s="62" t="s">
        <v>64</v>
      </c>
      <c r="BO7" s="59"/>
      <c r="BP7" s="64" t="s">
        <v>48</v>
      </c>
      <c r="BQ7" s="62" t="s">
        <v>64</v>
      </c>
      <c r="BR7" s="164"/>
      <c r="BS7" s="164"/>
      <c r="BT7" s="165"/>
      <c r="BU7" s="64" t="s">
        <v>48</v>
      </c>
      <c r="BV7" s="62" t="s">
        <v>64</v>
      </c>
      <c r="BW7" s="59"/>
      <c r="BX7" s="64" t="s">
        <v>48</v>
      </c>
      <c r="BY7" s="62" t="s">
        <v>64</v>
      </c>
      <c r="BZ7" s="59"/>
      <c r="CA7" s="64" t="s">
        <v>48</v>
      </c>
      <c r="CB7" s="62" t="s">
        <v>64</v>
      </c>
      <c r="CC7" s="59"/>
      <c r="CD7" s="64" t="s">
        <v>48</v>
      </c>
      <c r="CE7" s="62" t="s">
        <v>64</v>
      </c>
      <c r="CF7" s="59"/>
      <c r="CG7" s="64" t="s">
        <v>48</v>
      </c>
      <c r="CH7" s="62" t="s">
        <v>64</v>
      </c>
      <c r="CI7" s="59"/>
      <c r="CJ7" s="64" t="s">
        <v>48</v>
      </c>
      <c r="CK7" s="62" t="s">
        <v>64</v>
      </c>
      <c r="CL7" s="59"/>
      <c r="CM7" s="64" t="s">
        <v>48</v>
      </c>
      <c r="CN7" s="62" t="s">
        <v>64</v>
      </c>
      <c r="CO7" s="59"/>
      <c r="CP7" s="64" t="s">
        <v>48</v>
      </c>
      <c r="CQ7" s="62" t="s">
        <v>64</v>
      </c>
      <c r="CR7" s="59"/>
      <c r="CS7" s="64" t="s">
        <v>48</v>
      </c>
      <c r="CT7" s="62" t="s">
        <v>64</v>
      </c>
      <c r="CU7" s="59"/>
      <c r="CV7" s="64" t="s">
        <v>48</v>
      </c>
      <c r="CW7" s="62" t="s">
        <v>64</v>
      </c>
      <c r="CX7" s="59"/>
      <c r="CY7" s="64" t="s">
        <v>48</v>
      </c>
      <c r="CZ7" s="62" t="s">
        <v>64</v>
      </c>
      <c r="DA7" s="59"/>
      <c r="DB7" s="64" t="s">
        <v>48</v>
      </c>
      <c r="DC7" s="62" t="s">
        <v>64</v>
      </c>
      <c r="DD7" s="59"/>
      <c r="DE7" s="64" t="s">
        <v>48</v>
      </c>
      <c r="DF7" s="62" t="s">
        <v>64</v>
      </c>
      <c r="DG7" s="59"/>
      <c r="DH7" s="166" t="s">
        <v>49</v>
      </c>
      <c r="DI7" s="64" t="s">
        <v>48</v>
      </c>
      <c r="DJ7" s="62" t="s">
        <v>64</v>
      </c>
      <c r="DK7" s="59"/>
      <c r="DL7" s="64" t="s">
        <v>48</v>
      </c>
      <c r="DM7" s="62" t="s">
        <v>64</v>
      </c>
      <c r="DN7" s="59"/>
      <c r="DO7" s="64" t="s">
        <v>48</v>
      </c>
      <c r="DP7" s="62" t="s">
        <v>64</v>
      </c>
      <c r="DQ7" s="59"/>
      <c r="DR7" s="64" t="s">
        <v>48</v>
      </c>
      <c r="DS7" s="62" t="s">
        <v>64</v>
      </c>
      <c r="DT7" s="59"/>
      <c r="DU7" s="64" t="s">
        <v>48</v>
      </c>
      <c r="DV7" s="62" t="s">
        <v>64</v>
      </c>
      <c r="DW7" s="59"/>
      <c r="DX7" s="64" t="s">
        <v>48</v>
      </c>
      <c r="DY7" s="62" t="s">
        <v>64</v>
      </c>
      <c r="DZ7" s="59"/>
      <c r="EA7" s="64" t="s">
        <v>48</v>
      </c>
      <c r="EB7" s="62" t="s">
        <v>64</v>
      </c>
      <c r="EC7" s="59"/>
      <c r="ED7" s="152" t="s">
        <v>49</v>
      </c>
      <c r="EE7" s="64" t="s">
        <v>48</v>
      </c>
      <c r="EF7" s="62" t="s">
        <v>64</v>
      </c>
      <c r="EG7" s="59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52.15" customHeight="1" x14ac:dyDescent="0.3">
      <c r="A8" s="70"/>
      <c r="B8" s="73"/>
      <c r="C8" s="76"/>
      <c r="D8" s="76"/>
      <c r="E8" s="65"/>
      <c r="F8" s="63"/>
      <c r="G8" s="12" t="s">
        <v>62</v>
      </c>
      <c r="H8" s="40" t="s">
        <v>54</v>
      </c>
      <c r="I8" s="12" t="s">
        <v>50</v>
      </c>
      <c r="J8" s="65"/>
      <c r="K8" s="63"/>
      <c r="L8" s="12" t="s">
        <v>62</v>
      </c>
      <c r="M8" s="40" t="s">
        <v>54</v>
      </c>
      <c r="N8" s="12" t="s">
        <v>50</v>
      </c>
      <c r="O8" s="65"/>
      <c r="P8" s="63"/>
      <c r="Q8" s="12" t="s">
        <v>62</v>
      </c>
      <c r="R8" s="40" t="s">
        <v>54</v>
      </c>
      <c r="S8" s="12" t="s">
        <v>50</v>
      </c>
      <c r="T8" s="65"/>
      <c r="U8" s="63"/>
      <c r="V8" s="12" t="s">
        <v>62</v>
      </c>
      <c r="W8" s="40" t="s">
        <v>54</v>
      </c>
      <c r="X8" s="12" t="s">
        <v>50</v>
      </c>
      <c r="Y8" s="65"/>
      <c r="Z8" s="63"/>
      <c r="AA8" s="12" t="s">
        <v>62</v>
      </c>
      <c r="AB8" s="40" t="s">
        <v>54</v>
      </c>
      <c r="AC8" s="12" t="s">
        <v>50</v>
      </c>
      <c r="AD8" s="65"/>
      <c r="AE8" s="63"/>
      <c r="AF8" s="12" t="s">
        <v>62</v>
      </c>
      <c r="AG8" s="40" t="s">
        <v>54</v>
      </c>
      <c r="AH8" s="12" t="s">
        <v>50</v>
      </c>
      <c r="AI8" s="65"/>
      <c r="AJ8" s="63"/>
      <c r="AK8" s="12" t="s">
        <v>62</v>
      </c>
      <c r="AL8" s="40" t="s">
        <v>54</v>
      </c>
      <c r="AM8" s="12" t="s">
        <v>50</v>
      </c>
      <c r="AN8" s="65"/>
      <c r="AO8" s="63"/>
      <c r="AP8" s="12" t="s">
        <v>62</v>
      </c>
      <c r="AQ8" s="40" t="s">
        <v>54</v>
      </c>
      <c r="AR8" s="12" t="s">
        <v>50</v>
      </c>
      <c r="AS8" s="65"/>
      <c r="AT8" s="63"/>
      <c r="AU8" s="12" t="s">
        <v>62</v>
      </c>
      <c r="AV8" s="40" t="s">
        <v>54</v>
      </c>
      <c r="AW8" s="12" t="s">
        <v>50</v>
      </c>
      <c r="AX8" s="65"/>
      <c r="AY8" s="63"/>
      <c r="AZ8" s="12" t="s">
        <v>62</v>
      </c>
      <c r="BA8" s="65"/>
      <c r="BB8" s="63"/>
      <c r="BC8" s="12" t="s">
        <v>62</v>
      </c>
      <c r="BD8" s="65"/>
      <c r="BE8" s="63"/>
      <c r="BF8" s="12" t="s">
        <v>62</v>
      </c>
      <c r="BG8" s="65"/>
      <c r="BH8" s="63"/>
      <c r="BI8" s="12" t="s">
        <v>62</v>
      </c>
      <c r="BJ8" s="65"/>
      <c r="BK8" s="63"/>
      <c r="BL8" s="12" t="s">
        <v>62</v>
      </c>
      <c r="BM8" s="65"/>
      <c r="BN8" s="63"/>
      <c r="BO8" s="12" t="s">
        <v>62</v>
      </c>
      <c r="BP8" s="65"/>
      <c r="BQ8" s="63"/>
      <c r="BR8" s="12" t="s">
        <v>62</v>
      </c>
      <c r="BS8" s="40" t="s">
        <v>54</v>
      </c>
      <c r="BT8" s="12" t="s">
        <v>50</v>
      </c>
      <c r="BU8" s="65"/>
      <c r="BV8" s="63"/>
      <c r="BW8" s="12" t="s">
        <v>62</v>
      </c>
      <c r="BX8" s="65"/>
      <c r="BY8" s="63"/>
      <c r="BZ8" s="12" t="s">
        <v>62</v>
      </c>
      <c r="CA8" s="65"/>
      <c r="CB8" s="63"/>
      <c r="CC8" s="12" t="s">
        <v>62</v>
      </c>
      <c r="CD8" s="65"/>
      <c r="CE8" s="63"/>
      <c r="CF8" s="12" t="s">
        <v>62</v>
      </c>
      <c r="CG8" s="65"/>
      <c r="CH8" s="63"/>
      <c r="CI8" s="12" t="s">
        <v>62</v>
      </c>
      <c r="CJ8" s="65"/>
      <c r="CK8" s="63"/>
      <c r="CL8" s="12" t="s">
        <v>62</v>
      </c>
      <c r="CM8" s="65"/>
      <c r="CN8" s="63"/>
      <c r="CO8" s="12" t="s">
        <v>62</v>
      </c>
      <c r="CP8" s="65"/>
      <c r="CQ8" s="63"/>
      <c r="CR8" s="12" t="s">
        <v>62</v>
      </c>
      <c r="CS8" s="65"/>
      <c r="CT8" s="63"/>
      <c r="CU8" s="12" t="s">
        <v>62</v>
      </c>
      <c r="CV8" s="65"/>
      <c r="CW8" s="63"/>
      <c r="CX8" s="12" t="s">
        <v>62</v>
      </c>
      <c r="CY8" s="65"/>
      <c r="CZ8" s="63"/>
      <c r="DA8" s="12" t="s">
        <v>62</v>
      </c>
      <c r="DB8" s="65"/>
      <c r="DC8" s="63"/>
      <c r="DD8" s="12" t="s">
        <v>62</v>
      </c>
      <c r="DE8" s="65"/>
      <c r="DF8" s="63"/>
      <c r="DG8" s="12" t="s">
        <v>62</v>
      </c>
      <c r="DH8" s="166"/>
      <c r="DI8" s="65"/>
      <c r="DJ8" s="63"/>
      <c r="DK8" s="12" t="s">
        <v>62</v>
      </c>
      <c r="DL8" s="65"/>
      <c r="DM8" s="63"/>
      <c r="DN8" s="12" t="s">
        <v>62</v>
      </c>
      <c r="DO8" s="65"/>
      <c r="DP8" s="63"/>
      <c r="DQ8" s="12" t="s">
        <v>62</v>
      </c>
      <c r="DR8" s="65"/>
      <c r="DS8" s="63"/>
      <c r="DT8" s="12" t="s">
        <v>62</v>
      </c>
      <c r="DU8" s="65"/>
      <c r="DV8" s="63"/>
      <c r="DW8" s="12" t="s">
        <v>62</v>
      </c>
      <c r="DX8" s="65"/>
      <c r="DY8" s="63"/>
      <c r="DZ8" s="12" t="s">
        <v>62</v>
      </c>
      <c r="EA8" s="65"/>
      <c r="EB8" s="63"/>
      <c r="EC8" s="12" t="s">
        <v>62</v>
      </c>
      <c r="ED8" s="152"/>
      <c r="EE8" s="65"/>
      <c r="EF8" s="63"/>
      <c r="EG8" s="12" t="s">
        <v>62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9</v>
      </c>
      <c r="K9" s="15"/>
      <c r="L9" s="15">
        <v>11</v>
      </c>
      <c r="M9" s="15"/>
      <c r="N9" s="15">
        <v>13</v>
      </c>
      <c r="O9" s="16">
        <v>14</v>
      </c>
      <c r="P9" s="16"/>
      <c r="Q9" s="16">
        <v>16</v>
      </c>
      <c r="R9" s="16"/>
      <c r="S9" s="16">
        <v>18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29</v>
      </c>
      <c r="AJ9" s="15"/>
      <c r="AK9" s="15">
        <v>31</v>
      </c>
      <c r="AL9" s="15"/>
      <c r="AM9" s="15">
        <v>33</v>
      </c>
      <c r="AN9" s="16">
        <v>34</v>
      </c>
      <c r="AO9" s="16"/>
      <c r="AP9" s="16">
        <v>36</v>
      </c>
      <c r="AQ9" s="16"/>
      <c r="AR9" s="16">
        <v>38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65</v>
      </c>
      <c r="BQ9" s="15"/>
      <c r="BR9" s="15">
        <v>67</v>
      </c>
      <c r="BS9" s="15"/>
      <c r="BT9" s="15">
        <v>69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91</v>
      </c>
      <c r="CQ9" s="17"/>
      <c r="CR9" s="17">
        <v>93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22">
        <v>1</v>
      </c>
      <c r="B10" s="56" t="s">
        <v>56</v>
      </c>
      <c r="C10" s="57">
        <v>21934.903600000001</v>
      </c>
      <c r="D10" s="57">
        <v>61157.380100000002</v>
      </c>
      <c r="E10" s="24">
        <f t="shared" ref="E10:E15" si="0">DI10+EE10-EA10</f>
        <v>2796229.4</v>
      </c>
      <c r="F10" s="25">
        <f>+E10/12*9</f>
        <v>2097172.0499999998</v>
      </c>
      <c r="G10" s="25">
        <f t="shared" ref="G10:G15" si="1">DK10+EG10-EC10</f>
        <v>1339483.3888999999</v>
      </c>
      <c r="H10" s="25">
        <f>+G10/F10*100</f>
        <v>63.870934618835875</v>
      </c>
      <c r="I10" s="25">
        <f t="shared" ref="I10:I15" si="2">G10/E10*100</f>
        <v>47.903200964126903</v>
      </c>
      <c r="J10" s="25">
        <f t="shared" ref="J10:J15" si="3">T10+Y10+AI10+AN10+AS10+AX10+BM10+BU10+BX10+CA10+CD10+CG10+CM10+CP10+CV10+CY10+DE10+AD10</f>
        <v>490352.80000000005</v>
      </c>
      <c r="K10" s="25">
        <f>+J10/12*9</f>
        <v>367764.60000000003</v>
      </c>
      <c r="L10" s="25">
        <f t="shared" ref="L10:L15" si="4">V10+AA10+AK10+AP10+AU10+AZ10+BO10+BW10+BZ10+CC10+CF10+CI10+CO10+CR10+CX10+DA10+DG10+AF10</f>
        <v>253992.56789999988</v>
      </c>
      <c r="M10" s="25">
        <f>+L10/K10*100</f>
        <v>69.063897911870768</v>
      </c>
      <c r="N10" s="25">
        <f t="shared" ref="N10:N15" si="5">L10/J10*100</f>
        <v>51.797923433903073</v>
      </c>
      <c r="O10" s="25">
        <f t="shared" ref="O10:O15" si="6">T10+Y10+AD10</f>
        <v>96271.300000000047</v>
      </c>
      <c r="P10" s="25">
        <f>+O10/12*9</f>
        <v>72203.475000000035</v>
      </c>
      <c r="Q10" s="25">
        <f t="shared" ref="Q10:Q15" si="7">V10+AA10+AF10</f>
        <v>28126.332399999876</v>
      </c>
      <c r="R10" s="25">
        <f>+Q10/P10*100</f>
        <v>38.954264181883019</v>
      </c>
      <c r="S10" s="23">
        <f t="shared" ref="S10:S15" si="8">Q10/O10*100</f>
        <v>29.215698136412264</v>
      </c>
      <c r="T10" s="58">
        <v>0</v>
      </c>
      <c r="U10" s="25">
        <f>+T10/12*9</f>
        <v>0</v>
      </c>
      <c r="V10" s="58">
        <v>1532.934</v>
      </c>
      <c r="W10" s="25" t="e">
        <f>+V10/U10</f>
        <v>#DIV/0!</v>
      </c>
      <c r="X10" s="58" t="e">
        <f t="shared" ref="X10:X15" si="9">V10/T10*100</f>
        <v>#DIV/0!</v>
      </c>
      <c r="Y10" s="58">
        <v>0</v>
      </c>
      <c r="Z10" s="25">
        <f>+Y10/12*9</f>
        <v>0</v>
      </c>
      <c r="AA10" s="58">
        <v>7952.7853999999998</v>
      </c>
      <c r="AB10" s="25" t="e">
        <f>+AA10/Z10</f>
        <v>#DIV/0!</v>
      </c>
      <c r="AC10" s="58" t="e">
        <f t="shared" ref="AC10:AC15" si="10">AA10/Y10*100</f>
        <v>#DIV/0!</v>
      </c>
      <c r="AD10" s="58">
        <v>96271.300000000047</v>
      </c>
      <c r="AE10" s="25">
        <f>+AD10/12*9</f>
        <v>72203.475000000035</v>
      </c>
      <c r="AF10" s="58">
        <v>18640.612999999874</v>
      </c>
      <c r="AG10" s="58">
        <f>+AF10/AE10*100</f>
        <v>25.816780979031641</v>
      </c>
      <c r="AH10" s="58">
        <f t="shared" ref="AH10:AH15" si="11">AF10/AD10*100</f>
        <v>19.362585734273729</v>
      </c>
      <c r="AI10" s="58">
        <v>146618.5</v>
      </c>
      <c r="AJ10" s="25">
        <f>+AI10/12*9</f>
        <v>109963.875</v>
      </c>
      <c r="AK10" s="58">
        <v>87086.981</v>
      </c>
      <c r="AL10" s="58">
        <f>+AK10/AJ10*100</f>
        <v>79.195991410815608</v>
      </c>
      <c r="AM10" s="58">
        <f t="shared" ref="AM10:AM15" si="12">AK10/AI10*100</f>
        <v>59.396993558111703</v>
      </c>
      <c r="AN10" s="58">
        <v>6166</v>
      </c>
      <c r="AO10" s="25">
        <f>+AN10/12*9</f>
        <v>4624.5</v>
      </c>
      <c r="AP10" s="58">
        <v>4166.3819999999996</v>
      </c>
      <c r="AQ10" s="58">
        <f>+AP10/AO10*100</f>
        <v>90.093674991891007</v>
      </c>
      <c r="AR10" s="58">
        <f t="shared" ref="AR10:AR15" si="13">AP10/AN10*100</f>
        <v>67.570256243918266</v>
      </c>
      <c r="AS10" s="58">
        <v>6500</v>
      </c>
      <c r="AT10" s="25">
        <f>+AS10/12*9</f>
        <v>4875</v>
      </c>
      <c r="AU10" s="58">
        <v>5222.3</v>
      </c>
      <c r="AV10" s="58">
        <f>+AU10/AT10*100</f>
        <v>107.12410256410256</v>
      </c>
      <c r="AW10" s="58">
        <f t="shared" ref="AW10:AW15" si="14">AU10/AS10*100</f>
        <v>80.343076923076922</v>
      </c>
      <c r="AX10" s="58">
        <v>0</v>
      </c>
      <c r="AY10" s="25">
        <f>+AX10/12*9</f>
        <v>0</v>
      </c>
      <c r="AZ10" s="58">
        <v>0</v>
      </c>
      <c r="BA10" s="58">
        <v>0</v>
      </c>
      <c r="BB10" s="25">
        <f>+BA10/12*9</f>
        <v>0</v>
      </c>
      <c r="BC10" s="58">
        <v>0</v>
      </c>
      <c r="BD10" s="58">
        <v>1159509.3</v>
      </c>
      <c r="BE10" s="25">
        <f>+BD10/12*9</f>
        <v>869631.97500000009</v>
      </c>
      <c r="BF10" s="58">
        <v>869631.9</v>
      </c>
      <c r="BG10" s="58">
        <v>3703.9</v>
      </c>
      <c r="BH10" s="25">
        <f>+BG10/12*9</f>
        <v>2777.9250000000002</v>
      </c>
      <c r="BI10" s="58">
        <v>3055.5</v>
      </c>
      <c r="BJ10" s="58">
        <v>0</v>
      </c>
      <c r="BK10" s="25">
        <f>+BJ10/12*9</f>
        <v>0</v>
      </c>
      <c r="BL10" s="58">
        <v>0</v>
      </c>
      <c r="BM10" s="58">
        <v>0</v>
      </c>
      <c r="BN10" s="25">
        <f>+BM10/12*9</f>
        <v>0</v>
      </c>
      <c r="BO10" s="58">
        <v>0</v>
      </c>
      <c r="BP10" s="58">
        <f t="shared" ref="BP10:BP15" si="15">BU10+BX10+CA10+CD10</f>
        <v>188038.59999999998</v>
      </c>
      <c r="BQ10" s="25">
        <f>+BP10/12*9</f>
        <v>141028.94999999998</v>
      </c>
      <c r="BR10" s="58">
        <f t="shared" ref="BR10:BR15" si="16">BW10+BZ10+CC10+CF10</f>
        <v>106147.5736</v>
      </c>
      <c r="BS10" s="58">
        <f>+BR10/BQ10*100</f>
        <v>75.266513435716575</v>
      </c>
      <c r="BT10" s="58">
        <f t="shared" ref="BT10:BT15" si="17">BR10/BP10*100</f>
        <v>56.449885076787432</v>
      </c>
      <c r="BU10" s="58">
        <v>178418.3</v>
      </c>
      <c r="BV10" s="25">
        <f>+BU10/12*9</f>
        <v>133813.72499999998</v>
      </c>
      <c r="BW10" s="58">
        <v>89120.660600000003</v>
      </c>
      <c r="BX10" s="58">
        <v>0</v>
      </c>
      <c r="BY10" s="25">
        <f>+BX10/12*9</f>
        <v>0</v>
      </c>
      <c r="BZ10" s="58">
        <v>4267.1130000000003</v>
      </c>
      <c r="CA10" s="58">
        <v>0</v>
      </c>
      <c r="CB10" s="25">
        <f>+CA10/12*9</f>
        <v>0</v>
      </c>
      <c r="CC10" s="58">
        <v>0</v>
      </c>
      <c r="CD10" s="58">
        <v>9620.2999999999993</v>
      </c>
      <c r="CE10" s="25">
        <f>+CD10/12*9</f>
        <v>7215.2249999999995</v>
      </c>
      <c r="CF10" s="58">
        <v>12759.8</v>
      </c>
      <c r="CG10" s="58">
        <v>0</v>
      </c>
      <c r="CH10" s="25">
        <f>+CG10/12*9</f>
        <v>0</v>
      </c>
      <c r="CI10" s="58">
        <v>0</v>
      </c>
      <c r="CJ10" s="58">
        <v>2227.1999999999998</v>
      </c>
      <c r="CK10" s="25">
        <f>+CJ10/12*9</f>
        <v>1670.3999999999999</v>
      </c>
      <c r="CL10" s="58">
        <v>1558.982</v>
      </c>
      <c r="CM10" s="58">
        <v>0</v>
      </c>
      <c r="CN10" s="25">
        <f>+CM10/12*9</f>
        <v>0</v>
      </c>
      <c r="CO10" s="58">
        <v>0</v>
      </c>
      <c r="CP10" s="58">
        <v>45458.400000000001</v>
      </c>
      <c r="CQ10" s="25">
        <f>+CP10/12*9</f>
        <v>34093.800000000003</v>
      </c>
      <c r="CR10" s="58">
        <v>18379.825000000001</v>
      </c>
      <c r="CS10" s="58">
        <v>22180.400000000001</v>
      </c>
      <c r="CT10" s="25">
        <f>+CS10/12*9</f>
        <v>16635.300000000003</v>
      </c>
      <c r="CU10" s="58">
        <v>6914.2849999999999</v>
      </c>
      <c r="CV10" s="58">
        <v>0</v>
      </c>
      <c r="CW10" s="25">
        <f>+CV10/12*9</f>
        <v>0</v>
      </c>
      <c r="CX10" s="58">
        <v>47.671999999999997</v>
      </c>
      <c r="CY10" s="58">
        <v>0</v>
      </c>
      <c r="CZ10" s="25">
        <f>+CY10/12*9</f>
        <v>0</v>
      </c>
      <c r="DA10" s="58">
        <v>0</v>
      </c>
      <c r="DB10" s="58">
        <v>0</v>
      </c>
      <c r="DC10" s="25">
        <f>+DB10/12*9</f>
        <v>0</v>
      </c>
      <c r="DD10" s="58">
        <v>0</v>
      </c>
      <c r="DE10" s="58">
        <v>1300</v>
      </c>
      <c r="DF10" s="25">
        <f>+DE10/12*9</f>
        <v>975</v>
      </c>
      <c r="DG10" s="58">
        <v>4815.5019000000002</v>
      </c>
      <c r="DH10" s="58">
        <v>-28.908999999999999</v>
      </c>
      <c r="DI10" s="58">
        <f t="shared" ref="DI10:DI15" si="18">T10+Y10+AI10+AN10+AS10+AX10+BA10+BD10+BG10+BJ10+BM10+BU10+BX10+CA10+CD10+CG10+CJ10+CM10+CP10+CV10+CY10+DB10+DE10+AD10</f>
        <v>1655793.2</v>
      </c>
      <c r="DJ10" s="25">
        <f>+DI10/12*9</f>
        <v>1241844.8999999999</v>
      </c>
      <c r="DK10" s="58">
        <f t="shared" ref="DK10:DK15" si="19">V10+AA10+AK10+AP10+AU10+AZ10+BC10+BF10+BI10+BL10+BO10+BW10+BZ10+CC10+CF10+CI10+CL10+CO10+CR10+CX10+DA10+DD10+DG10+AF10</f>
        <v>1128238.9498999999</v>
      </c>
      <c r="DL10" s="58">
        <v>3327.9</v>
      </c>
      <c r="DM10" s="25">
        <f>+DL10/12*9</f>
        <v>2495.9249999999997</v>
      </c>
      <c r="DN10" s="58">
        <v>5121.3680000000004</v>
      </c>
      <c r="DO10" s="58">
        <v>1137108.3</v>
      </c>
      <c r="DP10" s="25">
        <f>+DO10/12*9</f>
        <v>852831.22500000009</v>
      </c>
      <c r="DQ10" s="58">
        <v>206123.071</v>
      </c>
      <c r="DR10" s="58">
        <v>0</v>
      </c>
      <c r="DS10" s="25">
        <f>+DR10/12*9</f>
        <v>0</v>
      </c>
      <c r="DT10" s="58">
        <v>0</v>
      </c>
      <c r="DU10" s="58">
        <v>0</v>
      </c>
      <c r="DV10" s="25">
        <f>+DU10/12*9</f>
        <v>0</v>
      </c>
      <c r="DW10" s="58">
        <v>0</v>
      </c>
      <c r="DX10" s="58">
        <v>0</v>
      </c>
      <c r="DY10" s="25">
        <f>+DX10/12*9</f>
        <v>0</v>
      </c>
      <c r="DZ10" s="58">
        <v>0</v>
      </c>
      <c r="EA10" s="58">
        <v>276672.09999999998</v>
      </c>
      <c r="EB10" s="25">
        <f>+EA10/12*9</f>
        <v>207504.07499999998</v>
      </c>
      <c r="EC10" s="58">
        <v>109350.0199</v>
      </c>
      <c r="ED10" s="58"/>
      <c r="EE10" s="58">
        <f t="shared" ref="EE10:EE15" si="20">DL10+DO10+DR10+DU10+DX10+EA10</f>
        <v>1417108.2999999998</v>
      </c>
      <c r="EF10" s="25">
        <f>+EE10/12*9</f>
        <v>1062831.2249999999</v>
      </c>
      <c r="EG10" s="58">
        <f t="shared" ref="EG10:EG15" si="21">DN10+DQ10+DT10+DW10+DZ10+EC10+ED10</f>
        <v>320594.45889999997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22">
        <v>2</v>
      </c>
      <c r="B11" s="56" t="s">
        <v>57</v>
      </c>
      <c r="C11" s="57">
        <v>124017.10679999999</v>
      </c>
      <c r="D11" s="57">
        <v>120816.8703</v>
      </c>
      <c r="E11" s="24">
        <f t="shared" si="0"/>
        <v>2345916.7269999995</v>
      </c>
      <c r="F11" s="25">
        <f t="shared" ref="F11:F15" si="22">+E11/12*9</f>
        <v>1759437.5452499995</v>
      </c>
      <c r="G11" s="25">
        <f t="shared" si="1"/>
        <v>1603789.4606000001</v>
      </c>
      <c r="H11" s="25">
        <f t="shared" ref="H11:H18" si="23">+G11/F11*100</f>
        <v>91.153531702775879</v>
      </c>
      <c r="I11" s="25">
        <f t="shared" si="2"/>
        <v>68.365148777081913</v>
      </c>
      <c r="J11" s="25">
        <f t="shared" si="3"/>
        <v>651580.91099999996</v>
      </c>
      <c r="K11" s="25">
        <f t="shared" ref="K11:K15" si="24">+J11/12*9</f>
        <v>488685.68325</v>
      </c>
      <c r="L11" s="25">
        <f t="shared" si="4"/>
        <v>348028.54859999992</v>
      </c>
      <c r="M11" s="25">
        <f t="shared" ref="M11:M18" si="25">+L11/K11*100</f>
        <v>71.217258972155477</v>
      </c>
      <c r="N11" s="25">
        <f t="shared" si="5"/>
        <v>53.412944229116611</v>
      </c>
      <c r="O11" s="25">
        <f t="shared" si="6"/>
        <v>110725.9</v>
      </c>
      <c r="P11" s="25">
        <f t="shared" ref="P11:P15" si="26">+O11/12*9</f>
        <v>83044.424999999988</v>
      </c>
      <c r="Q11" s="25">
        <f t="shared" si="7"/>
        <v>44259.43559999991</v>
      </c>
      <c r="R11" s="25">
        <f t="shared" ref="R11:R18" si="27">+Q11/P11*100</f>
        <v>53.296094951587555</v>
      </c>
      <c r="S11" s="23">
        <f t="shared" si="8"/>
        <v>39.972071213690661</v>
      </c>
      <c r="T11" s="58">
        <v>2220</v>
      </c>
      <c r="U11" s="25">
        <f t="shared" ref="U11:U15" si="28">+T11/12*9</f>
        <v>1665</v>
      </c>
      <c r="V11" s="58">
        <v>4504.6373000000003</v>
      </c>
      <c r="W11" s="25">
        <f t="shared" ref="W11:W18" si="29">+V11/U11</f>
        <v>2.705487867867868</v>
      </c>
      <c r="X11" s="58">
        <f t="shared" si="9"/>
        <v>202.9115900900901</v>
      </c>
      <c r="Y11" s="58">
        <v>4400</v>
      </c>
      <c r="Z11" s="25">
        <f t="shared" ref="Z11:Z17" si="30">+Y11/12*9</f>
        <v>3300</v>
      </c>
      <c r="AA11" s="58">
        <v>13417.505999999999</v>
      </c>
      <c r="AB11" s="25">
        <f t="shared" ref="AB11:AB18" si="31">+AA11/Z11</f>
        <v>4.0659109090909089</v>
      </c>
      <c r="AC11" s="58">
        <f t="shared" si="10"/>
        <v>304.9433181818182</v>
      </c>
      <c r="AD11" s="58">
        <v>104105.9</v>
      </c>
      <c r="AE11" s="25">
        <f t="shared" ref="AE11:AE17" si="32">+AD11/12*9</f>
        <v>78079.425000000003</v>
      </c>
      <c r="AF11" s="58">
        <v>26337.292299999906</v>
      </c>
      <c r="AG11" s="58">
        <f t="shared" ref="AG11:AG18" si="33">+AF11/AE11*100</f>
        <v>33.731411700329382</v>
      </c>
      <c r="AH11" s="58">
        <f t="shared" si="11"/>
        <v>25.298558775247038</v>
      </c>
      <c r="AI11" s="58">
        <v>310046.83799999999</v>
      </c>
      <c r="AJ11" s="25">
        <f t="shared" ref="AJ11:AJ17" si="34">+AI11/12*9</f>
        <v>232535.12849999999</v>
      </c>
      <c r="AK11" s="58">
        <v>178369.19699999999</v>
      </c>
      <c r="AL11" s="58">
        <f t="shared" ref="AL11:AL17" si="35">+AK11/AJ11*100</f>
        <v>76.706344607197693</v>
      </c>
      <c r="AM11" s="58">
        <f t="shared" si="12"/>
        <v>57.529758455398273</v>
      </c>
      <c r="AN11" s="58">
        <v>8824.6</v>
      </c>
      <c r="AO11" s="25">
        <f t="shared" ref="AO11:AO17" si="36">+AN11/12*9</f>
        <v>6618.45</v>
      </c>
      <c r="AP11" s="58">
        <v>6025.165</v>
      </c>
      <c r="AQ11" s="58">
        <f t="shared" ref="AQ11:AQ18" si="37">+AP11/AO11*100</f>
        <v>91.035892089537583</v>
      </c>
      <c r="AR11" s="58">
        <f t="shared" si="13"/>
        <v>68.276919067153187</v>
      </c>
      <c r="AS11" s="58">
        <v>10000</v>
      </c>
      <c r="AT11" s="25">
        <f t="shared" ref="AT11:AT17" si="38">+AS11/12*9</f>
        <v>7500</v>
      </c>
      <c r="AU11" s="58">
        <v>9635.15</v>
      </c>
      <c r="AV11" s="58">
        <f t="shared" ref="AV11:AV17" si="39">+AU11/AT11*100</f>
        <v>128.46866666666665</v>
      </c>
      <c r="AW11" s="58">
        <f t="shared" si="14"/>
        <v>96.351500000000001</v>
      </c>
      <c r="AX11" s="58">
        <v>0</v>
      </c>
      <c r="AY11" s="25">
        <f t="shared" ref="AY11:AY17" si="40">+AX11/12*9</f>
        <v>0</v>
      </c>
      <c r="AZ11" s="58">
        <v>0</v>
      </c>
      <c r="BA11" s="58">
        <v>0</v>
      </c>
      <c r="BB11" s="25">
        <f t="shared" ref="BB11:BB17" si="41">+BA11/12*9</f>
        <v>0</v>
      </c>
      <c r="BC11" s="58">
        <v>0</v>
      </c>
      <c r="BD11" s="58">
        <v>1356159.8</v>
      </c>
      <c r="BE11" s="25">
        <f t="shared" ref="BE11:BE17" si="42">+BD11/12*9</f>
        <v>1017119.85</v>
      </c>
      <c r="BF11" s="58">
        <v>1017119.9</v>
      </c>
      <c r="BG11" s="58">
        <v>9804.9</v>
      </c>
      <c r="BH11" s="25">
        <f t="shared" ref="BH11:BH17" si="43">+BG11/12*9</f>
        <v>7353.6749999999993</v>
      </c>
      <c r="BI11" s="58">
        <v>8088</v>
      </c>
      <c r="BJ11" s="58">
        <v>0</v>
      </c>
      <c r="BK11" s="25">
        <f t="shared" ref="BK11:BK17" si="44">+BJ11/12*9</f>
        <v>0</v>
      </c>
      <c r="BL11" s="58">
        <v>0</v>
      </c>
      <c r="BM11" s="58">
        <v>0</v>
      </c>
      <c r="BN11" s="25">
        <f t="shared" ref="BN11:BN17" si="45">+BM11/12*9</f>
        <v>0</v>
      </c>
      <c r="BO11" s="58">
        <v>0</v>
      </c>
      <c r="BP11" s="58">
        <f t="shared" si="15"/>
        <v>47519.360000000001</v>
      </c>
      <c r="BQ11" s="25">
        <f t="shared" ref="BQ11:BQ17" si="46">+BP11/12*9</f>
        <v>35639.520000000004</v>
      </c>
      <c r="BR11" s="58">
        <f t="shared" si="16"/>
        <v>19271.195</v>
      </c>
      <c r="BS11" s="58">
        <f t="shared" ref="BS11:BS17" si="47">+BR11/BQ11*100</f>
        <v>54.072543625727832</v>
      </c>
      <c r="BT11" s="58">
        <f t="shared" si="17"/>
        <v>40.554407719295881</v>
      </c>
      <c r="BU11" s="58">
        <v>33687.56</v>
      </c>
      <c r="BV11" s="25">
        <f t="shared" ref="BV11:BV17" si="48">+BU11/12*9</f>
        <v>25265.67</v>
      </c>
      <c r="BW11" s="58">
        <v>12931.101000000001</v>
      </c>
      <c r="BX11" s="58">
        <v>7399.9</v>
      </c>
      <c r="BY11" s="25">
        <f t="shared" ref="BY11:BY17" si="49">+BX11/12*9</f>
        <v>5549.9249999999993</v>
      </c>
      <c r="BZ11" s="58">
        <v>3353.248</v>
      </c>
      <c r="CA11" s="58">
        <v>2100</v>
      </c>
      <c r="CB11" s="25">
        <f t="shared" ref="CB11:CB17" si="50">+CA11/12*9</f>
        <v>1575</v>
      </c>
      <c r="CC11" s="58">
        <v>566.24599999999998</v>
      </c>
      <c r="CD11" s="58">
        <v>4331.8999999999996</v>
      </c>
      <c r="CE11" s="25">
        <f t="shared" ref="CE11:CE17" si="51">+CD11/12*9</f>
        <v>3248.9249999999997</v>
      </c>
      <c r="CF11" s="58">
        <v>2420.6</v>
      </c>
      <c r="CG11" s="58">
        <v>0</v>
      </c>
      <c r="CH11" s="25">
        <f t="shared" ref="CH11:CH17" si="52">+CG11/12*9</f>
        <v>0</v>
      </c>
      <c r="CI11" s="58">
        <v>0</v>
      </c>
      <c r="CJ11" s="58">
        <v>4454.3999999999996</v>
      </c>
      <c r="CK11" s="25">
        <f t="shared" ref="CK11:CK17" si="53">+CJ11/12*9</f>
        <v>3340.7999999999997</v>
      </c>
      <c r="CL11" s="58">
        <v>2672.56</v>
      </c>
      <c r="CM11" s="58">
        <v>0</v>
      </c>
      <c r="CN11" s="25">
        <f t="shared" ref="CN11:CN17" si="54">+CM11/12*9</f>
        <v>0</v>
      </c>
      <c r="CO11" s="58">
        <v>0</v>
      </c>
      <c r="CP11" s="58">
        <v>158778.29999999999</v>
      </c>
      <c r="CQ11" s="25">
        <f t="shared" ref="CQ11:CQ17" si="55">+CP11/12*9</f>
        <v>119083.72499999999</v>
      </c>
      <c r="CR11" s="58">
        <v>83137.839000000007</v>
      </c>
      <c r="CS11" s="58">
        <v>71545.8</v>
      </c>
      <c r="CT11" s="25">
        <f t="shared" ref="CT11:CT17" si="56">+CS11/12*9</f>
        <v>53659.350000000006</v>
      </c>
      <c r="CU11" s="58">
        <v>33950.466999999997</v>
      </c>
      <c r="CV11" s="58">
        <v>3400</v>
      </c>
      <c r="CW11" s="25">
        <f t="shared" ref="CW11:CW17" si="57">+CV11/12*9</f>
        <v>2550</v>
      </c>
      <c r="CX11" s="58">
        <v>5870.3050000000003</v>
      </c>
      <c r="CY11" s="58">
        <v>665.91300000000001</v>
      </c>
      <c r="CZ11" s="25">
        <f t="shared" ref="CZ11:CZ17" si="58">+CY11/12*9</f>
        <v>499.43475000000001</v>
      </c>
      <c r="DA11" s="58">
        <v>210.09</v>
      </c>
      <c r="DB11" s="58">
        <v>0</v>
      </c>
      <c r="DC11" s="25">
        <f t="shared" ref="DC11:DC17" si="59">+DB11/12*9</f>
        <v>0</v>
      </c>
      <c r="DD11" s="58">
        <v>0</v>
      </c>
      <c r="DE11" s="58">
        <v>1620</v>
      </c>
      <c r="DF11" s="25">
        <f t="shared" ref="DF11:DF17" si="60">+DE11/12*9</f>
        <v>1215</v>
      </c>
      <c r="DG11" s="58">
        <v>1250.172</v>
      </c>
      <c r="DH11" s="58">
        <v>108</v>
      </c>
      <c r="DI11" s="58">
        <f t="shared" si="18"/>
        <v>2022000.0109999995</v>
      </c>
      <c r="DJ11" s="25">
        <f t="shared" ref="DJ11:DJ17" si="61">+DI11/12*9</f>
        <v>1516500.0082499995</v>
      </c>
      <c r="DK11" s="58">
        <f t="shared" si="19"/>
        <v>1375909.0086000001</v>
      </c>
      <c r="DL11" s="58">
        <v>0</v>
      </c>
      <c r="DM11" s="25">
        <f t="shared" ref="DM11:DM17" si="62">+DL11/12*9</f>
        <v>0</v>
      </c>
      <c r="DN11" s="58">
        <v>0</v>
      </c>
      <c r="DO11" s="58">
        <v>323916.71600000001</v>
      </c>
      <c r="DP11" s="25">
        <f t="shared" ref="DP11:DP17" si="63">+DO11/12*9</f>
        <v>242937.53700000001</v>
      </c>
      <c r="DQ11" s="58">
        <v>227880.45199999999</v>
      </c>
      <c r="DR11" s="58">
        <v>0</v>
      </c>
      <c r="DS11" s="25">
        <f t="shared" ref="DS11:DS17" si="64">+DR11/12*9</f>
        <v>0</v>
      </c>
      <c r="DT11" s="58">
        <v>0</v>
      </c>
      <c r="DU11" s="58">
        <v>0</v>
      </c>
      <c r="DV11" s="25">
        <f t="shared" ref="DV11:DV17" si="65">+DU11/12*9</f>
        <v>0</v>
      </c>
      <c r="DW11" s="58">
        <v>0</v>
      </c>
      <c r="DX11" s="58">
        <v>0</v>
      </c>
      <c r="DY11" s="25">
        <f t="shared" ref="DY11:DY17" si="66">+DX11/12*9</f>
        <v>0</v>
      </c>
      <c r="DZ11" s="58">
        <v>0</v>
      </c>
      <c r="EA11" s="58">
        <v>385000</v>
      </c>
      <c r="EB11" s="25">
        <f t="shared" ref="EB11:EB17" si="67">+EA11/12*9</f>
        <v>288750</v>
      </c>
      <c r="EC11" s="58">
        <v>254920.6293</v>
      </c>
      <c r="ED11" s="58"/>
      <c r="EE11" s="58">
        <f t="shared" si="20"/>
        <v>708916.71600000001</v>
      </c>
      <c r="EF11" s="25">
        <f t="shared" ref="EF11:EF17" si="68">+EE11/12*9</f>
        <v>531687.53700000001</v>
      </c>
      <c r="EG11" s="58">
        <f t="shared" si="21"/>
        <v>482801.08129999996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22">
        <v>3</v>
      </c>
      <c r="B12" s="56" t="s">
        <v>58</v>
      </c>
      <c r="C12" s="57">
        <v>6057.9053999999996</v>
      </c>
      <c r="D12" s="57">
        <v>3404.5398</v>
      </c>
      <c r="E12" s="24">
        <f t="shared" si="0"/>
        <v>549774.99300000002</v>
      </c>
      <c r="F12" s="25">
        <f t="shared" si="22"/>
        <v>412331.24475000001</v>
      </c>
      <c r="G12" s="25">
        <f t="shared" si="1"/>
        <v>406964.59700000001</v>
      </c>
      <c r="H12" s="25">
        <f t="shared" si="23"/>
        <v>98.698462020928375</v>
      </c>
      <c r="I12" s="25">
        <f t="shared" si="2"/>
        <v>74.023846515696292</v>
      </c>
      <c r="J12" s="25">
        <f t="shared" si="3"/>
        <v>116975.50000000007</v>
      </c>
      <c r="K12" s="25">
        <f t="shared" si="24"/>
        <v>87731.625000000058</v>
      </c>
      <c r="L12" s="25">
        <f t="shared" si="4"/>
        <v>85782.070999999967</v>
      </c>
      <c r="M12" s="25">
        <f t="shared" si="25"/>
        <v>97.777820711744383</v>
      </c>
      <c r="N12" s="25">
        <f t="shared" si="5"/>
        <v>73.333365533808291</v>
      </c>
      <c r="O12" s="25">
        <f t="shared" si="6"/>
        <v>20009.20000000007</v>
      </c>
      <c r="P12" s="25">
        <f t="shared" si="26"/>
        <v>15006.900000000052</v>
      </c>
      <c r="Q12" s="25">
        <f t="shared" si="7"/>
        <v>13453.531999999974</v>
      </c>
      <c r="R12" s="25">
        <f t="shared" si="27"/>
        <v>89.648974804922574</v>
      </c>
      <c r="S12" s="23">
        <f t="shared" si="8"/>
        <v>67.236731103691938</v>
      </c>
      <c r="T12" s="58">
        <v>0</v>
      </c>
      <c r="U12" s="25">
        <f t="shared" si="28"/>
        <v>0</v>
      </c>
      <c r="V12" s="58">
        <v>166.66499999999999</v>
      </c>
      <c r="W12" s="25" t="e">
        <f t="shared" si="29"/>
        <v>#DIV/0!</v>
      </c>
      <c r="X12" s="58" t="e">
        <f t="shared" si="9"/>
        <v>#DIV/0!</v>
      </c>
      <c r="Y12" s="58">
        <v>1200</v>
      </c>
      <c r="Z12" s="25">
        <f t="shared" si="30"/>
        <v>900</v>
      </c>
      <c r="AA12" s="58">
        <v>2576.7469999999998</v>
      </c>
      <c r="AB12" s="25">
        <f t="shared" si="31"/>
        <v>2.8630522222222221</v>
      </c>
      <c r="AC12" s="58">
        <f t="shared" si="10"/>
        <v>214.72891666666663</v>
      </c>
      <c r="AD12" s="58">
        <v>18809.20000000007</v>
      </c>
      <c r="AE12" s="25">
        <f t="shared" si="32"/>
        <v>14106.900000000052</v>
      </c>
      <c r="AF12" s="58">
        <v>10710.119999999974</v>
      </c>
      <c r="AG12" s="58">
        <f t="shared" si="33"/>
        <v>75.921144971609166</v>
      </c>
      <c r="AH12" s="58">
        <f t="shared" si="11"/>
        <v>56.940858728706878</v>
      </c>
      <c r="AI12" s="58">
        <v>41726.300000000003</v>
      </c>
      <c r="AJ12" s="25">
        <f t="shared" si="34"/>
        <v>31294.725000000002</v>
      </c>
      <c r="AK12" s="58">
        <v>25137.039000000001</v>
      </c>
      <c r="AL12" s="58">
        <f t="shared" si="35"/>
        <v>80.323565712751915</v>
      </c>
      <c r="AM12" s="58">
        <f t="shared" si="12"/>
        <v>60.242674284563925</v>
      </c>
      <c r="AN12" s="58">
        <v>4016</v>
      </c>
      <c r="AO12" s="25">
        <f t="shared" si="36"/>
        <v>3012</v>
      </c>
      <c r="AP12" s="58">
        <v>3018.797</v>
      </c>
      <c r="AQ12" s="58">
        <f t="shared" si="37"/>
        <v>100.22566401062416</v>
      </c>
      <c r="AR12" s="58">
        <f t="shared" si="13"/>
        <v>75.169248007968122</v>
      </c>
      <c r="AS12" s="58">
        <v>450</v>
      </c>
      <c r="AT12" s="25">
        <f t="shared" si="38"/>
        <v>337.5</v>
      </c>
      <c r="AU12" s="58">
        <v>292</v>
      </c>
      <c r="AV12" s="58">
        <f t="shared" si="39"/>
        <v>86.518518518518519</v>
      </c>
      <c r="AW12" s="58">
        <f t="shared" si="14"/>
        <v>64.888888888888886</v>
      </c>
      <c r="AX12" s="58">
        <v>0</v>
      </c>
      <c r="AY12" s="25">
        <f t="shared" si="40"/>
        <v>0</v>
      </c>
      <c r="AZ12" s="58">
        <v>0</v>
      </c>
      <c r="BA12" s="58">
        <v>0</v>
      </c>
      <c r="BB12" s="25">
        <f t="shared" si="41"/>
        <v>0</v>
      </c>
      <c r="BC12" s="58">
        <v>0</v>
      </c>
      <c r="BD12" s="58">
        <v>378755.8</v>
      </c>
      <c r="BE12" s="25">
        <f t="shared" si="42"/>
        <v>284066.84999999998</v>
      </c>
      <c r="BF12" s="58">
        <v>284066.8</v>
      </c>
      <c r="BG12" s="58">
        <v>0</v>
      </c>
      <c r="BH12" s="25">
        <f t="shared" si="43"/>
        <v>0</v>
      </c>
      <c r="BI12" s="58">
        <v>898.6</v>
      </c>
      <c r="BJ12" s="58">
        <v>0</v>
      </c>
      <c r="BK12" s="25">
        <f t="shared" si="44"/>
        <v>0</v>
      </c>
      <c r="BL12" s="58">
        <v>0</v>
      </c>
      <c r="BM12" s="58">
        <v>0</v>
      </c>
      <c r="BN12" s="25">
        <f t="shared" si="45"/>
        <v>0</v>
      </c>
      <c r="BO12" s="58">
        <v>0</v>
      </c>
      <c r="BP12" s="58">
        <f t="shared" si="15"/>
        <v>15290</v>
      </c>
      <c r="BQ12" s="25">
        <f t="shared" si="46"/>
        <v>11467.5</v>
      </c>
      <c r="BR12" s="58">
        <f t="shared" si="16"/>
        <v>12157.697</v>
      </c>
      <c r="BS12" s="58">
        <f t="shared" si="47"/>
        <v>106.01872247656421</v>
      </c>
      <c r="BT12" s="58">
        <f t="shared" si="17"/>
        <v>79.514041857423152</v>
      </c>
      <c r="BU12" s="58">
        <v>14390</v>
      </c>
      <c r="BV12" s="25">
        <f t="shared" si="48"/>
        <v>10792.5</v>
      </c>
      <c r="BW12" s="58">
        <v>11525.957</v>
      </c>
      <c r="BX12" s="58">
        <v>0</v>
      </c>
      <c r="BY12" s="25">
        <f t="shared" si="49"/>
        <v>0</v>
      </c>
      <c r="BZ12" s="58">
        <v>0</v>
      </c>
      <c r="CA12" s="58">
        <v>0</v>
      </c>
      <c r="CB12" s="25">
        <f t="shared" si="50"/>
        <v>0</v>
      </c>
      <c r="CC12" s="58">
        <v>0</v>
      </c>
      <c r="CD12" s="58">
        <v>900</v>
      </c>
      <c r="CE12" s="25">
        <f t="shared" si="51"/>
        <v>675</v>
      </c>
      <c r="CF12" s="58">
        <v>631.74</v>
      </c>
      <c r="CG12" s="58">
        <v>0</v>
      </c>
      <c r="CH12" s="25">
        <f t="shared" si="52"/>
        <v>0</v>
      </c>
      <c r="CI12" s="58">
        <v>0</v>
      </c>
      <c r="CJ12" s="58">
        <v>4933.1000000000004</v>
      </c>
      <c r="CK12" s="25">
        <f t="shared" si="53"/>
        <v>3699.8250000000003</v>
      </c>
      <c r="CL12" s="58">
        <v>1399.3</v>
      </c>
      <c r="CM12" s="58">
        <v>0</v>
      </c>
      <c r="CN12" s="25">
        <f t="shared" si="54"/>
        <v>0</v>
      </c>
      <c r="CO12" s="58">
        <v>0</v>
      </c>
      <c r="CP12" s="58">
        <v>27584</v>
      </c>
      <c r="CQ12" s="25">
        <f t="shared" si="55"/>
        <v>20688</v>
      </c>
      <c r="CR12" s="58">
        <v>20188.694</v>
      </c>
      <c r="CS12" s="58">
        <v>12284</v>
      </c>
      <c r="CT12" s="25">
        <f t="shared" si="56"/>
        <v>9213</v>
      </c>
      <c r="CU12" s="58">
        <v>8750.5370000000003</v>
      </c>
      <c r="CV12" s="58">
        <v>900</v>
      </c>
      <c r="CW12" s="25">
        <f t="shared" si="57"/>
        <v>675</v>
      </c>
      <c r="CX12" s="58">
        <v>672.64</v>
      </c>
      <c r="CY12" s="58">
        <v>2000</v>
      </c>
      <c r="CZ12" s="25">
        <f t="shared" si="58"/>
        <v>1500</v>
      </c>
      <c r="DA12" s="58">
        <v>900</v>
      </c>
      <c r="DB12" s="58">
        <v>10000</v>
      </c>
      <c r="DC12" s="25">
        <f t="shared" si="59"/>
        <v>7500</v>
      </c>
      <c r="DD12" s="58">
        <v>0</v>
      </c>
      <c r="DE12" s="58">
        <v>5000</v>
      </c>
      <c r="DF12" s="25">
        <f t="shared" si="60"/>
        <v>3750</v>
      </c>
      <c r="DG12" s="58">
        <v>9961.6720000000005</v>
      </c>
      <c r="DH12" s="58">
        <v>0</v>
      </c>
      <c r="DI12" s="58">
        <f t="shared" si="18"/>
        <v>510664.4</v>
      </c>
      <c r="DJ12" s="25">
        <f t="shared" si="61"/>
        <v>382998.30000000005</v>
      </c>
      <c r="DK12" s="58">
        <f t="shared" si="19"/>
        <v>372146.77100000001</v>
      </c>
      <c r="DL12" s="58">
        <v>0</v>
      </c>
      <c r="DM12" s="25">
        <f t="shared" si="62"/>
        <v>0</v>
      </c>
      <c r="DN12" s="58">
        <v>0</v>
      </c>
      <c r="DO12" s="58">
        <v>39110.593000000001</v>
      </c>
      <c r="DP12" s="25">
        <f t="shared" si="63"/>
        <v>29332.944749999999</v>
      </c>
      <c r="DQ12" s="58">
        <v>34817.826000000001</v>
      </c>
      <c r="DR12" s="58">
        <v>0</v>
      </c>
      <c r="DS12" s="25">
        <f t="shared" si="64"/>
        <v>0</v>
      </c>
      <c r="DT12" s="58">
        <v>0</v>
      </c>
      <c r="DU12" s="58">
        <v>0</v>
      </c>
      <c r="DV12" s="25">
        <f t="shared" si="65"/>
        <v>0</v>
      </c>
      <c r="DW12" s="58">
        <v>0</v>
      </c>
      <c r="DX12" s="58">
        <v>0</v>
      </c>
      <c r="DY12" s="25">
        <f t="shared" si="66"/>
        <v>0</v>
      </c>
      <c r="DZ12" s="58">
        <v>0</v>
      </c>
      <c r="EA12" s="58">
        <v>90310</v>
      </c>
      <c r="EB12" s="25">
        <f t="shared" si="67"/>
        <v>67732.5</v>
      </c>
      <c r="EC12" s="58">
        <v>70960</v>
      </c>
      <c r="ED12" s="58"/>
      <c r="EE12" s="58">
        <f t="shared" si="20"/>
        <v>129420.59299999999</v>
      </c>
      <c r="EF12" s="25">
        <f t="shared" si="68"/>
        <v>97065.444749999995</v>
      </c>
      <c r="EG12" s="58">
        <f t="shared" si="21"/>
        <v>105777.826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22">
        <v>4</v>
      </c>
      <c r="B13" s="56" t="s">
        <v>59</v>
      </c>
      <c r="C13" s="57">
        <v>26834.150799999999</v>
      </c>
      <c r="D13" s="57">
        <v>35940.715900000003</v>
      </c>
      <c r="E13" s="24">
        <f t="shared" si="0"/>
        <v>155567.96400000001</v>
      </c>
      <c r="F13" s="25">
        <f t="shared" si="22"/>
        <v>116675.97300000001</v>
      </c>
      <c r="G13" s="25">
        <f t="shared" si="1"/>
        <v>120108.7553</v>
      </c>
      <c r="H13" s="25">
        <f t="shared" si="23"/>
        <v>102.94215013745801</v>
      </c>
      <c r="I13" s="25">
        <f t="shared" si="2"/>
        <v>77.206612603093532</v>
      </c>
      <c r="J13" s="25">
        <f t="shared" si="3"/>
        <v>59100</v>
      </c>
      <c r="K13" s="25">
        <f t="shared" si="24"/>
        <v>44325</v>
      </c>
      <c r="L13" s="25">
        <f t="shared" si="4"/>
        <v>49857.755300000019</v>
      </c>
      <c r="M13" s="25">
        <f t="shared" si="25"/>
        <v>112.48224545967291</v>
      </c>
      <c r="N13" s="25">
        <f t="shared" si="5"/>
        <v>84.361684094754679</v>
      </c>
      <c r="O13" s="25">
        <f t="shared" si="6"/>
        <v>15500</v>
      </c>
      <c r="P13" s="25">
        <f t="shared" si="26"/>
        <v>11625</v>
      </c>
      <c r="Q13" s="25">
        <f t="shared" si="7"/>
        <v>11143.648000000017</v>
      </c>
      <c r="R13" s="25">
        <f t="shared" si="27"/>
        <v>95.859337634408746</v>
      </c>
      <c r="S13" s="23">
        <f t="shared" si="8"/>
        <v>71.894503225806559</v>
      </c>
      <c r="T13" s="58">
        <v>0</v>
      </c>
      <c r="U13" s="25">
        <f t="shared" si="28"/>
        <v>0</v>
      </c>
      <c r="V13" s="58">
        <v>0</v>
      </c>
      <c r="W13" s="25" t="e">
        <f t="shared" si="29"/>
        <v>#DIV/0!</v>
      </c>
      <c r="X13" s="58" t="e">
        <f t="shared" si="9"/>
        <v>#DIV/0!</v>
      </c>
      <c r="Y13" s="58">
        <v>15500</v>
      </c>
      <c r="Z13" s="25">
        <f t="shared" si="30"/>
        <v>11625</v>
      </c>
      <c r="AA13" s="58">
        <v>3037.0390000000002</v>
      </c>
      <c r="AB13" s="25">
        <f t="shared" si="31"/>
        <v>0.26125066666666669</v>
      </c>
      <c r="AC13" s="58">
        <f t="shared" si="10"/>
        <v>19.593800000000002</v>
      </c>
      <c r="AD13" s="58">
        <v>0</v>
      </c>
      <c r="AE13" s="25">
        <f t="shared" si="32"/>
        <v>0</v>
      </c>
      <c r="AF13" s="58">
        <v>8106.6090000000167</v>
      </c>
      <c r="AG13" s="58" t="e">
        <f t="shared" si="33"/>
        <v>#DIV/0!</v>
      </c>
      <c r="AH13" s="58" t="e">
        <f t="shared" si="11"/>
        <v>#DIV/0!</v>
      </c>
      <c r="AI13" s="58">
        <v>8000</v>
      </c>
      <c r="AJ13" s="25">
        <f t="shared" si="34"/>
        <v>6000</v>
      </c>
      <c r="AK13" s="58">
        <v>5412.2780000000002</v>
      </c>
      <c r="AL13" s="58">
        <f t="shared" si="35"/>
        <v>90.204633333333334</v>
      </c>
      <c r="AM13" s="58">
        <f t="shared" si="12"/>
        <v>67.653475000000014</v>
      </c>
      <c r="AN13" s="58">
        <v>2500</v>
      </c>
      <c r="AO13" s="25">
        <f t="shared" si="36"/>
        <v>1875</v>
      </c>
      <c r="AP13" s="58">
        <v>1625</v>
      </c>
      <c r="AQ13" s="58">
        <f t="shared" si="37"/>
        <v>86.666666666666671</v>
      </c>
      <c r="AR13" s="58">
        <f t="shared" si="13"/>
        <v>65</v>
      </c>
      <c r="AS13" s="58">
        <v>0</v>
      </c>
      <c r="AT13" s="25">
        <f t="shared" si="38"/>
        <v>0</v>
      </c>
      <c r="AU13" s="58">
        <v>0</v>
      </c>
      <c r="AV13" s="58" t="e">
        <f t="shared" si="39"/>
        <v>#DIV/0!</v>
      </c>
      <c r="AW13" s="58" t="e">
        <f t="shared" si="14"/>
        <v>#DIV/0!</v>
      </c>
      <c r="AX13" s="58">
        <v>0</v>
      </c>
      <c r="AY13" s="25">
        <f t="shared" si="40"/>
        <v>0</v>
      </c>
      <c r="AZ13" s="58">
        <v>0</v>
      </c>
      <c r="BA13" s="58">
        <v>0</v>
      </c>
      <c r="BB13" s="25">
        <f t="shared" si="41"/>
        <v>0</v>
      </c>
      <c r="BC13" s="58">
        <v>0</v>
      </c>
      <c r="BD13" s="58">
        <v>93668</v>
      </c>
      <c r="BE13" s="25">
        <f t="shared" si="42"/>
        <v>70251</v>
      </c>
      <c r="BF13" s="58">
        <v>70251</v>
      </c>
      <c r="BG13" s="58">
        <v>0</v>
      </c>
      <c r="BH13" s="25">
        <f t="shared" si="43"/>
        <v>0</v>
      </c>
      <c r="BI13" s="58">
        <v>0</v>
      </c>
      <c r="BJ13" s="58">
        <v>0</v>
      </c>
      <c r="BK13" s="25">
        <f t="shared" si="44"/>
        <v>0</v>
      </c>
      <c r="BL13" s="58">
        <v>0</v>
      </c>
      <c r="BM13" s="58">
        <v>0</v>
      </c>
      <c r="BN13" s="25">
        <f t="shared" si="45"/>
        <v>0</v>
      </c>
      <c r="BO13" s="58">
        <v>0</v>
      </c>
      <c r="BP13" s="58">
        <f t="shared" si="15"/>
        <v>23000</v>
      </c>
      <c r="BQ13" s="25">
        <f t="shared" si="46"/>
        <v>17250</v>
      </c>
      <c r="BR13" s="58">
        <f t="shared" si="16"/>
        <v>15986.278</v>
      </c>
      <c r="BS13" s="58">
        <f t="shared" si="47"/>
        <v>92.674075362318845</v>
      </c>
      <c r="BT13" s="58">
        <f t="shared" si="17"/>
        <v>69.505556521739138</v>
      </c>
      <c r="BU13" s="58">
        <v>20000</v>
      </c>
      <c r="BV13" s="25">
        <f t="shared" si="48"/>
        <v>15000</v>
      </c>
      <c r="BW13" s="58">
        <v>13577.662</v>
      </c>
      <c r="BX13" s="58">
        <v>0</v>
      </c>
      <c r="BY13" s="25">
        <f t="shared" si="49"/>
        <v>0</v>
      </c>
      <c r="BZ13" s="58">
        <v>0</v>
      </c>
      <c r="CA13" s="58">
        <v>0</v>
      </c>
      <c r="CB13" s="25">
        <f t="shared" si="50"/>
        <v>0</v>
      </c>
      <c r="CC13" s="58">
        <v>0</v>
      </c>
      <c r="CD13" s="58">
        <v>3000</v>
      </c>
      <c r="CE13" s="25">
        <f t="shared" si="51"/>
        <v>2250</v>
      </c>
      <c r="CF13" s="58">
        <v>2408.616</v>
      </c>
      <c r="CG13" s="58">
        <v>0</v>
      </c>
      <c r="CH13" s="25">
        <f t="shared" si="52"/>
        <v>0</v>
      </c>
      <c r="CI13" s="58">
        <v>0</v>
      </c>
      <c r="CJ13" s="58">
        <v>0</v>
      </c>
      <c r="CK13" s="25">
        <f t="shared" si="53"/>
        <v>0</v>
      </c>
      <c r="CL13" s="58">
        <v>0</v>
      </c>
      <c r="CM13" s="58">
        <v>0</v>
      </c>
      <c r="CN13" s="25">
        <f t="shared" si="54"/>
        <v>0</v>
      </c>
      <c r="CO13" s="58">
        <v>433</v>
      </c>
      <c r="CP13" s="58">
        <v>5100</v>
      </c>
      <c r="CQ13" s="25">
        <f t="shared" si="55"/>
        <v>3825</v>
      </c>
      <c r="CR13" s="58">
        <v>6645.96</v>
      </c>
      <c r="CS13" s="58">
        <v>2600</v>
      </c>
      <c r="CT13" s="25">
        <f t="shared" si="56"/>
        <v>1950</v>
      </c>
      <c r="CU13" s="58">
        <v>3163.36</v>
      </c>
      <c r="CV13" s="58">
        <v>0</v>
      </c>
      <c r="CW13" s="25">
        <f t="shared" si="57"/>
        <v>0</v>
      </c>
      <c r="CX13" s="58">
        <v>0</v>
      </c>
      <c r="CY13" s="58">
        <v>0</v>
      </c>
      <c r="CZ13" s="25">
        <f t="shared" si="58"/>
        <v>0</v>
      </c>
      <c r="DA13" s="58">
        <v>0</v>
      </c>
      <c r="DB13" s="58">
        <v>0</v>
      </c>
      <c r="DC13" s="25">
        <f t="shared" si="59"/>
        <v>0</v>
      </c>
      <c r="DD13" s="58">
        <v>0</v>
      </c>
      <c r="DE13" s="58">
        <v>5000</v>
      </c>
      <c r="DF13" s="25">
        <f t="shared" si="60"/>
        <v>3750</v>
      </c>
      <c r="DG13" s="58">
        <v>8611.5913</v>
      </c>
      <c r="DH13" s="58">
        <v>0</v>
      </c>
      <c r="DI13" s="58">
        <f t="shared" si="18"/>
        <v>152768</v>
      </c>
      <c r="DJ13" s="25">
        <f t="shared" si="61"/>
        <v>114576</v>
      </c>
      <c r="DK13" s="58">
        <f t="shared" si="19"/>
        <v>120108.7553</v>
      </c>
      <c r="DL13" s="58">
        <v>0</v>
      </c>
      <c r="DM13" s="25">
        <f t="shared" si="62"/>
        <v>0</v>
      </c>
      <c r="DN13" s="58">
        <v>0</v>
      </c>
      <c r="DO13" s="58">
        <v>2799.9639999999999</v>
      </c>
      <c r="DP13" s="25">
        <f t="shared" si="63"/>
        <v>2099.973</v>
      </c>
      <c r="DQ13" s="58">
        <v>0</v>
      </c>
      <c r="DR13" s="58">
        <v>0</v>
      </c>
      <c r="DS13" s="25">
        <f t="shared" si="64"/>
        <v>0</v>
      </c>
      <c r="DT13" s="58">
        <v>0</v>
      </c>
      <c r="DU13" s="58">
        <v>0</v>
      </c>
      <c r="DV13" s="25">
        <f t="shared" si="65"/>
        <v>0</v>
      </c>
      <c r="DW13" s="58">
        <v>0</v>
      </c>
      <c r="DX13" s="58">
        <v>0</v>
      </c>
      <c r="DY13" s="25">
        <f t="shared" si="66"/>
        <v>0</v>
      </c>
      <c r="DZ13" s="58">
        <v>0</v>
      </c>
      <c r="EA13" s="58">
        <v>0</v>
      </c>
      <c r="EB13" s="25">
        <f t="shared" si="67"/>
        <v>0</v>
      </c>
      <c r="EC13" s="58">
        <v>0</v>
      </c>
      <c r="ED13" s="58"/>
      <c r="EE13" s="58">
        <f t="shared" si="20"/>
        <v>2799.9639999999999</v>
      </c>
      <c r="EF13" s="25">
        <f t="shared" si="68"/>
        <v>2099.973</v>
      </c>
      <c r="EG13" s="58">
        <f t="shared" si="21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22">
        <v>5</v>
      </c>
      <c r="B14" s="56" t="s">
        <v>60</v>
      </c>
      <c r="C14" s="57">
        <v>273434.859</v>
      </c>
      <c r="D14" s="57">
        <v>800730.37840000005</v>
      </c>
      <c r="E14" s="24">
        <f t="shared" si="0"/>
        <v>3585524.34</v>
      </c>
      <c r="F14" s="25">
        <f t="shared" si="22"/>
        <v>2689143.2549999999</v>
      </c>
      <c r="G14" s="25">
        <f t="shared" si="1"/>
        <v>2462164.0998999998</v>
      </c>
      <c r="H14" s="25">
        <f t="shared" si="23"/>
        <v>91.559424932904889</v>
      </c>
      <c r="I14" s="25">
        <f t="shared" si="2"/>
        <v>68.669568699678663</v>
      </c>
      <c r="J14" s="25">
        <f t="shared" si="3"/>
        <v>743844.50000000012</v>
      </c>
      <c r="K14" s="25">
        <f t="shared" si="24"/>
        <v>557883.37500000012</v>
      </c>
      <c r="L14" s="25">
        <f t="shared" si="4"/>
        <v>397561.99090000009</v>
      </c>
      <c r="M14" s="25">
        <f t="shared" si="25"/>
        <v>71.262562878845429</v>
      </c>
      <c r="N14" s="25">
        <f t="shared" si="5"/>
        <v>53.446922159134068</v>
      </c>
      <c r="O14" s="25">
        <f t="shared" si="6"/>
        <v>158118.29999999999</v>
      </c>
      <c r="P14" s="25">
        <f t="shared" si="26"/>
        <v>118588.72499999999</v>
      </c>
      <c r="Q14" s="25">
        <f t="shared" si="7"/>
        <v>45890.235600000044</v>
      </c>
      <c r="R14" s="25">
        <f t="shared" si="27"/>
        <v>38.696963476080924</v>
      </c>
      <c r="S14" s="23">
        <f t="shared" si="8"/>
        <v>29.022722607060693</v>
      </c>
      <c r="T14" s="58">
        <v>300</v>
      </c>
      <c r="U14" s="25">
        <f t="shared" si="28"/>
        <v>225</v>
      </c>
      <c r="V14" s="58">
        <v>1248.184</v>
      </c>
      <c r="W14" s="25">
        <f t="shared" si="29"/>
        <v>5.5474844444444447</v>
      </c>
      <c r="X14" s="58">
        <f t="shared" si="9"/>
        <v>416.06133333333332</v>
      </c>
      <c r="Y14" s="58">
        <v>27353.5</v>
      </c>
      <c r="Z14" s="25">
        <f t="shared" si="30"/>
        <v>20515.125</v>
      </c>
      <c r="AA14" s="58">
        <v>12062.843000000001</v>
      </c>
      <c r="AB14" s="25">
        <f t="shared" si="31"/>
        <v>0.58799753840154523</v>
      </c>
      <c r="AC14" s="58">
        <f t="shared" si="10"/>
        <v>44.099815380115892</v>
      </c>
      <c r="AD14" s="58">
        <v>130464.8</v>
      </c>
      <c r="AE14" s="25">
        <f t="shared" si="32"/>
        <v>97848.6</v>
      </c>
      <c r="AF14" s="58">
        <v>32579.208600000042</v>
      </c>
      <c r="AG14" s="58">
        <f t="shared" si="33"/>
        <v>33.29552860235102</v>
      </c>
      <c r="AH14" s="58">
        <f t="shared" si="11"/>
        <v>24.971646451763267</v>
      </c>
      <c r="AI14" s="58">
        <v>394996.4</v>
      </c>
      <c r="AJ14" s="25">
        <f t="shared" si="34"/>
        <v>296247.30000000005</v>
      </c>
      <c r="AK14" s="58">
        <v>218712.0845</v>
      </c>
      <c r="AL14" s="58">
        <f t="shared" si="35"/>
        <v>73.827536824808178</v>
      </c>
      <c r="AM14" s="58">
        <f t="shared" si="12"/>
        <v>55.370652618606144</v>
      </c>
      <c r="AN14" s="58">
        <v>14809.5</v>
      </c>
      <c r="AO14" s="25">
        <f t="shared" si="36"/>
        <v>11107.125</v>
      </c>
      <c r="AP14" s="58">
        <v>14981.27</v>
      </c>
      <c r="AQ14" s="58">
        <f t="shared" si="37"/>
        <v>134.87981813475585</v>
      </c>
      <c r="AR14" s="58">
        <f t="shared" si="13"/>
        <v>101.15986360106687</v>
      </c>
      <c r="AS14" s="58">
        <v>10000</v>
      </c>
      <c r="AT14" s="25">
        <f t="shared" si="38"/>
        <v>7500</v>
      </c>
      <c r="AU14" s="58">
        <v>14026.2</v>
      </c>
      <c r="AV14" s="58">
        <f t="shared" si="39"/>
        <v>187.01599999999999</v>
      </c>
      <c r="AW14" s="58">
        <f t="shared" si="14"/>
        <v>140.262</v>
      </c>
      <c r="AX14" s="58">
        <v>0</v>
      </c>
      <c r="AY14" s="25">
        <f t="shared" si="40"/>
        <v>0</v>
      </c>
      <c r="AZ14" s="58">
        <v>1134.357</v>
      </c>
      <c r="BA14" s="58">
        <v>0</v>
      </c>
      <c r="BB14" s="25">
        <f t="shared" si="41"/>
        <v>0</v>
      </c>
      <c r="BC14" s="58">
        <v>0</v>
      </c>
      <c r="BD14" s="58">
        <v>2419532.6</v>
      </c>
      <c r="BE14" s="25">
        <f t="shared" si="42"/>
        <v>1814649.4500000002</v>
      </c>
      <c r="BF14" s="58">
        <v>1814649.8</v>
      </c>
      <c r="BG14" s="58">
        <v>3378.5</v>
      </c>
      <c r="BH14" s="25">
        <f t="shared" si="43"/>
        <v>2533.875</v>
      </c>
      <c r="BI14" s="58">
        <v>2875.6</v>
      </c>
      <c r="BJ14" s="58">
        <v>0</v>
      </c>
      <c r="BK14" s="25">
        <f t="shared" si="44"/>
        <v>0</v>
      </c>
      <c r="BL14" s="58">
        <v>0</v>
      </c>
      <c r="BM14" s="58">
        <v>0</v>
      </c>
      <c r="BN14" s="25">
        <f t="shared" si="45"/>
        <v>0</v>
      </c>
      <c r="BO14" s="58">
        <v>0</v>
      </c>
      <c r="BP14" s="58">
        <f t="shared" si="15"/>
        <v>37904</v>
      </c>
      <c r="BQ14" s="25">
        <f t="shared" si="46"/>
        <v>28428</v>
      </c>
      <c r="BR14" s="58">
        <f t="shared" si="16"/>
        <v>28955.013999999999</v>
      </c>
      <c r="BS14" s="58">
        <f t="shared" si="47"/>
        <v>101.85385535387645</v>
      </c>
      <c r="BT14" s="58">
        <f t="shared" si="17"/>
        <v>76.390391515407345</v>
      </c>
      <c r="BU14" s="58">
        <v>31936.3</v>
      </c>
      <c r="BV14" s="25">
        <f t="shared" si="48"/>
        <v>23952.224999999999</v>
      </c>
      <c r="BW14" s="58">
        <v>23329.798999999999</v>
      </c>
      <c r="BX14" s="58">
        <v>0</v>
      </c>
      <c r="BY14" s="25">
        <f t="shared" si="49"/>
        <v>0</v>
      </c>
      <c r="BZ14" s="58">
        <v>2397.125</v>
      </c>
      <c r="CA14" s="58">
        <v>0</v>
      </c>
      <c r="CB14" s="25">
        <f t="shared" si="50"/>
        <v>0</v>
      </c>
      <c r="CC14" s="58">
        <v>0</v>
      </c>
      <c r="CD14" s="58">
        <v>5967.7</v>
      </c>
      <c r="CE14" s="25">
        <f t="shared" si="51"/>
        <v>4475.7749999999996</v>
      </c>
      <c r="CF14" s="58">
        <v>3228.09</v>
      </c>
      <c r="CG14" s="58">
        <v>0</v>
      </c>
      <c r="CH14" s="25">
        <f t="shared" si="52"/>
        <v>0</v>
      </c>
      <c r="CI14" s="58">
        <v>0</v>
      </c>
      <c r="CJ14" s="58">
        <v>7540.4</v>
      </c>
      <c r="CK14" s="25">
        <f t="shared" si="53"/>
        <v>5655.3</v>
      </c>
      <c r="CL14" s="58">
        <v>2458.2890000000002</v>
      </c>
      <c r="CM14" s="58">
        <v>0</v>
      </c>
      <c r="CN14" s="25">
        <f t="shared" si="54"/>
        <v>0</v>
      </c>
      <c r="CO14" s="58">
        <v>904</v>
      </c>
      <c r="CP14" s="58">
        <v>126166.3</v>
      </c>
      <c r="CQ14" s="25">
        <f t="shared" si="55"/>
        <v>94624.725000000006</v>
      </c>
      <c r="CR14" s="58">
        <v>58333.635399999999</v>
      </c>
      <c r="CS14" s="58">
        <v>62682.8</v>
      </c>
      <c r="CT14" s="25">
        <f t="shared" si="56"/>
        <v>47012.1</v>
      </c>
      <c r="CU14" s="58">
        <v>19029.951000000001</v>
      </c>
      <c r="CV14" s="58">
        <v>1350</v>
      </c>
      <c r="CW14" s="25">
        <f t="shared" si="57"/>
        <v>1012.5</v>
      </c>
      <c r="CX14" s="58">
        <v>13012.0674</v>
      </c>
      <c r="CY14" s="58">
        <v>500</v>
      </c>
      <c r="CZ14" s="25">
        <f t="shared" si="58"/>
        <v>375</v>
      </c>
      <c r="DA14" s="58">
        <v>774.24900000000002</v>
      </c>
      <c r="DB14" s="58">
        <v>0</v>
      </c>
      <c r="DC14" s="25">
        <f t="shared" si="59"/>
        <v>0</v>
      </c>
      <c r="DD14" s="58">
        <v>0</v>
      </c>
      <c r="DE14" s="58">
        <v>0</v>
      </c>
      <c r="DF14" s="25">
        <f t="shared" si="60"/>
        <v>0</v>
      </c>
      <c r="DG14" s="58">
        <v>838.87800000000004</v>
      </c>
      <c r="DH14" s="58">
        <v>0</v>
      </c>
      <c r="DI14" s="58">
        <f t="shared" si="18"/>
        <v>3174295.9999999995</v>
      </c>
      <c r="DJ14" s="25">
        <f t="shared" si="61"/>
        <v>2380721.9999999995</v>
      </c>
      <c r="DK14" s="58">
        <f t="shared" si="19"/>
        <v>2217545.6798999999</v>
      </c>
      <c r="DL14" s="58">
        <v>0</v>
      </c>
      <c r="DM14" s="25">
        <f t="shared" si="62"/>
        <v>0</v>
      </c>
      <c r="DN14" s="58">
        <v>0</v>
      </c>
      <c r="DO14" s="58">
        <v>411228.34</v>
      </c>
      <c r="DP14" s="25">
        <f t="shared" si="63"/>
        <v>308421.255</v>
      </c>
      <c r="DQ14" s="58">
        <v>244303.42</v>
      </c>
      <c r="DR14" s="58">
        <v>0</v>
      </c>
      <c r="DS14" s="25">
        <f t="shared" si="64"/>
        <v>0</v>
      </c>
      <c r="DT14" s="58">
        <v>0</v>
      </c>
      <c r="DU14" s="58">
        <v>0</v>
      </c>
      <c r="DV14" s="25">
        <f t="shared" si="65"/>
        <v>0</v>
      </c>
      <c r="DW14" s="58">
        <v>315</v>
      </c>
      <c r="DX14" s="58">
        <v>0</v>
      </c>
      <c r="DY14" s="25">
        <f t="shared" si="66"/>
        <v>0</v>
      </c>
      <c r="DZ14" s="58">
        <v>0</v>
      </c>
      <c r="EA14" s="58">
        <v>625000</v>
      </c>
      <c r="EB14" s="25">
        <f t="shared" si="67"/>
        <v>468750</v>
      </c>
      <c r="EC14" s="58">
        <v>0</v>
      </c>
      <c r="ED14" s="58"/>
      <c r="EE14" s="58">
        <f t="shared" si="20"/>
        <v>1036228.3400000001</v>
      </c>
      <c r="EF14" s="25">
        <f t="shared" si="68"/>
        <v>777171.25500000012</v>
      </c>
      <c r="EG14" s="58">
        <f t="shared" si="21"/>
        <v>244618.42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ht="24" customHeight="1" x14ac:dyDescent="0.3">
      <c r="A15" s="22">
        <v>6</v>
      </c>
      <c r="B15" s="56" t="s">
        <v>61</v>
      </c>
      <c r="C15" s="57">
        <v>69743.406199999998</v>
      </c>
      <c r="D15" s="57">
        <v>75510.452300000004</v>
      </c>
      <c r="E15" s="24">
        <f t="shared" si="0"/>
        <v>1774285.9967999998</v>
      </c>
      <c r="F15" s="25">
        <f t="shared" si="22"/>
        <v>1330714.4975999999</v>
      </c>
      <c r="G15" s="25">
        <f t="shared" si="1"/>
        <v>1117383.5989999999</v>
      </c>
      <c r="H15" s="25">
        <f t="shared" si="23"/>
        <v>83.968695089386088</v>
      </c>
      <c r="I15" s="25">
        <f t="shared" si="2"/>
        <v>62.97652131703957</v>
      </c>
      <c r="J15" s="25">
        <f t="shared" si="3"/>
        <v>485392.20000000013</v>
      </c>
      <c r="K15" s="25">
        <f t="shared" si="24"/>
        <v>364044.15000000014</v>
      </c>
      <c r="L15" s="25">
        <f t="shared" si="4"/>
        <v>288660.3569999999</v>
      </c>
      <c r="M15" s="25">
        <f t="shared" si="25"/>
        <v>79.292678374312516</v>
      </c>
      <c r="N15" s="25">
        <f t="shared" si="5"/>
        <v>59.469508780734394</v>
      </c>
      <c r="O15" s="25">
        <f t="shared" si="6"/>
        <v>120821.70000000007</v>
      </c>
      <c r="P15" s="25">
        <f t="shared" si="26"/>
        <v>90616.275000000052</v>
      </c>
      <c r="Q15" s="25">
        <f t="shared" si="7"/>
        <v>58100.06029999991</v>
      </c>
      <c r="R15" s="25">
        <f t="shared" si="27"/>
        <v>64.116584244938196</v>
      </c>
      <c r="S15" s="23">
        <f t="shared" si="8"/>
        <v>48.087438183703654</v>
      </c>
      <c r="T15" s="58">
        <v>7040</v>
      </c>
      <c r="U15" s="25">
        <f t="shared" si="28"/>
        <v>5280</v>
      </c>
      <c r="V15" s="58">
        <v>7293.7879999999996</v>
      </c>
      <c r="W15" s="25">
        <f t="shared" si="29"/>
        <v>1.3813992424242423</v>
      </c>
      <c r="X15" s="58">
        <f t="shared" si="9"/>
        <v>103.60494318181817</v>
      </c>
      <c r="Y15" s="58">
        <v>49845</v>
      </c>
      <c r="Z15" s="25">
        <f t="shared" si="30"/>
        <v>37383.75</v>
      </c>
      <c r="AA15" s="58">
        <v>26726.927</v>
      </c>
      <c r="AB15" s="25">
        <f t="shared" si="31"/>
        <v>0.71493434981776838</v>
      </c>
      <c r="AC15" s="58">
        <f t="shared" si="10"/>
        <v>53.620076236332622</v>
      </c>
      <c r="AD15" s="58">
        <v>63936.70000000007</v>
      </c>
      <c r="AE15" s="25">
        <f t="shared" si="32"/>
        <v>47952.525000000052</v>
      </c>
      <c r="AF15" s="58">
        <v>24079.345299999914</v>
      </c>
      <c r="AG15" s="58">
        <f t="shared" si="33"/>
        <v>50.214968450566232</v>
      </c>
      <c r="AH15" s="58">
        <f t="shared" si="11"/>
        <v>37.661226337924674</v>
      </c>
      <c r="AI15" s="58">
        <v>243799.4</v>
      </c>
      <c r="AJ15" s="25">
        <f t="shared" si="34"/>
        <v>182849.55</v>
      </c>
      <c r="AK15" s="58">
        <v>148489.2114</v>
      </c>
      <c r="AL15" s="58">
        <f t="shared" si="35"/>
        <v>81.208409536692869</v>
      </c>
      <c r="AM15" s="58">
        <f t="shared" si="12"/>
        <v>60.906307152519659</v>
      </c>
      <c r="AN15" s="58">
        <v>12050</v>
      </c>
      <c r="AO15" s="25">
        <f t="shared" si="36"/>
        <v>9037.5</v>
      </c>
      <c r="AP15" s="58">
        <v>7776.2250000000004</v>
      </c>
      <c r="AQ15" s="58">
        <f t="shared" si="37"/>
        <v>86.04398340248963</v>
      </c>
      <c r="AR15" s="58">
        <f t="shared" si="13"/>
        <v>64.532987551867222</v>
      </c>
      <c r="AS15" s="58">
        <v>13700</v>
      </c>
      <c r="AT15" s="25">
        <f t="shared" si="38"/>
        <v>10275</v>
      </c>
      <c r="AU15" s="58">
        <v>9921.2999999999993</v>
      </c>
      <c r="AV15" s="58">
        <f t="shared" si="39"/>
        <v>96.557664233576631</v>
      </c>
      <c r="AW15" s="58">
        <f t="shared" si="14"/>
        <v>72.41824817518247</v>
      </c>
      <c r="AX15" s="58">
        <v>0</v>
      </c>
      <c r="AY15" s="25">
        <f t="shared" si="40"/>
        <v>0</v>
      </c>
      <c r="AZ15" s="58">
        <v>0</v>
      </c>
      <c r="BA15" s="58">
        <v>0</v>
      </c>
      <c r="BB15" s="25">
        <f t="shared" si="41"/>
        <v>0</v>
      </c>
      <c r="BC15" s="58">
        <v>0</v>
      </c>
      <c r="BD15" s="58">
        <v>976132.12269999995</v>
      </c>
      <c r="BE15" s="25">
        <f t="shared" si="42"/>
        <v>732099.09202500002</v>
      </c>
      <c r="BF15" s="58">
        <v>732099.3</v>
      </c>
      <c r="BG15" s="58">
        <v>2396.8000000000002</v>
      </c>
      <c r="BH15" s="25">
        <f t="shared" si="43"/>
        <v>1797.6000000000001</v>
      </c>
      <c r="BI15" s="58">
        <v>1977.2</v>
      </c>
      <c r="BJ15" s="58">
        <v>0</v>
      </c>
      <c r="BK15" s="25">
        <f t="shared" si="44"/>
        <v>0</v>
      </c>
      <c r="BL15" s="58">
        <v>0</v>
      </c>
      <c r="BM15" s="58">
        <v>0</v>
      </c>
      <c r="BN15" s="25">
        <f t="shared" si="45"/>
        <v>0</v>
      </c>
      <c r="BO15" s="58">
        <v>0</v>
      </c>
      <c r="BP15" s="58">
        <f t="shared" si="15"/>
        <v>39383.699999999997</v>
      </c>
      <c r="BQ15" s="25">
        <f t="shared" si="46"/>
        <v>29537.774999999998</v>
      </c>
      <c r="BR15" s="58">
        <f t="shared" si="16"/>
        <v>14390.325999999999</v>
      </c>
      <c r="BS15" s="58">
        <f t="shared" si="47"/>
        <v>48.718381800931184</v>
      </c>
      <c r="BT15" s="58">
        <f t="shared" si="17"/>
        <v>36.538786350698388</v>
      </c>
      <c r="BU15" s="58">
        <v>19697.5</v>
      </c>
      <c r="BV15" s="25">
        <f t="shared" si="48"/>
        <v>14773.125</v>
      </c>
      <c r="BW15" s="58">
        <v>6052.3594999999996</v>
      </c>
      <c r="BX15" s="58">
        <v>15541.2</v>
      </c>
      <c r="BY15" s="25">
        <f t="shared" si="49"/>
        <v>11655.900000000001</v>
      </c>
      <c r="BZ15" s="58">
        <v>4748.6099999999997</v>
      </c>
      <c r="CA15" s="58">
        <v>2000</v>
      </c>
      <c r="CB15" s="25">
        <f t="shared" si="50"/>
        <v>1500</v>
      </c>
      <c r="CC15" s="58">
        <v>1295.5070000000001</v>
      </c>
      <c r="CD15" s="58">
        <v>2145</v>
      </c>
      <c r="CE15" s="25">
        <f t="shared" si="51"/>
        <v>1608.75</v>
      </c>
      <c r="CF15" s="58">
        <v>2293.8494999999998</v>
      </c>
      <c r="CG15" s="58">
        <v>0</v>
      </c>
      <c r="CH15" s="25">
        <f t="shared" si="52"/>
        <v>0</v>
      </c>
      <c r="CI15" s="58">
        <v>0</v>
      </c>
      <c r="CJ15" s="58">
        <v>2227.1999999999998</v>
      </c>
      <c r="CK15" s="25">
        <f t="shared" si="53"/>
        <v>1670.3999999999999</v>
      </c>
      <c r="CL15" s="58">
        <v>1559.02</v>
      </c>
      <c r="CM15" s="58">
        <v>0</v>
      </c>
      <c r="CN15" s="25">
        <f t="shared" si="54"/>
        <v>0</v>
      </c>
      <c r="CO15" s="58">
        <v>0</v>
      </c>
      <c r="CP15" s="58">
        <v>53392.2</v>
      </c>
      <c r="CQ15" s="25">
        <f t="shared" si="55"/>
        <v>40044.149999999994</v>
      </c>
      <c r="CR15" s="58">
        <v>28496.378000000001</v>
      </c>
      <c r="CS15" s="58">
        <v>42320</v>
      </c>
      <c r="CT15" s="25">
        <f t="shared" si="56"/>
        <v>31740</v>
      </c>
      <c r="CU15" s="58">
        <v>22611.477999999999</v>
      </c>
      <c r="CV15" s="58">
        <v>2000</v>
      </c>
      <c r="CW15" s="25">
        <f t="shared" si="57"/>
        <v>1500</v>
      </c>
      <c r="CX15" s="58">
        <v>16576.906299999999</v>
      </c>
      <c r="CY15" s="58">
        <v>20</v>
      </c>
      <c r="CZ15" s="25">
        <f t="shared" si="58"/>
        <v>15</v>
      </c>
      <c r="DA15" s="58">
        <v>20</v>
      </c>
      <c r="DB15" s="58">
        <v>0</v>
      </c>
      <c r="DC15" s="25">
        <f t="shared" si="59"/>
        <v>0</v>
      </c>
      <c r="DD15" s="58">
        <v>0</v>
      </c>
      <c r="DE15" s="58">
        <v>225.2</v>
      </c>
      <c r="DF15" s="25">
        <f t="shared" si="60"/>
        <v>168.89999999999998</v>
      </c>
      <c r="DG15" s="58">
        <v>4889.95</v>
      </c>
      <c r="DH15" s="58">
        <v>0</v>
      </c>
      <c r="DI15" s="58">
        <f t="shared" si="18"/>
        <v>1466148.3226999999</v>
      </c>
      <c r="DJ15" s="25">
        <f t="shared" si="61"/>
        <v>1099611.2420249998</v>
      </c>
      <c r="DK15" s="58">
        <f t="shared" si="19"/>
        <v>1024295.877</v>
      </c>
      <c r="DL15" s="58">
        <v>10100</v>
      </c>
      <c r="DM15" s="25">
        <f t="shared" si="62"/>
        <v>7575</v>
      </c>
      <c r="DN15" s="58">
        <v>14512.449000000001</v>
      </c>
      <c r="DO15" s="58">
        <v>298037.6741</v>
      </c>
      <c r="DP15" s="25">
        <f t="shared" si="63"/>
        <v>223528.25557499999</v>
      </c>
      <c r="DQ15" s="58">
        <v>78575.273000000001</v>
      </c>
      <c r="DR15" s="58">
        <v>0</v>
      </c>
      <c r="DS15" s="25">
        <f t="shared" si="64"/>
        <v>0</v>
      </c>
      <c r="DT15" s="58">
        <v>0</v>
      </c>
      <c r="DU15" s="58">
        <v>0</v>
      </c>
      <c r="DV15" s="25">
        <f t="shared" si="65"/>
        <v>0</v>
      </c>
      <c r="DW15" s="58">
        <v>0</v>
      </c>
      <c r="DX15" s="58">
        <v>0</v>
      </c>
      <c r="DY15" s="25">
        <f t="shared" si="66"/>
        <v>0</v>
      </c>
      <c r="DZ15" s="58">
        <v>0</v>
      </c>
      <c r="EA15" s="58">
        <v>307370</v>
      </c>
      <c r="EB15" s="25">
        <f t="shared" si="67"/>
        <v>230527.5</v>
      </c>
      <c r="EC15" s="58">
        <v>163998.52600000001</v>
      </c>
      <c r="ED15" s="58"/>
      <c r="EE15" s="58">
        <f t="shared" si="20"/>
        <v>615507.67409999995</v>
      </c>
      <c r="EF15" s="25">
        <f t="shared" si="68"/>
        <v>461630.75557499996</v>
      </c>
      <c r="EG15" s="58">
        <f t="shared" si="21"/>
        <v>257086.24800000002</v>
      </c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x14ac:dyDescent="0.3">
      <c r="A16" s="22"/>
      <c r="B16" s="44"/>
      <c r="C16" s="45"/>
      <c r="D16" s="32"/>
      <c r="E16" s="58"/>
      <c r="F16" s="58"/>
      <c r="G16" s="25"/>
      <c r="H16" s="25" t="e">
        <f t="shared" si="23"/>
        <v>#DIV/0!</v>
      </c>
      <c r="I16" s="25"/>
      <c r="J16" s="25"/>
      <c r="K16" s="25"/>
      <c r="L16" s="25"/>
      <c r="M16" s="25" t="e">
        <f t="shared" si="25"/>
        <v>#DIV/0!</v>
      </c>
      <c r="N16" s="25"/>
      <c r="O16" s="25"/>
      <c r="P16" s="25"/>
      <c r="Q16" s="25"/>
      <c r="R16" s="25" t="e">
        <f t="shared" si="27"/>
        <v>#DIV/0!</v>
      </c>
      <c r="S16" s="23"/>
      <c r="T16" s="26"/>
      <c r="U16" s="61"/>
      <c r="V16" s="41"/>
      <c r="W16" s="25" t="e">
        <f t="shared" si="29"/>
        <v>#DIV/0!</v>
      </c>
      <c r="X16" s="23"/>
      <c r="Y16" s="33"/>
      <c r="Z16" s="25">
        <f t="shared" si="30"/>
        <v>0</v>
      </c>
      <c r="AA16" s="41"/>
      <c r="AB16" s="25" t="e">
        <f t="shared" si="31"/>
        <v>#DIV/0!</v>
      </c>
      <c r="AC16" s="23"/>
      <c r="AD16" s="23"/>
      <c r="AE16" s="25">
        <f t="shared" si="32"/>
        <v>0</v>
      </c>
      <c r="AF16" s="41"/>
      <c r="AG16" s="58" t="e">
        <f>+AF16/AE16*100</f>
        <v>#DIV/0!</v>
      </c>
      <c r="AH16" s="23"/>
      <c r="AI16" s="26"/>
      <c r="AJ16" s="25">
        <f t="shared" si="34"/>
        <v>0</v>
      </c>
      <c r="AK16" s="41"/>
      <c r="AL16" s="58" t="e">
        <f t="shared" si="35"/>
        <v>#DIV/0!</v>
      </c>
      <c r="AM16" s="23"/>
      <c r="AN16" s="26"/>
      <c r="AO16" s="25">
        <f t="shared" si="36"/>
        <v>0</v>
      </c>
      <c r="AP16" s="41"/>
      <c r="AQ16" s="58" t="e">
        <f t="shared" si="37"/>
        <v>#DIV/0!</v>
      </c>
      <c r="AR16" s="23"/>
      <c r="AS16" s="28"/>
      <c r="AT16" s="25">
        <f t="shared" si="38"/>
        <v>0</v>
      </c>
      <c r="AU16" s="25"/>
      <c r="AV16" s="58" t="e">
        <f t="shared" si="39"/>
        <v>#DIV/0!</v>
      </c>
      <c r="AW16" s="23"/>
      <c r="AX16" s="27"/>
      <c r="AY16" s="25">
        <f t="shared" si="40"/>
        <v>0</v>
      </c>
      <c r="AZ16" s="23"/>
      <c r="BA16" s="23"/>
      <c r="BB16" s="25">
        <f t="shared" si="41"/>
        <v>0</v>
      </c>
      <c r="BC16" s="23"/>
      <c r="BD16" s="23"/>
      <c r="BE16" s="25">
        <f t="shared" si="42"/>
        <v>0</v>
      </c>
      <c r="BF16" s="50"/>
      <c r="BG16" s="29"/>
      <c r="BH16" s="25">
        <f t="shared" si="43"/>
        <v>0</v>
      </c>
      <c r="BI16" s="23"/>
      <c r="BJ16" s="23"/>
      <c r="BK16" s="25">
        <f t="shared" si="44"/>
        <v>0</v>
      </c>
      <c r="BL16" s="23"/>
      <c r="BM16" s="23"/>
      <c r="BN16" s="25">
        <f t="shared" si="45"/>
        <v>0</v>
      </c>
      <c r="BO16" s="23"/>
      <c r="BP16" s="25"/>
      <c r="BQ16" s="25">
        <f t="shared" si="46"/>
        <v>0</v>
      </c>
      <c r="BR16" s="25"/>
      <c r="BS16" s="58" t="e">
        <f t="shared" si="47"/>
        <v>#DIV/0!</v>
      </c>
      <c r="BT16" s="23"/>
      <c r="BU16" s="26"/>
      <c r="BV16" s="25">
        <f t="shared" si="48"/>
        <v>0</v>
      </c>
      <c r="BW16" s="41"/>
      <c r="BX16" s="23"/>
      <c r="BY16" s="25">
        <f t="shared" si="49"/>
        <v>0</v>
      </c>
      <c r="BZ16" s="25"/>
      <c r="CA16" s="23"/>
      <c r="CB16" s="25">
        <f t="shared" si="50"/>
        <v>0</v>
      </c>
      <c r="CC16" s="23"/>
      <c r="CD16" s="26"/>
      <c r="CE16" s="25">
        <f t="shared" si="51"/>
        <v>0</v>
      </c>
      <c r="CF16" s="41"/>
      <c r="CG16" s="23"/>
      <c r="CH16" s="25">
        <f t="shared" si="52"/>
        <v>0</v>
      </c>
      <c r="CI16" s="23"/>
      <c r="CJ16" s="23"/>
      <c r="CK16" s="25">
        <f t="shared" si="53"/>
        <v>0</v>
      </c>
      <c r="CL16" s="23"/>
      <c r="CM16" s="26"/>
      <c r="CN16" s="25">
        <f t="shared" si="54"/>
        <v>0</v>
      </c>
      <c r="CO16" s="41"/>
      <c r="CP16" s="26"/>
      <c r="CQ16" s="25">
        <f t="shared" si="55"/>
        <v>0</v>
      </c>
      <c r="CR16" s="50"/>
      <c r="CS16" s="51"/>
      <c r="CT16" s="25">
        <f t="shared" si="56"/>
        <v>0</v>
      </c>
      <c r="CU16" s="50"/>
      <c r="CV16" s="26"/>
      <c r="CW16" s="25">
        <f t="shared" si="57"/>
        <v>0</v>
      </c>
      <c r="CX16" s="41"/>
      <c r="CY16" s="23"/>
      <c r="CZ16" s="25">
        <f t="shared" si="58"/>
        <v>0</v>
      </c>
      <c r="DA16" s="23"/>
      <c r="DB16" s="23"/>
      <c r="DC16" s="25">
        <f t="shared" si="59"/>
        <v>0</v>
      </c>
      <c r="DD16" s="23"/>
      <c r="DE16" s="23"/>
      <c r="DF16" s="25">
        <f t="shared" si="60"/>
        <v>0</v>
      </c>
      <c r="DG16" s="52"/>
      <c r="DH16" s="25"/>
      <c r="DI16" s="25"/>
      <c r="DJ16" s="25">
        <f t="shared" si="61"/>
        <v>0</v>
      </c>
      <c r="DK16" s="25"/>
      <c r="DL16" s="23"/>
      <c r="DM16" s="25">
        <f t="shared" si="62"/>
        <v>0</v>
      </c>
      <c r="DN16" s="23"/>
      <c r="DO16" s="23"/>
      <c r="DP16" s="25">
        <f t="shared" si="63"/>
        <v>0</v>
      </c>
      <c r="DQ16" s="23"/>
      <c r="DR16" s="23"/>
      <c r="DS16" s="25">
        <f t="shared" si="64"/>
        <v>0</v>
      </c>
      <c r="DT16" s="23"/>
      <c r="DU16" s="23"/>
      <c r="DV16" s="25">
        <f t="shared" si="65"/>
        <v>0</v>
      </c>
      <c r="DW16" s="23"/>
      <c r="DX16" s="23"/>
      <c r="DY16" s="25">
        <f t="shared" si="66"/>
        <v>0</v>
      </c>
      <c r="DZ16" s="23"/>
      <c r="EA16" s="53"/>
      <c r="EB16" s="25">
        <f t="shared" si="67"/>
        <v>0</v>
      </c>
      <c r="EC16" s="25"/>
      <c r="ED16" s="25"/>
      <c r="EE16" s="25"/>
      <c r="EF16" s="25">
        <f t="shared" si="68"/>
        <v>0</v>
      </c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x14ac:dyDescent="0.3">
      <c r="A17" s="22"/>
      <c r="B17" s="44"/>
      <c r="C17" s="45"/>
      <c r="D17" s="32"/>
      <c r="E17" s="58"/>
      <c r="F17" s="58"/>
      <c r="G17" s="25"/>
      <c r="H17" s="25" t="e">
        <f t="shared" si="23"/>
        <v>#DIV/0!</v>
      </c>
      <c r="I17" s="25"/>
      <c r="J17" s="25"/>
      <c r="K17" s="25"/>
      <c r="L17" s="25"/>
      <c r="M17" s="25" t="e">
        <f t="shared" si="25"/>
        <v>#DIV/0!</v>
      </c>
      <c r="N17" s="25"/>
      <c r="O17" s="25"/>
      <c r="P17" s="25"/>
      <c r="Q17" s="25"/>
      <c r="R17" s="25" t="e">
        <f t="shared" si="27"/>
        <v>#DIV/0!</v>
      </c>
      <c r="S17" s="23"/>
      <c r="T17" s="26"/>
      <c r="U17" s="26"/>
      <c r="V17" s="25"/>
      <c r="W17" s="25" t="e">
        <f t="shared" si="29"/>
        <v>#DIV/0!</v>
      </c>
      <c r="X17" s="23"/>
      <c r="Y17" s="33"/>
      <c r="Z17" s="25">
        <f t="shared" si="30"/>
        <v>0</v>
      </c>
      <c r="AA17" s="25"/>
      <c r="AB17" s="25" t="e">
        <f t="shared" si="31"/>
        <v>#DIV/0!</v>
      </c>
      <c r="AC17" s="23"/>
      <c r="AD17" s="23"/>
      <c r="AE17" s="25">
        <f t="shared" si="32"/>
        <v>0</v>
      </c>
      <c r="AF17" s="23"/>
      <c r="AG17" s="58" t="e">
        <f t="shared" si="33"/>
        <v>#DIV/0!</v>
      </c>
      <c r="AH17" s="23"/>
      <c r="AI17" s="26"/>
      <c r="AJ17" s="25">
        <f t="shared" si="34"/>
        <v>0</v>
      </c>
      <c r="AK17" s="25"/>
      <c r="AL17" s="58" t="e">
        <f t="shared" si="35"/>
        <v>#DIV/0!</v>
      </c>
      <c r="AM17" s="23"/>
      <c r="AN17" s="26"/>
      <c r="AO17" s="25">
        <f t="shared" si="36"/>
        <v>0</v>
      </c>
      <c r="AP17" s="25"/>
      <c r="AQ17" s="58" t="e">
        <f t="shared" si="37"/>
        <v>#DIV/0!</v>
      </c>
      <c r="AR17" s="23"/>
      <c r="AS17" s="28"/>
      <c r="AT17" s="25">
        <f t="shared" si="38"/>
        <v>0</v>
      </c>
      <c r="AU17" s="25"/>
      <c r="AV17" s="58" t="e">
        <f t="shared" si="39"/>
        <v>#DIV/0!</v>
      </c>
      <c r="AW17" s="23"/>
      <c r="AX17" s="27"/>
      <c r="AY17" s="25">
        <f t="shared" si="40"/>
        <v>0</v>
      </c>
      <c r="AZ17" s="23"/>
      <c r="BA17" s="23"/>
      <c r="BB17" s="25">
        <f t="shared" si="41"/>
        <v>0</v>
      </c>
      <c r="BC17" s="23"/>
      <c r="BD17" s="23"/>
      <c r="BE17" s="25">
        <f t="shared" si="42"/>
        <v>0</v>
      </c>
      <c r="BF17" s="23"/>
      <c r="BG17" s="29"/>
      <c r="BH17" s="25">
        <f t="shared" si="43"/>
        <v>0</v>
      </c>
      <c r="BI17" s="23"/>
      <c r="BJ17" s="23"/>
      <c r="BK17" s="25">
        <f t="shared" si="44"/>
        <v>0</v>
      </c>
      <c r="BL17" s="23"/>
      <c r="BM17" s="23"/>
      <c r="BN17" s="25">
        <f t="shared" si="45"/>
        <v>0</v>
      </c>
      <c r="BO17" s="23"/>
      <c r="BP17" s="25"/>
      <c r="BQ17" s="25">
        <f t="shared" si="46"/>
        <v>0</v>
      </c>
      <c r="BR17" s="25"/>
      <c r="BS17" s="58" t="e">
        <f t="shared" si="47"/>
        <v>#DIV/0!</v>
      </c>
      <c r="BT17" s="23"/>
      <c r="BU17" s="26"/>
      <c r="BV17" s="25">
        <f t="shared" si="48"/>
        <v>0</v>
      </c>
      <c r="BW17" s="25"/>
      <c r="BX17" s="23"/>
      <c r="BY17" s="25">
        <f t="shared" si="49"/>
        <v>0</v>
      </c>
      <c r="BZ17" s="25"/>
      <c r="CA17" s="23"/>
      <c r="CB17" s="25">
        <f t="shared" si="50"/>
        <v>0</v>
      </c>
      <c r="CC17" s="23"/>
      <c r="CD17" s="26"/>
      <c r="CE17" s="25">
        <f t="shared" si="51"/>
        <v>0</v>
      </c>
      <c r="CF17" s="23"/>
      <c r="CG17" s="23"/>
      <c r="CH17" s="25">
        <f t="shared" si="52"/>
        <v>0</v>
      </c>
      <c r="CI17" s="23"/>
      <c r="CJ17" s="23"/>
      <c r="CK17" s="25">
        <f t="shared" si="53"/>
        <v>0</v>
      </c>
      <c r="CL17" s="23"/>
      <c r="CM17" s="26"/>
      <c r="CN17" s="25">
        <f t="shared" si="54"/>
        <v>0</v>
      </c>
      <c r="CO17" s="23"/>
      <c r="CP17" s="26"/>
      <c r="CQ17" s="25">
        <f t="shared" si="55"/>
        <v>0</v>
      </c>
      <c r="CR17" s="23"/>
      <c r="CS17" s="45"/>
      <c r="CT17" s="25">
        <f t="shared" si="56"/>
        <v>0</v>
      </c>
      <c r="CU17" s="23"/>
      <c r="CV17" s="26"/>
      <c r="CW17" s="25">
        <f t="shared" si="57"/>
        <v>0</v>
      </c>
      <c r="CX17" s="23"/>
      <c r="CY17" s="23"/>
      <c r="CZ17" s="25">
        <f t="shared" si="58"/>
        <v>0</v>
      </c>
      <c r="DA17" s="23"/>
      <c r="DB17" s="23"/>
      <c r="DC17" s="25">
        <f t="shared" si="59"/>
        <v>0</v>
      </c>
      <c r="DD17" s="23"/>
      <c r="DE17" s="23"/>
      <c r="DF17" s="25">
        <f t="shared" si="60"/>
        <v>0</v>
      </c>
      <c r="DG17" s="25"/>
      <c r="DH17" s="25"/>
      <c r="DI17" s="25"/>
      <c r="DJ17" s="25">
        <f t="shared" si="61"/>
        <v>0</v>
      </c>
      <c r="DK17" s="25"/>
      <c r="DL17" s="23"/>
      <c r="DM17" s="25">
        <f t="shared" si="62"/>
        <v>0</v>
      </c>
      <c r="DN17" s="23"/>
      <c r="DO17" s="23"/>
      <c r="DP17" s="25">
        <f t="shared" si="63"/>
        <v>0</v>
      </c>
      <c r="DQ17" s="23"/>
      <c r="DR17" s="23"/>
      <c r="DS17" s="25">
        <f t="shared" si="64"/>
        <v>0</v>
      </c>
      <c r="DT17" s="23"/>
      <c r="DU17" s="23"/>
      <c r="DV17" s="25">
        <f t="shared" si="65"/>
        <v>0</v>
      </c>
      <c r="DW17" s="23"/>
      <c r="DX17" s="23"/>
      <c r="DY17" s="25">
        <f t="shared" si="66"/>
        <v>0</v>
      </c>
      <c r="DZ17" s="23"/>
      <c r="EA17" s="53"/>
      <c r="EB17" s="25">
        <f t="shared" si="67"/>
        <v>0</v>
      </c>
      <c r="EC17" s="25"/>
      <c r="ED17" s="25"/>
      <c r="EE17" s="25"/>
      <c r="EF17" s="25">
        <f t="shared" si="68"/>
        <v>0</v>
      </c>
      <c r="EG17" s="25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</row>
    <row r="18" spans="1:253" x14ac:dyDescent="0.3">
      <c r="A18" s="22"/>
      <c r="B18" s="46" t="s">
        <v>51</v>
      </c>
      <c r="C18" s="34">
        <f>SUM(C10:C17)</f>
        <v>522022.33179999993</v>
      </c>
      <c r="D18" s="34">
        <f>SUM(D10:D17)</f>
        <v>1097560.3368000002</v>
      </c>
      <c r="E18" s="34">
        <f>SUM(E10:E17)</f>
        <v>11207299.420799999</v>
      </c>
      <c r="F18" s="34">
        <f>SUM(F10:F17)</f>
        <v>8405474.5655999985</v>
      </c>
      <c r="G18" s="34">
        <f>SUM(G10:G17)</f>
        <v>7049893.9006999992</v>
      </c>
      <c r="H18" s="25">
        <f t="shared" si="23"/>
        <v>83.872645686802628</v>
      </c>
      <c r="I18" s="25">
        <f>G18/E18*100</f>
        <v>62.904484265101971</v>
      </c>
      <c r="J18" s="34">
        <f>SUM(J10:J17)</f>
        <v>2547245.9110000003</v>
      </c>
      <c r="K18" s="34">
        <f>SUM(K10:K17)</f>
        <v>1910434.4332500005</v>
      </c>
      <c r="L18" s="34">
        <f>SUM(L10:L17)</f>
        <v>1423883.2906999998</v>
      </c>
      <c r="M18" s="25">
        <f t="shared" si="25"/>
        <v>74.53191095795485</v>
      </c>
      <c r="N18" s="25">
        <f>L18/J18*100</f>
        <v>55.898933218466155</v>
      </c>
      <c r="O18" s="34">
        <f>SUM(O10:O17)</f>
        <v>521446.40000000014</v>
      </c>
      <c r="P18" s="34">
        <f>SUM(P10:P17)</f>
        <v>391084.80000000016</v>
      </c>
      <c r="Q18" s="34">
        <f>SUM(Q10:Q17)</f>
        <v>200973.24389999971</v>
      </c>
      <c r="R18" s="25">
        <f t="shared" si="27"/>
        <v>51.388661461657328</v>
      </c>
      <c r="S18" s="23">
        <f>Q18/O18*100</f>
        <v>38.541496096243002</v>
      </c>
      <c r="T18" s="34">
        <f>SUM(T10:T17)</f>
        <v>9560</v>
      </c>
      <c r="U18" s="34">
        <f>SUM(U10:U17)</f>
        <v>7170</v>
      </c>
      <c r="V18" s="34">
        <f>SUM(V10:V17)</f>
        <v>14746.2083</v>
      </c>
      <c r="W18" s="25">
        <f t="shared" si="29"/>
        <v>2.0566538772663878</v>
      </c>
      <c r="X18" s="23">
        <f>V18/T18*100</f>
        <v>154.24904079497907</v>
      </c>
      <c r="Y18" s="34">
        <f>SUM(Y10:Y17)</f>
        <v>98298.5</v>
      </c>
      <c r="Z18" s="34">
        <f>SUM(Z10:Z17)</f>
        <v>73723.875</v>
      </c>
      <c r="AA18" s="34">
        <f>SUM(AA10:AA17)</f>
        <v>65773.847399999999</v>
      </c>
      <c r="AB18" s="25">
        <f t="shared" si="31"/>
        <v>0.89216481635019862</v>
      </c>
      <c r="AC18" s="23">
        <f>AA18/Y18*100</f>
        <v>66.912361226264892</v>
      </c>
      <c r="AD18" s="34">
        <f>SUM(AD10:AD17)</f>
        <v>413587.9000000002</v>
      </c>
      <c r="AE18" s="34">
        <f>SUM(AE10:AE17)</f>
        <v>310190.92500000016</v>
      </c>
      <c r="AF18" s="34">
        <f>SUM(AF10:AF17)</f>
        <v>120453.18819999973</v>
      </c>
      <c r="AG18" s="58">
        <f t="shared" si="33"/>
        <v>38.831951063687519</v>
      </c>
      <c r="AH18" s="23">
        <f>AF18/AD18*100</f>
        <v>29.123963297765641</v>
      </c>
      <c r="AI18" s="34">
        <f>SUM(AI10:AI17)</f>
        <v>1145187.4379999998</v>
      </c>
      <c r="AJ18" s="34">
        <f>SUM(AJ10:AJ17)</f>
        <v>858890.57850000006</v>
      </c>
      <c r="AK18" s="34">
        <f>SUM(AK10:AK17)</f>
        <v>663206.79089999991</v>
      </c>
      <c r="AL18" s="58">
        <f>+AK18/AJ18*100</f>
        <v>77.216680157121999</v>
      </c>
      <c r="AM18" s="23">
        <f>AK18/AI18*100</f>
        <v>57.912510117841506</v>
      </c>
      <c r="AN18" s="34">
        <f>SUM(AN10:AN17)</f>
        <v>48366.1</v>
      </c>
      <c r="AO18" s="34">
        <f>SUM(AO10:AO17)</f>
        <v>36274.574999999997</v>
      </c>
      <c r="AP18" s="34">
        <f>SUM(AP10:AP17)</f>
        <v>37592.839</v>
      </c>
      <c r="AQ18" s="58">
        <f t="shared" si="37"/>
        <v>103.63412665758318</v>
      </c>
      <c r="AR18" s="23">
        <f>AP18/AN18*100</f>
        <v>77.725594993187372</v>
      </c>
      <c r="AS18" s="34">
        <f>SUM(AS10:AS17)</f>
        <v>40650</v>
      </c>
      <c r="AT18" s="34">
        <f>SUM(AT10:AT17)</f>
        <v>30487.5</v>
      </c>
      <c r="AU18" s="34">
        <f>SUM(AU10:AU17)</f>
        <v>39096.949999999997</v>
      </c>
      <c r="AV18" s="58">
        <f>+AU18/AT18*100</f>
        <v>128.23927839278392</v>
      </c>
      <c r="AW18" s="23">
        <f>AU18/AS18*100</f>
        <v>96.17945879458793</v>
      </c>
      <c r="AX18" s="34">
        <f t="shared" ref="AX18:BR18" si="69">SUM(AX10:AX17)</f>
        <v>0</v>
      </c>
      <c r="AY18" s="34">
        <f>SUM(AY10:AY17)</f>
        <v>0</v>
      </c>
      <c r="AZ18" s="34">
        <f t="shared" si="69"/>
        <v>1134.357</v>
      </c>
      <c r="BA18" s="34">
        <f t="shared" si="69"/>
        <v>0</v>
      </c>
      <c r="BB18" s="34">
        <f>SUM(BB10:BB17)</f>
        <v>0</v>
      </c>
      <c r="BC18" s="34">
        <f t="shared" si="69"/>
        <v>0</v>
      </c>
      <c r="BD18" s="34">
        <f t="shared" si="69"/>
        <v>6383757.6227000002</v>
      </c>
      <c r="BE18" s="34">
        <f>SUM(BE10:BE17)</f>
        <v>4787818.2170250006</v>
      </c>
      <c r="BF18" s="34">
        <f t="shared" si="69"/>
        <v>4787818.7</v>
      </c>
      <c r="BG18" s="34">
        <f t="shared" si="69"/>
        <v>19284.099999999999</v>
      </c>
      <c r="BH18" s="34">
        <f>SUM(BH10:BH17)</f>
        <v>14463.074999999999</v>
      </c>
      <c r="BI18" s="34">
        <f t="shared" si="69"/>
        <v>16894.900000000001</v>
      </c>
      <c r="BJ18" s="34">
        <f t="shared" si="69"/>
        <v>0</v>
      </c>
      <c r="BK18" s="34">
        <f>SUM(BK10:BK17)</f>
        <v>0</v>
      </c>
      <c r="BL18" s="34">
        <f t="shared" si="69"/>
        <v>0</v>
      </c>
      <c r="BM18" s="34">
        <f t="shared" si="69"/>
        <v>0</v>
      </c>
      <c r="BN18" s="34">
        <f>SUM(BN10:BN17)</f>
        <v>0</v>
      </c>
      <c r="BO18" s="34">
        <f t="shared" si="69"/>
        <v>0</v>
      </c>
      <c r="BP18" s="34">
        <f t="shared" si="69"/>
        <v>351135.66</v>
      </c>
      <c r="BQ18" s="34">
        <f>SUM(BQ10:BQ17)</f>
        <v>263351.745</v>
      </c>
      <c r="BR18" s="34">
        <f t="shared" si="69"/>
        <v>196908.08359999998</v>
      </c>
      <c r="BS18" s="58">
        <f>+BR18/BQ18*100</f>
        <v>74.769993872643596</v>
      </c>
      <c r="BT18" s="23">
        <f>BR18/BP18*100</f>
        <v>56.077495404482704</v>
      </c>
      <c r="BU18" s="34">
        <f t="shared" ref="BU18:CY18" si="70">SUM(BU10:BU17)</f>
        <v>298129.65999999997</v>
      </c>
      <c r="BV18" s="34">
        <f>SUM(BV10:BV17)</f>
        <v>223597.24499999997</v>
      </c>
      <c r="BW18" s="34">
        <f t="shared" si="70"/>
        <v>156537.53909999997</v>
      </c>
      <c r="BX18" s="34">
        <f t="shared" si="70"/>
        <v>22941.1</v>
      </c>
      <c r="BY18" s="34">
        <f>SUM(BY10:BY17)</f>
        <v>17205.825000000001</v>
      </c>
      <c r="BZ18" s="34">
        <f t="shared" si="70"/>
        <v>14766.096000000001</v>
      </c>
      <c r="CA18" s="34">
        <f t="shared" si="70"/>
        <v>4100</v>
      </c>
      <c r="CB18" s="34">
        <f>SUM(CB10:CB17)</f>
        <v>3075</v>
      </c>
      <c r="CC18" s="34">
        <f t="shared" si="70"/>
        <v>1861.7530000000002</v>
      </c>
      <c r="CD18" s="34">
        <f t="shared" si="70"/>
        <v>25964.899999999998</v>
      </c>
      <c r="CE18" s="34">
        <f>SUM(CE10:CE17)</f>
        <v>19473.674999999999</v>
      </c>
      <c r="CF18" s="34">
        <f t="shared" si="70"/>
        <v>23742.695500000002</v>
      </c>
      <c r="CG18" s="34">
        <f t="shared" si="70"/>
        <v>0</v>
      </c>
      <c r="CH18" s="34">
        <f>SUM(CH10:CH17)</f>
        <v>0</v>
      </c>
      <c r="CI18" s="34">
        <f t="shared" si="70"/>
        <v>0</v>
      </c>
      <c r="CJ18" s="34">
        <f t="shared" si="70"/>
        <v>21382.3</v>
      </c>
      <c r="CK18" s="34">
        <f>SUM(CK10:CK17)</f>
        <v>16036.725</v>
      </c>
      <c r="CL18" s="34">
        <f t="shared" si="70"/>
        <v>9648.1509999999998</v>
      </c>
      <c r="CM18" s="34">
        <f t="shared" si="70"/>
        <v>0</v>
      </c>
      <c r="CN18" s="34">
        <f>SUM(CN10:CN17)</f>
        <v>0</v>
      </c>
      <c r="CO18" s="34">
        <f t="shared" si="70"/>
        <v>1337</v>
      </c>
      <c r="CP18" s="34">
        <f t="shared" si="70"/>
        <v>416479.2</v>
      </c>
      <c r="CQ18" s="34">
        <f>SUM(CQ10:CQ17)</f>
        <v>312359.40000000002</v>
      </c>
      <c r="CR18" s="34">
        <f t="shared" si="70"/>
        <v>215182.3314</v>
      </c>
      <c r="CS18" s="34">
        <f t="shared" si="70"/>
        <v>213613</v>
      </c>
      <c r="CT18" s="34">
        <f>SUM(CT10:CT17)</f>
        <v>160209.75</v>
      </c>
      <c r="CU18" s="34">
        <f t="shared" si="70"/>
        <v>94420.077999999994</v>
      </c>
      <c r="CV18" s="34">
        <f t="shared" si="70"/>
        <v>7650</v>
      </c>
      <c r="CW18" s="34">
        <f>SUM(CW10:CW17)</f>
        <v>5737.5</v>
      </c>
      <c r="CX18" s="34">
        <f t="shared" si="70"/>
        <v>36179.590700000001</v>
      </c>
      <c r="CY18" s="34">
        <f t="shared" si="70"/>
        <v>3185.913</v>
      </c>
      <c r="CZ18" s="34">
        <f>SUM(CZ10:CZ17)</f>
        <v>2389.4347499999999</v>
      </c>
      <c r="DA18" s="34">
        <f t="shared" ref="DA18:EE18" si="71">SUM(DA10:DA17)</f>
        <v>1904.3389999999999</v>
      </c>
      <c r="DB18" s="34">
        <f t="shared" si="71"/>
        <v>10000</v>
      </c>
      <c r="DC18" s="34">
        <f>SUM(DC10:DC17)</f>
        <v>7500</v>
      </c>
      <c r="DD18" s="34">
        <f t="shared" si="71"/>
        <v>0</v>
      </c>
      <c r="DE18" s="34">
        <f t="shared" si="71"/>
        <v>13145.2</v>
      </c>
      <c r="DF18" s="34">
        <f>SUM(DF10:DF17)</f>
        <v>9858.9</v>
      </c>
      <c r="DG18" s="34">
        <f t="shared" si="71"/>
        <v>30367.765200000002</v>
      </c>
      <c r="DH18" s="34">
        <f t="shared" si="71"/>
        <v>79.091000000000008</v>
      </c>
      <c r="DI18" s="34">
        <f t="shared" si="71"/>
        <v>8981669.933699999</v>
      </c>
      <c r="DJ18" s="34">
        <f>SUM(DJ10:DJ17)</f>
        <v>6736252.4502749993</v>
      </c>
      <c r="DK18" s="34">
        <f t="shared" si="71"/>
        <v>6238245.0416999999</v>
      </c>
      <c r="DL18" s="34">
        <f t="shared" si="71"/>
        <v>13427.9</v>
      </c>
      <c r="DM18" s="34">
        <f>SUM(DM10:DM17)</f>
        <v>10070.924999999999</v>
      </c>
      <c r="DN18" s="34">
        <f t="shared" si="71"/>
        <v>19633.817000000003</v>
      </c>
      <c r="DO18" s="34">
        <f t="shared" si="71"/>
        <v>2212201.5871000001</v>
      </c>
      <c r="DP18" s="34">
        <f>SUM(DP10:DP17)</f>
        <v>1659151.1903250001</v>
      </c>
      <c r="DQ18" s="34">
        <f t="shared" si="71"/>
        <v>791700.04200000002</v>
      </c>
      <c r="DR18" s="34">
        <f t="shared" si="71"/>
        <v>0</v>
      </c>
      <c r="DS18" s="34">
        <f>SUM(DS10:DS17)</f>
        <v>0</v>
      </c>
      <c r="DT18" s="34">
        <f t="shared" si="71"/>
        <v>0</v>
      </c>
      <c r="DU18" s="34">
        <f t="shared" si="71"/>
        <v>0</v>
      </c>
      <c r="DV18" s="34">
        <f>SUM(DV10:DV17)</f>
        <v>0</v>
      </c>
      <c r="DW18" s="34">
        <f t="shared" si="71"/>
        <v>315</v>
      </c>
      <c r="DX18" s="34">
        <f t="shared" si="71"/>
        <v>0</v>
      </c>
      <c r="DY18" s="34">
        <f>SUM(DY10:DY17)</f>
        <v>0</v>
      </c>
      <c r="DZ18" s="34">
        <f t="shared" si="71"/>
        <v>0</v>
      </c>
      <c r="EA18" s="34">
        <f t="shared" si="71"/>
        <v>1684352.1</v>
      </c>
      <c r="EB18" s="34">
        <f>SUM(EB10:EB17)</f>
        <v>1263264.075</v>
      </c>
      <c r="EC18" s="34">
        <f t="shared" si="71"/>
        <v>599229.17519999994</v>
      </c>
      <c r="ED18" s="34">
        <f t="shared" si="71"/>
        <v>0</v>
      </c>
      <c r="EE18" s="34">
        <f t="shared" si="71"/>
        <v>3909981.5870999997</v>
      </c>
      <c r="EF18" s="34">
        <f>SUM(EF10:EF17)</f>
        <v>2932486.1903249999</v>
      </c>
      <c r="EG18" s="34">
        <f>SUM(EG10:EG17)</f>
        <v>1410878.0342000001</v>
      </c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x14ac:dyDescent="0.3">
      <c r="A19" s="47"/>
      <c r="B19" s="48"/>
      <c r="C19" s="38"/>
      <c r="D19" s="38"/>
      <c r="E19" s="38"/>
      <c r="F19" s="38"/>
      <c r="G19" s="38"/>
      <c r="H19" s="38"/>
      <c r="I19" s="49"/>
      <c r="J19" s="38"/>
      <c r="K19" s="38"/>
      <c r="L19" s="38"/>
      <c r="M19" s="38"/>
      <c r="N19" s="49"/>
      <c r="O19" s="38"/>
      <c r="P19" s="38"/>
      <c r="Q19" s="38"/>
      <c r="R19" s="38"/>
      <c r="S19" s="39"/>
      <c r="T19" s="38"/>
      <c r="U19" s="38"/>
      <c r="V19" s="38"/>
      <c r="W19" s="38"/>
      <c r="X19" s="39"/>
      <c r="Y19" s="38"/>
      <c r="Z19" s="38"/>
      <c r="AA19" s="38"/>
      <c r="AB19" s="38"/>
      <c r="AC19" s="39"/>
      <c r="AD19" s="38"/>
      <c r="AE19" s="38"/>
      <c r="AF19" s="38"/>
      <c r="AG19" s="49"/>
      <c r="AH19" s="39"/>
      <c r="AI19" s="38"/>
      <c r="AJ19" s="38"/>
      <c r="AK19" s="38"/>
      <c r="AL19" s="38"/>
      <c r="AM19" s="39"/>
      <c r="AN19" s="38"/>
      <c r="AO19" s="38"/>
      <c r="AP19" s="38"/>
      <c r="AQ19" s="38"/>
      <c r="AR19" s="39"/>
      <c r="AS19" s="38"/>
      <c r="AT19" s="38"/>
      <c r="AU19" s="38"/>
      <c r="AV19" s="38"/>
      <c r="AW19" s="39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9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5"/>
      <c r="EI19" s="30"/>
      <c r="EJ19" s="30"/>
      <c r="EK19" s="30"/>
      <c r="EL19" s="30"/>
      <c r="EM19" s="30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4" customFormat="1" x14ac:dyDescent="0.3">
      <c r="B20" s="42"/>
    </row>
    <row r="21" spans="1:253" s="4" customFormat="1" x14ac:dyDescent="0.3">
      <c r="B21" s="42"/>
    </row>
    <row r="22" spans="1:253" s="4" customFormat="1" x14ac:dyDescent="0.3">
      <c r="B22" s="42"/>
    </row>
    <row r="23" spans="1:253" s="4" customFormat="1" x14ac:dyDescent="0.3">
      <c r="B23" s="42"/>
    </row>
    <row r="24" spans="1:253" s="4" customFormat="1" x14ac:dyDescent="0.3">
      <c r="B24" s="42"/>
    </row>
    <row r="25" spans="1:253" s="4" customFormat="1" x14ac:dyDescent="0.3">
      <c r="B25" s="42"/>
    </row>
    <row r="26" spans="1:253" s="4" customFormat="1" x14ac:dyDescent="0.3">
      <c r="B26" s="42"/>
    </row>
    <row r="27" spans="1:253" s="4" customFormat="1" x14ac:dyDescent="0.3">
      <c r="B27" s="42"/>
    </row>
    <row r="28" spans="1:253" s="4" customFormat="1" x14ac:dyDescent="0.3">
      <c r="B28" s="42"/>
    </row>
  </sheetData>
  <protectedRanges>
    <protectedRange sqref="AA12:AA15" name="Range4_1_1_1_2_1_1_2_1_1_1_1_1_1_1_1_1_1_1_1_1_1_1_1_1_1_1_1"/>
    <protectedRange sqref="AK12:AK15" name="Range4_2_1_1_2_1_1_2_1_1_1_1_1_1_1_1_1_1_1_1_1_1_1_1_1_1_1_1"/>
    <protectedRange sqref="AU12:AU16" name="Range4_4_1_1_2_1_1_2_1_1_1_1_1_1_1_1_1_1_1_1_1_1_1_1_1_1_1_1"/>
    <protectedRange sqref="BW13:BW14" name="Range5_1_1_1_2_1_1_2_1_1_1_1_1_1_1_1_1_1_1_1_1_1_1_1_1_1_1_1_1"/>
    <protectedRange sqref="BW15 BZ13:BZ16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9_1_1_1_1_1_1_1_1_1_1"/>
    <protectedRange sqref="DH14" name="Range5_11_1_1_1_1_1_1_1_1_1_1"/>
    <protectedRange sqref="DH15" name="Range5_12_1_1_1_1_1_1_1_1_1_1_1"/>
    <protectedRange sqref="DH16" name="Range5_14_1_1_1_1_1_1_1_1_1_1"/>
    <protectedRange sqref="AK10" name="Range4_2_1_1_2_1_1_1_1_1_1_1_1_1_1"/>
    <protectedRange sqref="C10:D15" name="Range1_1"/>
    <protectedRange sqref="B10:B15" name="Range1_1_1_1"/>
    <protectedRange sqref="AI10:AI15" name="Range4_1_1"/>
    <protectedRange sqref="AN10:AN15" name="Range4_1_2"/>
    <protectedRange sqref="AP10:AP15" name="Range4_1_3"/>
    <protectedRange sqref="AZ10:AZ15" name="Range4_1_4"/>
    <protectedRange sqref="BD10:BD15" name="Range4_1_5"/>
    <protectedRange sqref="BJ10:BJ15 BL10:BL15" name="Range4_1_6"/>
    <protectedRange sqref="BM10:BM15" name="Range4_1_7"/>
    <protectedRange sqref="BO10:BO15" name="Range4_1_8"/>
    <protectedRange sqref="CC10:CC15" name="Range5_1"/>
    <protectedRange sqref="CD10:CD15" name="Range5_1_1"/>
    <protectedRange sqref="CF10:CF15" name="Range5_1_2"/>
    <protectedRange sqref="CG10:CG15" name="Range5_1_3"/>
    <protectedRange sqref="CI10:CI15" name="Range5_1_4"/>
    <protectedRange sqref="CJ10:CJ15" name="Range5_1_5"/>
    <protectedRange sqref="CL10:CL15" name="Range5_1_6"/>
    <protectedRange sqref="CM10:CM15" name="Range5_1_7"/>
    <protectedRange sqref="CO10:CO15" name="Range5_1_8"/>
    <protectedRange sqref="CP10:CP15" name="Range5_1_9"/>
    <protectedRange sqref="CR10:CR15" name="Range5_1_10"/>
    <protectedRange sqref="CS10:CS15" name="Range5_1_11"/>
    <protectedRange sqref="CU10:CU15" name="Range5_1_12"/>
    <protectedRange sqref="CX10:CX15" name="Range5_1_13"/>
    <protectedRange sqref="CY10:CY15" name="Range5_1_14"/>
    <protectedRange sqref="DA10:DA15" name="Range5_1_15"/>
    <protectedRange sqref="DB10:DB15" name="Range5_1_16"/>
    <protectedRange sqref="DD10:DD15" name="Range5_1_17"/>
    <protectedRange sqref="DE10:DE15" name="Range5_1_18"/>
    <protectedRange sqref="DG10:DG15" name="Range5_1_19"/>
    <protectedRange sqref="DL11:DL15" name="Range5_1_20"/>
    <protectedRange sqref="DN10:DN12 DN14:DN15" name="Range6_1"/>
    <protectedRange sqref="DN13" name="Range5_1_21"/>
    <protectedRange sqref="DO10:DO15" name="Range6_1_1"/>
    <protectedRange sqref="DQ10:DQ12 DQ14:DQ15" name="Range6_1_2"/>
    <protectedRange sqref="DQ13" name="Range5_1_22"/>
    <protectedRange sqref="DU10:DU15" name="Range5_1_23"/>
    <protectedRange sqref="DW10:DW15" name="Range5_1_24"/>
    <protectedRange sqref="EA14:EA15 EA10:EA12" name="Range6_1_3"/>
    <protectedRange sqref="EA13" name="Range5_1_25"/>
    <protectedRange sqref="EC10:EC12 EC14:EC15" name="Range6_1_4"/>
    <protectedRange sqref="EC13" name="Range5_1_26"/>
  </protectedRanges>
  <mergeCells count="142">
    <mergeCell ref="DH7:DH8"/>
    <mergeCell ref="DI7:DI8"/>
    <mergeCell ref="DU7:DU8"/>
    <mergeCell ref="DL7:DL8"/>
    <mergeCell ref="DO7:DO8"/>
    <mergeCell ref="DO6:DQ6"/>
    <mergeCell ref="DU6:DW6"/>
    <mergeCell ref="CV7:CV8"/>
    <mergeCell ref="CY7:CY8"/>
    <mergeCell ref="ED7:ED8"/>
    <mergeCell ref="DH4:DH6"/>
    <mergeCell ref="DI4:DK6"/>
    <mergeCell ref="CP7:CP8"/>
    <mergeCell ref="CS7:CS8"/>
    <mergeCell ref="ED4:ED6"/>
    <mergeCell ref="DL5:DQ5"/>
    <mergeCell ref="DL6:DN6"/>
    <mergeCell ref="CT7:CT8"/>
    <mergeCell ref="CW7:CW8"/>
    <mergeCell ref="CZ7:CZ8"/>
    <mergeCell ref="DC7:DC8"/>
    <mergeCell ref="DF7:DF8"/>
    <mergeCell ref="DJ7:DJ8"/>
    <mergeCell ref="DM7:DM8"/>
    <mergeCell ref="DP7:DP8"/>
    <mergeCell ref="DS7:DS8"/>
    <mergeCell ref="DV7:DV8"/>
    <mergeCell ref="DY7:DY8"/>
    <mergeCell ref="EB7:EB8"/>
    <mergeCell ref="EE4:EG6"/>
    <mergeCell ref="BA5:BL5"/>
    <mergeCell ref="BM5:BO6"/>
    <mergeCell ref="BP5:CF5"/>
    <mergeCell ref="CG5:CO5"/>
    <mergeCell ref="CM6:CO6"/>
    <mergeCell ref="CP6:CR6"/>
    <mergeCell ref="CS6:CU6"/>
    <mergeCell ref="CV6:CX6"/>
    <mergeCell ref="CA6:CC6"/>
    <mergeCell ref="CD6:CF6"/>
    <mergeCell ref="CG6:CI6"/>
    <mergeCell ref="CJ6:CL6"/>
    <mergeCell ref="DX6:DZ6"/>
    <mergeCell ref="EA6:EC6"/>
    <mergeCell ref="DL4:EC4"/>
    <mergeCell ref="BP6:BT6"/>
    <mergeCell ref="BU6:BW6"/>
    <mergeCell ref="BA6:BC6"/>
    <mergeCell ref="CY5:DA6"/>
    <mergeCell ref="DB5:DD6"/>
    <mergeCell ref="DE5:DG6"/>
    <mergeCell ref="DR5:DT6"/>
    <mergeCell ref="DU5:EC5"/>
    <mergeCell ref="C1:N1"/>
    <mergeCell ref="C2:N2"/>
    <mergeCell ref="T2:V2"/>
    <mergeCell ref="L3:O3"/>
    <mergeCell ref="E4:I6"/>
    <mergeCell ref="J4:N6"/>
    <mergeCell ref="O4:DG4"/>
    <mergeCell ref="O6:S6"/>
    <mergeCell ref="T6:X6"/>
    <mergeCell ref="AD6:AH6"/>
    <mergeCell ref="BD6:BF6"/>
    <mergeCell ref="BG6:BI6"/>
    <mergeCell ref="BJ6:BL6"/>
    <mergeCell ref="Y6:AC6"/>
    <mergeCell ref="AI6:AM6"/>
    <mergeCell ref="AN6:AR6"/>
    <mergeCell ref="AS6:AW6"/>
    <mergeCell ref="AX6:AZ6"/>
    <mergeCell ref="BX6:BZ6"/>
    <mergeCell ref="CP5:CX5"/>
    <mergeCell ref="O7:O8"/>
    <mergeCell ref="Q7:S7"/>
    <mergeCell ref="V7:X7"/>
    <mergeCell ref="A4:A8"/>
    <mergeCell ref="B4:B8"/>
    <mergeCell ref="C4:C8"/>
    <mergeCell ref="D4:D8"/>
    <mergeCell ref="T7:T8"/>
    <mergeCell ref="E7:E8"/>
    <mergeCell ref="O5:AZ5"/>
    <mergeCell ref="AI7:AI8"/>
    <mergeCell ref="AD7:AD8"/>
    <mergeCell ref="AF7:AH7"/>
    <mergeCell ref="AK7:AM7"/>
    <mergeCell ref="AX7:AX8"/>
    <mergeCell ref="Y7:Y8"/>
    <mergeCell ref="AA7:AC7"/>
    <mergeCell ref="AN7:AN8"/>
    <mergeCell ref="AP7:AR7"/>
    <mergeCell ref="AS7:AS8"/>
    <mergeCell ref="AU7:AW7"/>
    <mergeCell ref="BA7:BA8"/>
    <mergeCell ref="BD7:BD8"/>
    <mergeCell ref="BP7:BP8"/>
    <mergeCell ref="BG7:BG8"/>
    <mergeCell ref="BM7:BM8"/>
    <mergeCell ref="BJ7:BJ8"/>
    <mergeCell ref="F7:F8"/>
    <mergeCell ref="K7:K8"/>
    <mergeCell ref="P7:P8"/>
    <mergeCell ref="U7:U8"/>
    <mergeCell ref="Z7:Z8"/>
    <mergeCell ref="AE7:AE8"/>
    <mergeCell ref="AJ7:AJ8"/>
    <mergeCell ref="AO7:AO8"/>
    <mergeCell ref="AT7:AT8"/>
    <mergeCell ref="AY7:AY8"/>
    <mergeCell ref="BB7:BB8"/>
    <mergeCell ref="BE7:BE8"/>
    <mergeCell ref="BH7:BH8"/>
    <mergeCell ref="BK7:BK8"/>
    <mergeCell ref="BN7:BN8"/>
    <mergeCell ref="G7:I7"/>
    <mergeCell ref="J7:J8"/>
    <mergeCell ref="L7:N7"/>
    <mergeCell ref="EF7:EF8"/>
    <mergeCell ref="BQ7:BQ8"/>
    <mergeCell ref="BV7:BV8"/>
    <mergeCell ref="BY7:BY8"/>
    <mergeCell ref="CB7:CB8"/>
    <mergeCell ref="CE7:CE8"/>
    <mergeCell ref="CH7:CH8"/>
    <mergeCell ref="CK7:CK8"/>
    <mergeCell ref="CN7:CN8"/>
    <mergeCell ref="CQ7:CQ8"/>
    <mergeCell ref="DB7:DB8"/>
    <mergeCell ref="DE7:DE8"/>
    <mergeCell ref="BX7:BX8"/>
    <mergeCell ref="BR7:BT7"/>
    <mergeCell ref="CJ7:CJ8"/>
    <mergeCell ref="CM7:CM8"/>
    <mergeCell ref="CA7:CA8"/>
    <mergeCell ref="CD7:CD8"/>
    <mergeCell ref="CG7:CG8"/>
    <mergeCell ref="BU7:BU8"/>
    <mergeCell ref="EE7:EE8"/>
    <mergeCell ref="DX7:DX8"/>
    <mergeCell ref="EA7:EA8"/>
    <mergeCell ref="DR7:DR8"/>
  </mergeCells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ԳԵՂԱՐՔՈՒՆԻՔԻ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https://mul2-mta.gov.am/tasks/1169690/oneclick/Ekamut.xlsx?token=44544693d5e87c5bb71ee7c17b8c7857</cp:keywords>
  <cp:lastModifiedBy/>
  <dcterms:created xsi:type="dcterms:W3CDTF">2006-09-28T05:33:49Z</dcterms:created>
  <dcterms:modified xsi:type="dcterms:W3CDTF">2022-11-02T08:22:32Z</dcterms:modified>
</cp:coreProperties>
</file>