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0" i="2" l="1"/>
  <c r="BE10" i="2"/>
  <c r="H10" i="2" l="1"/>
  <c r="G10" i="2"/>
  <c r="H14" i="2" l="1"/>
  <c r="G14" i="2"/>
  <c r="E14" i="2"/>
  <c r="C14" i="2" s="1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DQ18" i="1" l="1"/>
  <c r="DP18" i="1"/>
  <c r="DO18" i="1"/>
  <c r="DN18" i="1"/>
  <c r="DM18" i="1"/>
  <c r="DL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G18" i="1" s="1"/>
  <c r="J18" i="1"/>
  <c r="F18" i="1" l="1"/>
  <c r="F11" i="1"/>
  <c r="G11" i="1"/>
  <c r="H11" i="1"/>
  <c r="I11" i="1"/>
  <c r="DJ11" i="1"/>
  <c r="DK11" i="1"/>
  <c r="D11" i="1" l="1"/>
  <c r="E11" i="1"/>
  <c r="E12" i="2"/>
  <c r="F12" i="2"/>
  <c r="G12" i="2"/>
  <c r="H12" i="2"/>
  <c r="AR11" i="2"/>
  <c r="C12" i="2" l="1"/>
  <c r="D12" i="2"/>
  <c r="BK2" i="2"/>
  <c r="BN2" i="2" s="1"/>
  <c r="AK2" i="2"/>
  <c r="AI2" i="2"/>
  <c r="AR18" i="2" l="1"/>
  <c r="AQ18" i="2"/>
  <c r="H18" i="2"/>
  <c r="G18" i="2"/>
  <c r="F18" i="2"/>
  <c r="E18" i="2"/>
  <c r="AR17" i="2"/>
  <c r="AQ17" i="2"/>
  <c r="H17" i="2"/>
  <c r="G17" i="2"/>
  <c r="F17" i="2"/>
  <c r="E17" i="2"/>
  <c r="AR16" i="2"/>
  <c r="AQ16" i="2"/>
  <c r="H16" i="2"/>
  <c r="G16" i="2"/>
  <c r="F16" i="2"/>
  <c r="E16" i="2"/>
  <c r="AR13" i="2"/>
  <c r="AQ13" i="2"/>
  <c r="H13" i="2"/>
  <c r="G13" i="2"/>
  <c r="F13" i="2"/>
  <c r="E13" i="2"/>
  <c r="AR10" i="2"/>
  <c r="AQ10" i="2"/>
  <c r="F10" i="2"/>
  <c r="E10" i="2"/>
  <c r="AR15" i="2"/>
  <c r="AQ15" i="2"/>
  <c r="H15" i="2"/>
  <c r="G15" i="2"/>
  <c r="F15" i="2"/>
  <c r="E15" i="2"/>
  <c r="AR14" i="2"/>
  <c r="AQ14" i="2"/>
  <c r="F14" i="2"/>
  <c r="AR12" i="2"/>
  <c r="AQ12" i="2"/>
  <c r="AQ11" i="2"/>
  <c r="H11" i="2"/>
  <c r="G11" i="2"/>
  <c r="F11" i="2"/>
  <c r="E11" i="2"/>
  <c r="DK18" i="1"/>
  <c r="DJ18" i="1"/>
  <c r="I18" i="1"/>
  <c r="H18" i="1"/>
  <c r="DK17" i="1"/>
  <c r="DJ17" i="1"/>
  <c r="I17" i="1"/>
  <c r="H17" i="1"/>
  <c r="G17" i="1"/>
  <c r="F17" i="1"/>
  <c r="DK16" i="1"/>
  <c r="DJ16" i="1"/>
  <c r="I16" i="1"/>
  <c r="H16" i="1"/>
  <c r="G16" i="1"/>
  <c r="F16" i="1"/>
  <c r="DK13" i="1"/>
  <c r="DJ13" i="1"/>
  <c r="I13" i="1"/>
  <c r="H13" i="1"/>
  <c r="G13" i="1"/>
  <c r="F13" i="1"/>
  <c r="DK10" i="1"/>
  <c r="DJ10" i="1"/>
  <c r="I10" i="1"/>
  <c r="H10" i="1"/>
  <c r="G10" i="1"/>
  <c r="F10" i="1"/>
  <c r="DK15" i="1"/>
  <c r="DJ15" i="1"/>
  <c r="I15" i="1"/>
  <c r="H15" i="1"/>
  <c r="G15" i="1"/>
  <c r="F15" i="1"/>
  <c r="DK14" i="1"/>
  <c r="DJ14" i="1"/>
  <c r="I14" i="1"/>
  <c r="H14" i="1"/>
  <c r="G14" i="1"/>
  <c r="F14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7" i="2" l="1"/>
  <c r="C16" i="2"/>
  <c r="D18" i="2"/>
  <c r="C15" i="2"/>
  <c r="C13" i="2"/>
  <c r="D15" i="2"/>
  <c r="D13" i="2"/>
  <c r="D16" i="2"/>
  <c r="C11" i="2"/>
  <c r="C10" i="2"/>
  <c r="C18" i="2"/>
  <c r="D11" i="2"/>
  <c r="D14" i="2"/>
  <c r="D10" i="2"/>
  <c r="D17" i="2"/>
  <c r="E14" i="1"/>
  <c r="D12" i="1"/>
  <c r="D10" i="1"/>
  <c r="D16" i="1"/>
  <c r="E12" i="1"/>
  <c r="E10" i="1"/>
  <c r="D17" i="1"/>
  <c r="D18" i="1"/>
  <c r="D14" i="1"/>
  <c r="D15" i="1"/>
  <c r="E17" i="1"/>
  <c r="E18" i="1"/>
  <c r="E15" i="1"/>
  <c r="D13" i="1"/>
  <c r="E13" i="1"/>
  <c r="E16" i="1"/>
</calcChain>
</file>

<file path=xl/sharedStrings.xml><?xml version="1.0" encoding="utf-8"?>
<sst xmlns="http://schemas.openxmlformats.org/spreadsheetml/2006/main" count="342" uniqueCount="88">
  <si>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</si>
  <si>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</si>
  <si>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</si>
  <si>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</si>
  <si>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</si>
  <si>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</si>
  <si>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</si>
  <si>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</si>
  <si>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</si>
  <si>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</si>
  <si>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</si>
  <si>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</si>
  <si>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</si>
  <si>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</si>
  <si>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</si>
  <si>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</si>
  <si>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</si>
  <si>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</si>
  <si>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</si>
  <si>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</si>
  <si>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</si>
  <si>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</si>
  <si>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</si>
  <si>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</si>
  <si>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</si>
  <si>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</si>
  <si>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</si>
  <si>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</si>
  <si>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</si>
  <si>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</si>
  <si>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</si>
  <si>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</si>
  <si>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</si>
  <si>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</si>
  <si>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</si>
  <si>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</si>
  <si>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</si>
  <si>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</si>
  <si>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</si>
  <si>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</si>
  <si>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</si>
  <si>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</si>
  <si>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t>DATA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</si>
  <si>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</si>
  <si>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</si>
  <si>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</si>
  <si>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</si>
  <si>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</si>
  <si>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</si>
  <si>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</si>
  <si>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</si>
  <si>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</si>
  <si>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</si>
  <si>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</si>
  <si>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</si>
  <si>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</si>
  <si>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</si>
  <si>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</si>
  <si>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</si>
  <si>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</si>
  <si>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</si>
  <si>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</si>
  <si>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</si>
  <si>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</si>
  <si>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</si>
  <si>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</si>
  <si>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</si>
  <si>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</si>
  <si>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</si>
  <si>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</si>
  <si>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</si>
  <si>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</si>
  <si>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</si>
  <si>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</si>
  <si>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</si>
  <si>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</si>
  <si>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</si>
  <si>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</si>
  <si>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</si>
  <si>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</si>
  <si>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</si>
  <si>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</si>
  <si>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</si>
  <si>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Շողակաթ</t>
  </si>
  <si>
    <t>Ք. Մարտունի</t>
  </si>
  <si>
    <t>Ք.  Սևան</t>
  </si>
  <si>
    <t xml:space="preserve">"ՀՀ Գեղարքունիքի մարզի համայնքների  բյուջեների ծախսերը 
( ծախսերը ըստ գործառնական դասակարգման) 2022 թվական հունիսի 30-ի դրությամբ"  </t>
  </si>
  <si>
    <t>հազ. ՀՀ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</si>
</sst>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</font>
    <font>
      <sz val="10"/>
      <name val="Arial"/>
      <charset val="204"/>
    </font>
    <font>
      <sz val="14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3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  <protection locked="0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1" fillId="0" borderId="0" xfId="0" applyNumberFormat="1" applyFont="1" applyProtection="1">
      <protection locked="0"/>
    </xf>
    <xf numFmtId="165" fontId="9" fillId="11" borderId="2" xfId="1" applyNumberFormat="1" applyFont="1" applyFill="1" applyBorder="1" applyAlignment="1" applyProtection="1">
      <alignment horizontal="right" vertical="center"/>
    </xf>
    <xf numFmtId="165" fontId="9" fillId="11" borderId="2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vertical="center" wrapText="1"/>
    </xf>
    <xf numFmtId="4" fontId="16" fillId="0" borderId="13" xfId="0" applyNumberFormat="1" applyFont="1" applyFill="1" applyBorder="1" applyAlignment="1" applyProtection="1">
      <alignment horizontal="right" vertical="center"/>
      <protection locked="0"/>
    </xf>
    <xf numFmtId="4" fontId="16" fillId="0" borderId="0" xfId="0" applyNumberFormat="1" applyFont="1" applyFill="1" applyAlignment="1" applyProtection="1">
      <alignment horizontal="right" vertical="center"/>
      <protection locked="0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70"/>
  <sheetViews>
    <sheetView tabSelected="1" topLeftCell="B1" zoomScale="70" zoomScaleNormal="7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B2" sqref="B2:DQ2"/>
    </sheetView>
  </sheetViews>
  <sheetFormatPr defaultRowHeight="17.25" x14ac:dyDescent="0.3"/>
  <cols>
    <col min="1" max="1" width="1" style="1" hidden="1" customWidth="1"/>
    <col min="2" max="2" width="4.5703125" style="1" customWidth="1"/>
    <col min="3" max="3" width="2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3.140625" style="1" customWidth="1"/>
    <col min="8" max="8" width="13.5703125" style="1" customWidth="1"/>
    <col min="9" max="9" width="12.28515625" style="1" customWidth="1"/>
    <col min="10" max="10" width="13" style="1" customWidth="1"/>
    <col min="11" max="11" width="10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9.140625" style="1"/>
    <col min="20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9" style="1" customWidth="1"/>
    <col min="32" max="32" width="10.85546875" style="1" customWidth="1"/>
    <col min="33" max="33" width="9.28515625" style="1" customWidth="1"/>
    <col min="34" max="35" width="9.5703125" style="1" customWidth="1"/>
    <col min="36" max="36" width="10.28515625" style="1" customWidth="1"/>
    <col min="37" max="37" width="9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7" width="10.5703125" style="1" customWidth="1"/>
    <col min="48" max="48" width="12.28515625" style="1" customWidth="1"/>
    <col min="49" max="49" width="10.5703125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9.140625" style="1"/>
    <col min="64" max="64" width="10.5703125" style="1" customWidth="1"/>
    <col min="65" max="65" width="9" style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8.5703125" style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9.7109375" style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17.25" customHeigh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54" customHeight="1" x14ac:dyDescent="0.3">
      <c r="B2" s="67" t="s">
        <v>86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</row>
    <row r="3" spans="1:122" ht="28.5" customHeight="1" x14ac:dyDescent="0.3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9"/>
      <c r="AC3" s="49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45" t="s">
        <v>87</v>
      </c>
      <c r="DQ3" s="45"/>
    </row>
    <row r="4" spans="1:122" s="7" customFormat="1" ht="12.75" customHeight="1" x14ac:dyDescent="0.3">
      <c r="B4" s="50" t="s">
        <v>0</v>
      </c>
      <c r="C4" s="51" t="s">
        <v>1</v>
      </c>
      <c r="D4" s="46" t="s">
        <v>2</v>
      </c>
      <c r="E4" s="47"/>
      <c r="F4" s="47"/>
      <c r="G4" s="47"/>
      <c r="H4" s="47"/>
      <c r="I4" s="52"/>
      <c r="J4" s="59" t="s">
        <v>3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1"/>
    </row>
    <row r="5" spans="1:122" s="7" customFormat="1" ht="15.75" customHeight="1" x14ac:dyDescent="0.3">
      <c r="B5" s="50"/>
      <c r="C5" s="51"/>
      <c r="D5" s="53"/>
      <c r="E5" s="54"/>
      <c r="F5" s="54"/>
      <c r="G5" s="54"/>
      <c r="H5" s="54"/>
      <c r="I5" s="55"/>
      <c r="J5" s="46" t="s">
        <v>4</v>
      </c>
      <c r="K5" s="47"/>
      <c r="L5" s="47"/>
      <c r="M5" s="47"/>
      <c r="N5" s="62" t="s">
        <v>5</v>
      </c>
      <c r="O5" s="63"/>
      <c r="P5" s="63"/>
      <c r="Q5" s="63"/>
      <c r="R5" s="63"/>
      <c r="S5" s="63"/>
      <c r="T5" s="63"/>
      <c r="U5" s="64"/>
      <c r="V5" s="46" t="s">
        <v>6</v>
      </c>
      <c r="W5" s="47"/>
      <c r="X5" s="47"/>
      <c r="Y5" s="52"/>
      <c r="Z5" s="46" t="s">
        <v>7</v>
      </c>
      <c r="AA5" s="47"/>
      <c r="AB5" s="47"/>
      <c r="AC5" s="52"/>
      <c r="AD5" s="46" t="s">
        <v>8</v>
      </c>
      <c r="AE5" s="47"/>
      <c r="AF5" s="47"/>
      <c r="AG5" s="52"/>
      <c r="AH5" s="70" t="s">
        <v>3</v>
      </c>
      <c r="AI5" s="6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46" t="s">
        <v>9</v>
      </c>
      <c r="AY5" s="47"/>
      <c r="AZ5" s="47"/>
      <c r="BA5" s="52"/>
      <c r="BB5" s="10" t="s">
        <v>10</v>
      </c>
      <c r="BC5" s="10"/>
      <c r="BD5" s="10"/>
      <c r="BE5" s="10"/>
      <c r="BF5" s="10"/>
      <c r="BG5" s="10"/>
      <c r="BH5" s="10"/>
      <c r="BI5" s="10"/>
      <c r="BJ5" s="46" t="s">
        <v>11</v>
      </c>
      <c r="BK5" s="47"/>
      <c r="BL5" s="47"/>
      <c r="BM5" s="52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68"/>
      <c r="CC5" s="68"/>
      <c r="CD5" s="68"/>
      <c r="CE5" s="68"/>
      <c r="CF5" s="68"/>
      <c r="CG5" s="69"/>
      <c r="CH5" s="46" t="s">
        <v>13</v>
      </c>
      <c r="CI5" s="47"/>
      <c r="CJ5" s="47"/>
      <c r="CK5" s="52"/>
      <c r="CL5" s="46" t="s">
        <v>14</v>
      </c>
      <c r="CM5" s="47"/>
      <c r="CN5" s="47"/>
      <c r="CO5" s="52"/>
      <c r="CP5" s="12" t="s">
        <v>12</v>
      </c>
      <c r="CQ5" s="12"/>
      <c r="CR5" s="12"/>
      <c r="CS5" s="12"/>
      <c r="CT5" s="12"/>
      <c r="CU5" s="12"/>
      <c r="CV5" s="12"/>
      <c r="CW5" s="12"/>
      <c r="CX5" s="46" t="s">
        <v>15</v>
      </c>
      <c r="CY5" s="47"/>
      <c r="CZ5" s="47"/>
      <c r="DA5" s="52"/>
      <c r="DB5" s="13" t="s">
        <v>12</v>
      </c>
      <c r="DC5" s="13"/>
      <c r="DD5" s="13"/>
      <c r="DE5" s="13"/>
      <c r="DF5" s="46" t="s">
        <v>16</v>
      </c>
      <c r="DG5" s="47"/>
      <c r="DH5" s="47"/>
      <c r="DI5" s="52"/>
      <c r="DJ5" s="46" t="s">
        <v>17</v>
      </c>
      <c r="DK5" s="47"/>
      <c r="DL5" s="47"/>
      <c r="DM5" s="47"/>
      <c r="DN5" s="47"/>
      <c r="DO5" s="52"/>
      <c r="DP5" s="65" t="s">
        <v>18</v>
      </c>
      <c r="DQ5" s="65"/>
    </row>
    <row r="6" spans="1:122" s="7" customFormat="1" ht="80.25" customHeight="1" x14ac:dyDescent="0.3">
      <c r="B6" s="50"/>
      <c r="C6" s="51"/>
      <c r="D6" s="56"/>
      <c r="E6" s="57"/>
      <c r="F6" s="57"/>
      <c r="G6" s="57"/>
      <c r="H6" s="57"/>
      <c r="I6" s="58"/>
      <c r="J6" s="53"/>
      <c r="K6" s="54"/>
      <c r="L6" s="54"/>
      <c r="M6" s="54"/>
      <c r="N6" s="46" t="s">
        <v>19</v>
      </c>
      <c r="O6" s="47"/>
      <c r="P6" s="47"/>
      <c r="Q6" s="47"/>
      <c r="R6" s="46" t="s">
        <v>20</v>
      </c>
      <c r="S6" s="47"/>
      <c r="T6" s="47"/>
      <c r="U6" s="47"/>
      <c r="V6" s="56"/>
      <c r="W6" s="57"/>
      <c r="X6" s="57"/>
      <c r="Y6" s="58"/>
      <c r="Z6" s="56"/>
      <c r="AA6" s="57"/>
      <c r="AB6" s="57"/>
      <c r="AC6" s="58"/>
      <c r="AD6" s="56"/>
      <c r="AE6" s="57"/>
      <c r="AF6" s="57"/>
      <c r="AG6" s="58"/>
      <c r="AH6" s="46" t="s">
        <v>21</v>
      </c>
      <c r="AI6" s="47"/>
      <c r="AJ6" s="47"/>
      <c r="AK6" s="47"/>
      <c r="AL6" s="46" t="s">
        <v>22</v>
      </c>
      <c r="AM6" s="47"/>
      <c r="AN6" s="47"/>
      <c r="AO6" s="47"/>
      <c r="AP6" s="46" t="s">
        <v>23</v>
      </c>
      <c r="AQ6" s="47"/>
      <c r="AR6" s="47"/>
      <c r="AS6" s="47"/>
      <c r="AT6" s="46" t="s">
        <v>24</v>
      </c>
      <c r="AU6" s="47"/>
      <c r="AV6" s="47"/>
      <c r="AW6" s="47"/>
      <c r="AX6" s="56"/>
      <c r="AY6" s="57"/>
      <c r="AZ6" s="57"/>
      <c r="BA6" s="58"/>
      <c r="BB6" s="66" t="s">
        <v>25</v>
      </c>
      <c r="BC6" s="66"/>
      <c r="BD6" s="66"/>
      <c r="BE6" s="66"/>
      <c r="BF6" s="71" t="s">
        <v>26</v>
      </c>
      <c r="BG6" s="72"/>
      <c r="BH6" s="72"/>
      <c r="BI6" s="73"/>
      <c r="BJ6" s="56"/>
      <c r="BK6" s="57"/>
      <c r="BL6" s="57"/>
      <c r="BM6" s="58"/>
      <c r="BN6" s="46" t="s">
        <v>27</v>
      </c>
      <c r="BO6" s="47"/>
      <c r="BP6" s="47"/>
      <c r="BQ6" s="47"/>
      <c r="BR6" s="46" t="s">
        <v>28</v>
      </c>
      <c r="BS6" s="47"/>
      <c r="BT6" s="47"/>
      <c r="BU6" s="47"/>
      <c r="BV6" s="66" t="s">
        <v>29</v>
      </c>
      <c r="BW6" s="66"/>
      <c r="BX6" s="66"/>
      <c r="BY6" s="66"/>
      <c r="BZ6" s="46" t="s">
        <v>30</v>
      </c>
      <c r="CA6" s="47"/>
      <c r="CB6" s="47"/>
      <c r="CC6" s="47"/>
      <c r="CD6" s="46" t="s">
        <v>31</v>
      </c>
      <c r="CE6" s="47"/>
      <c r="CF6" s="47"/>
      <c r="CG6" s="47"/>
      <c r="CH6" s="56"/>
      <c r="CI6" s="57"/>
      <c r="CJ6" s="57"/>
      <c r="CK6" s="58"/>
      <c r="CL6" s="56"/>
      <c r="CM6" s="57"/>
      <c r="CN6" s="57"/>
      <c r="CO6" s="58"/>
      <c r="CP6" s="66" t="s">
        <v>32</v>
      </c>
      <c r="CQ6" s="66"/>
      <c r="CR6" s="66"/>
      <c r="CS6" s="66"/>
      <c r="CT6" s="66" t="s">
        <v>33</v>
      </c>
      <c r="CU6" s="66"/>
      <c r="CV6" s="66"/>
      <c r="CW6" s="66"/>
      <c r="CX6" s="56"/>
      <c r="CY6" s="57"/>
      <c r="CZ6" s="57"/>
      <c r="DA6" s="58"/>
      <c r="DB6" s="46" t="s">
        <v>34</v>
      </c>
      <c r="DC6" s="47"/>
      <c r="DD6" s="47"/>
      <c r="DE6" s="52"/>
      <c r="DF6" s="56"/>
      <c r="DG6" s="57"/>
      <c r="DH6" s="57"/>
      <c r="DI6" s="58"/>
      <c r="DJ6" s="56"/>
      <c r="DK6" s="57"/>
      <c r="DL6" s="57"/>
      <c r="DM6" s="57"/>
      <c r="DN6" s="57"/>
      <c r="DO6" s="58"/>
      <c r="DP6" s="65"/>
      <c r="DQ6" s="65"/>
      <c r="DR6" s="14"/>
    </row>
    <row r="7" spans="1:122" s="7" customFormat="1" ht="72.75" customHeight="1" x14ac:dyDescent="0.3">
      <c r="B7" s="50"/>
      <c r="C7" s="51"/>
      <c r="D7" s="75" t="s">
        <v>35</v>
      </c>
      <c r="E7" s="76"/>
      <c r="F7" s="74" t="s">
        <v>36</v>
      </c>
      <c r="G7" s="74"/>
      <c r="H7" s="74" t="s">
        <v>37</v>
      </c>
      <c r="I7" s="74"/>
      <c r="J7" s="74" t="s">
        <v>36</v>
      </c>
      <c r="K7" s="74"/>
      <c r="L7" s="74" t="s">
        <v>37</v>
      </c>
      <c r="M7" s="74"/>
      <c r="N7" s="74" t="s">
        <v>36</v>
      </c>
      <c r="O7" s="74"/>
      <c r="P7" s="74" t="s">
        <v>37</v>
      </c>
      <c r="Q7" s="74"/>
      <c r="R7" s="74" t="s">
        <v>36</v>
      </c>
      <c r="S7" s="74"/>
      <c r="T7" s="74" t="s">
        <v>37</v>
      </c>
      <c r="U7" s="74"/>
      <c r="V7" s="74" t="s">
        <v>36</v>
      </c>
      <c r="W7" s="74"/>
      <c r="X7" s="74" t="s">
        <v>37</v>
      </c>
      <c r="Y7" s="74"/>
      <c r="Z7" s="74" t="s">
        <v>36</v>
      </c>
      <c r="AA7" s="74"/>
      <c r="AB7" s="74" t="s">
        <v>37</v>
      </c>
      <c r="AC7" s="74"/>
      <c r="AD7" s="74" t="s">
        <v>36</v>
      </c>
      <c r="AE7" s="74"/>
      <c r="AF7" s="74" t="s">
        <v>37</v>
      </c>
      <c r="AG7" s="74"/>
      <c r="AH7" s="74" t="s">
        <v>36</v>
      </c>
      <c r="AI7" s="74"/>
      <c r="AJ7" s="74" t="s">
        <v>37</v>
      </c>
      <c r="AK7" s="74"/>
      <c r="AL7" s="74" t="s">
        <v>36</v>
      </c>
      <c r="AM7" s="74"/>
      <c r="AN7" s="74" t="s">
        <v>37</v>
      </c>
      <c r="AO7" s="74"/>
      <c r="AP7" s="74" t="s">
        <v>36</v>
      </c>
      <c r="AQ7" s="74"/>
      <c r="AR7" s="74" t="s">
        <v>37</v>
      </c>
      <c r="AS7" s="74"/>
      <c r="AT7" s="74" t="s">
        <v>36</v>
      </c>
      <c r="AU7" s="74"/>
      <c r="AV7" s="74" t="s">
        <v>37</v>
      </c>
      <c r="AW7" s="74"/>
      <c r="AX7" s="74" t="s">
        <v>36</v>
      </c>
      <c r="AY7" s="74"/>
      <c r="AZ7" s="74" t="s">
        <v>37</v>
      </c>
      <c r="BA7" s="74"/>
      <c r="BB7" s="74" t="s">
        <v>36</v>
      </c>
      <c r="BC7" s="74"/>
      <c r="BD7" s="74" t="s">
        <v>37</v>
      </c>
      <c r="BE7" s="74"/>
      <c r="BF7" s="74" t="s">
        <v>36</v>
      </c>
      <c r="BG7" s="74"/>
      <c r="BH7" s="74" t="s">
        <v>37</v>
      </c>
      <c r="BI7" s="74"/>
      <c r="BJ7" s="74" t="s">
        <v>36</v>
      </c>
      <c r="BK7" s="74"/>
      <c r="BL7" s="74" t="s">
        <v>37</v>
      </c>
      <c r="BM7" s="74"/>
      <c r="BN7" s="74" t="s">
        <v>36</v>
      </c>
      <c r="BO7" s="74"/>
      <c r="BP7" s="74" t="s">
        <v>37</v>
      </c>
      <c r="BQ7" s="74"/>
      <c r="BR7" s="74" t="s">
        <v>36</v>
      </c>
      <c r="BS7" s="74"/>
      <c r="BT7" s="74" t="s">
        <v>37</v>
      </c>
      <c r="BU7" s="74"/>
      <c r="BV7" s="74" t="s">
        <v>36</v>
      </c>
      <c r="BW7" s="74"/>
      <c r="BX7" s="74" t="s">
        <v>37</v>
      </c>
      <c r="BY7" s="74"/>
      <c r="BZ7" s="74" t="s">
        <v>36</v>
      </c>
      <c r="CA7" s="74"/>
      <c r="CB7" s="74" t="s">
        <v>37</v>
      </c>
      <c r="CC7" s="74"/>
      <c r="CD7" s="74" t="s">
        <v>36</v>
      </c>
      <c r="CE7" s="74"/>
      <c r="CF7" s="74" t="s">
        <v>37</v>
      </c>
      <c r="CG7" s="74"/>
      <c r="CH7" s="74" t="s">
        <v>36</v>
      </c>
      <c r="CI7" s="74"/>
      <c r="CJ7" s="74" t="s">
        <v>37</v>
      </c>
      <c r="CK7" s="74"/>
      <c r="CL7" s="74" t="s">
        <v>36</v>
      </c>
      <c r="CM7" s="74"/>
      <c r="CN7" s="74" t="s">
        <v>37</v>
      </c>
      <c r="CO7" s="74"/>
      <c r="CP7" s="74" t="s">
        <v>36</v>
      </c>
      <c r="CQ7" s="74"/>
      <c r="CR7" s="74" t="s">
        <v>37</v>
      </c>
      <c r="CS7" s="74"/>
      <c r="CT7" s="74" t="s">
        <v>36</v>
      </c>
      <c r="CU7" s="74"/>
      <c r="CV7" s="74" t="s">
        <v>37</v>
      </c>
      <c r="CW7" s="74"/>
      <c r="CX7" s="74" t="s">
        <v>36</v>
      </c>
      <c r="CY7" s="74"/>
      <c r="CZ7" s="74" t="s">
        <v>37</v>
      </c>
      <c r="DA7" s="74"/>
      <c r="DB7" s="74" t="s">
        <v>36</v>
      </c>
      <c r="DC7" s="74"/>
      <c r="DD7" s="74" t="s">
        <v>37</v>
      </c>
      <c r="DE7" s="74"/>
      <c r="DF7" s="74" t="s">
        <v>36</v>
      </c>
      <c r="DG7" s="74"/>
      <c r="DH7" s="74" t="s">
        <v>37</v>
      </c>
      <c r="DI7" s="74"/>
      <c r="DJ7" s="77" t="s">
        <v>38</v>
      </c>
      <c r="DK7" s="78"/>
      <c r="DL7" s="74" t="s">
        <v>36</v>
      </c>
      <c r="DM7" s="74"/>
      <c r="DN7" s="74" t="s">
        <v>37</v>
      </c>
      <c r="DO7" s="74"/>
      <c r="DP7" s="74" t="s">
        <v>37</v>
      </c>
      <c r="DQ7" s="74"/>
    </row>
    <row r="8" spans="1:122" s="7" customFormat="1" ht="32.25" customHeight="1" x14ac:dyDescent="0.3">
      <c r="B8" s="50"/>
      <c r="C8" s="51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 x14ac:dyDescent="0.3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19" customFormat="1" ht="26.25" customHeight="1" x14ac:dyDescent="0.25">
      <c r="B10" s="20">
        <v>1</v>
      </c>
      <c r="C10" s="41" t="s">
        <v>80</v>
      </c>
      <c r="D10" s="43">
        <f t="shared" ref="D10:D14" si="2">F10+H10-DP10</f>
        <v>2879321.7</v>
      </c>
      <c r="E10" s="43">
        <f t="shared" ref="E10:E14" si="3">G10+I10-DQ10</f>
        <v>746484.48690000002</v>
      </c>
      <c r="F10" s="43">
        <f t="shared" ref="F10:F14" si="4">J10+V10+Z10+AD10+AX10+BJ10+CH10+CL10+CX10+DF10+DL10</f>
        <v>1655793.2000000002</v>
      </c>
      <c r="G10" s="43">
        <f t="shared" ref="G10:G14" si="5">K10+W10+AA10+AE10+AY10+BK10+CI10+CM10+CY10+DG10+DM10</f>
        <v>582154.27630000003</v>
      </c>
      <c r="H10" s="43">
        <f t="shared" ref="H10:H14" si="6">L10+X10+AB10+AF10+AZ10+BL10+CJ10+CN10+CZ10+DH10+DN10</f>
        <v>1500200.6</v>
      </c>
      <c r="I10" s="43">
        <f t="shared" ref="I10:I14" si="7">M10+Y10+AC10+AG10+BA10+BM10+CK10+CO10+DA10+DI10+DO10</f>
        <v>216380.96660000001</v>
      </c>
      <c r="J10" s="22">
        <v>671373.3</v>
      </c>
      <c r="K10" s="22">
        <v>271175.4461</v>
      </c>
      <c r="L10" s="22">
        <v>1007688.7</v>
      </c>
      <c r="M10" s="22">
        <v>157372.11660000001</v>
      </c>
      <c r="N10" s="22">
        <v>625695.9</v>
      </c>
      <c r="O10" s="22">
        <v>261429.0379</v>
      </c>
      <c r="P10" s="22">
        <v>12300.8</v>
      </c>
      <c r="Q10" s="22">
        <v>12300.717199999999</v>
      </c>
      <c r="R10" s="22">
        <v>45677.4</v>
      </c>
      <c r="S10" s="22">
        <v>9746.4081999999999</v>
      </c>
      <c r="T10" s="22">
        <v>995387.9</v>
      </c>
      <c r="U10" s="22">
        <v>145071.39939999999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163837.6</v>
      </c>
      <c r="AE10" s="22">
        <v>44390.619200000001</v>
      </c>
      <c r="AF10" s="22">
        <v>105920.1</v>
      </c>
      <c r="AG10" s="22">
        <v>43146.400000000001</v>
      </c>
      <c r="AH10" s="22">
        <v>0</v>
      </c>
      <c r="AI10" s="22">
        <v>0</v>
      </c>
      <c r="AJ10" s="22">
        <v>334577.8</v>
      </c>
      <c r="AK10" s="22">
        <v>5051.5600000000004</v>
      </c>
      <c r="AL10" s="22">
        <v>0</v>
      </c>
      <c r="AM10" s="22">
        <v>0</v>
      </c>
      <c r="AN10" s="22">
        <v>9970</v>
      </c>
      <c r="AO10" s="22">
        <v>5982</v>
      </c>
      <c r="AP10" s="22">
        <v>163837.6</v>
      </c>
      <c r="AQ10" s="22">
        <v>44390.619200000001</v>
      </c>
      <c r="AR10" s="22">
        <v>39846.400000000001</v>
      </c>
      <c r="AS10" s="22">
        <v>32054</v>
      </c>
      <c r="AT10" s="22">
        <v>0</v>
      </c>
      <c r="AU10" s="22">
        <v>0</v>
      </c>
      <c r="AV10" s="22">
        <v>-278474.09999999998</v>
      </c>
      <c r="AW10" s="22">
        <v>58.858899999999998</v>
      </c>
      <c r="AX10" s="22">
        <v>22180.400000000001</v>
      </c>
      <c r="AY10" s="22">
        <v>2481.91</v>
      </c>
      <c r="AZ10" s="22">
        <v>0</v>
      </c>
      <c r="BA10" s="22">
        <v>0</v>
      </c>
      <c r="BB10" s="22">
        <v>22180.400000000001</v>
      </c>
      <c r="BC10" s="22">
        <v>2481.91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24962</v>
      </c>
      <c r="BK10" s="22">
        <v>5708.3459999999995</v>
      </c>
      <c r="BL10" s="22">
        <v>371464.8</v>
      </c>
      <c r="BM10" s="22">
        <v>13781.7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219408.2</v>
      </c>
      <c r="BY10" s="22">
        <v>9749.7800000000007</v>
      </c>
      <c r="BZ10" s="22">
        <v>24962</v>
      </c>
      <c r="CA10" s="22">
        <v>5708.3459999999995</v>
      </c>
      <c r="CB10" s="22">
        <v>152056.6</v>
      </c>
      <c r="CC10" s="22">
        <v>4031.92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82269.8</v>
      </c>
      <c r="CM10" s="22">
        <v>35202.578999999998</v>
      </c>
      <c r="CN10" s="22">
        <v>14092</v>
      </c>
      <c r="CO10" s="22">
        <v>2080.75</v>
      </c>
      <c r="CP10" s="22">
        <v>69823</v>
      </c>
      <c r="CQ10" s="22">
        <v>34057.779000000002</v>
      </c>
      <c r="CR10" s="22">
        <v>14092</v>
      </c>
      <c r="CS10" s="22">
        <v>2080.75</v>
      </c>
      <c r="CT10" s="22">
        <v>46105</v>
      </c>
      <c r="CU10" s="22">
        <v>22993.396000000001</v>
      </c>
      <c r="CV10" s="22">
        <v>14092</v>
      </c>
      <c r="CW10" s="22">
        <v>2080.75</v>
      </c>
      <c r="CX10" s="22">
        <v>373387.5</v>
      </c>
      <c r="CY10" s="22">
        <v>168325.52</v>
      </c>
      <c r="CZ10" s="22">
        <v>1035</v>
      </c>
      <c r="DA10" s="22">
        <v>0</v>
      </c>
      <c r="DB10" s="22">
        <v>225187.3</v>
      </c>
      <c r="DC10" s="22">
        <v>94005.627999999997</v>
      </c>
      <c r="DD10" s="22">
        <v>1035</v>
      </c>
      <c r="DE10" s="22">
        <v>0</v>
      </c>
      <c r="DF10" s="22">
        <v>17565</v>
      </c>
      <c r="DG10" s="22">
        <v>2479.1</v>
      </c>
      <c r="DH10" s="22">
        <v>0</v>
      </c>
      <c r="DI10" s="22">
        <v>0</v>
      </c>
      <c r="DJ10" s="43">
        <f t="shared" ref="DJ10:DK10" si="8">DL10+DN10-DP10</f>
        <v>23545.5</v>
      </c>
      <c r="DK10" s="43">
        <f t="shared" si="8"/>
        <v>340</v>
      </c>
      <c r="DL10" s="22">
        <v>300217.59999999998</v>
      </c>
      <c r="DM10" s="22">
        <v>52390.756000000001</v>
      </c>
      <c r="DN10" s="22">
        <v>0</v>
      </c>
      <c r="DO10" s="22">
        <v>0</v>
      </c>
      <c r="DP10" s="22">
        <v>276672.09999999998</v>
      </c>
      <c r="DQ10" s="22">
        <v>52050.756000000001</v>
      </c>
    </row>
    <row r="11" spans="1:122" s="19" customFormat="1" ht="26.25" customHeight="1" x14ac:dyDescent="0.25">
      <c r="B11" s="20">
        <v>2</v>
      </c>
      <c r="C11" s="41" t="s">
        <v>81</v>
      </c>
      <c r="D11" s="43">
        <f t="shared" si="2"/>
        <v>2418105.5205999999</v>
      </c>
      <c r="E11" s="43">
        <f t="shared" si="3"/>
        <v>1175567.6302000002</v>
      </c>
      <c r="F11" s="43">
        <f t="shared" si="4"/>
        <v>2022000</v>
      </c>
      <c r="G11" s="43">
        <f t="shared" si="5"/>
        <v>786290.86770000006</v>
      </c>
      <c r="H11" s="43">
        <f t="shared" si="6"/>
        <v>781105.52059999993</v>
      </c>
      <c r="I11" s="43">
        <f t="shared" si="7"/>
        <v>572625.8685000001</v>
      </c>
      <c r="J11" s="22">
        <v>461930.1</v>
      </c>
      <c r="K11" s="22">
        <v>204611.9921</v>
      </c>
      <c r="L11" s="22">
        <v>96177.459600000002</v>
      </c>
      <c r="M11" s="22">
        <v>59659.597999999998</v>
      </c>
      <c r="N11" s="22">
        <v>386469.23330000002</v>
      </c>
      <c r="O11" s="22">
        <v>189669.98540000001</v>
      </c>
      <c r="P11" s="22">
        <v>61177.459600000002</v>
      </c>
      <c r="Q11" s="22">
        <v>56709.597999999998</v>
      </c>
      <c r="R11" s="22">
        <v>73400</v>
      </c>
      <c r="S11" s="22">
        <v>14175.44</v>
      </c>
      <c r="T11" s="22">
        <v>35000</v>
      </c>
      <c r="U11" s="22">
        <v>2950</v>
      </c>
      <c r="V11" s="22">
        <v>1565</v>
      </c>
      <c r="W11" s="22">
        <v>0</v>
      </c>
      <c r="X11" s="22">
        <v>1000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105000</v>
      </c>
      <c r="AE11" s="22">
        <v>13995.378000000001</v>
      </c>
      <c r="AF11" s="22">
        <v>272855.24599999998</v>
      </c>
      <c r="AG11" s="22">
        <v>239098.1385</v>
      </c>
      <c r="AH11" s="22">
        <v>500</v>
      </c>
      <c r="AI11" s="22">
        <v>837.28800000000001</v>
      </c>
      <c r="AJ11" s="22">
        <v>56629.116000000002</v>
      </c>
      <c r="AK11" s="22">
        <v>52545.523500000003</v>
      </c>
      <c r="AL11" s="22">
        <v>0</v>
      </c>
      <c r="AM11" s="22">
        <v>0</v>
      </c>
      <c r="AN11" s="22">
        <v>0</v>
      </c>
      <c r="AO11" s="22">
        <v>0</v>
      </c>
      <c r="AP11" s="22">
        <v>104500</v>
      </c>
      <c r="AQ11" s="22">
        <v>13158.09</v>
      </c>
      <c r="AR11" s="22">
        <v>320524.647</v>
      </c>
      <c r="AS11" s="22">
        <v>197501.77499999999</v>
      </c>
      <c r="AT11" s="22">
        <v>0</v>
      </c>
      <c r="AU11" s="22">
        <v>0</v>
      </c>
      <c r="AV11" s="22">
        <v>-104298.51700000001</v>
      </c>
      <c r="AW11" s="22">
        <v>-10949.16</v>
      </c>
      <c r="AX11" s="22">
        <v>188940</v>
      </c>
      <c r="AY11" s="22">
        <v>68329.976999999999</v>
      </c>
      <c r="AZ11" s="22">
        <v>9045</v>
      </c>
      <c r="BA11" s="22">
        <v>7043.4</v>
      </c>
      <c r="BB11" s="22">
        <v>170240</v>
      </c>
      <c r="BC11" s="22">
        <v>62737.177000000003</v>
      </c>
      <c r="BD11" s="22">
        <v>7000</v>
      </c>
      <c r="BE11" s="22">
        <v>6998.4</v>
      </c>
      <c r="BF11" s="22">
        <v>11400</v>
      </c>
      <c r="BG11" s="22">
        <v>5445</v>
      </c>
      <c r="BH11" s="22">
        <v>2045</v>
      </c>
      <c r="BI11" s="22">
        <v>45</v>
      </c>
      <c r="BJ11" s="22">
        <v>55331.6</v>
      </c>
      <c r="BK11" s="22">
        <v>28406.7526</v>
      </c>
      <c r="BL11" s="22">
        <v>40692.85</v>
      </c>
      <c r="BM11" s="22">
        <v>39518.199999999997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9200</v>
      </c>
      <c r="BW11" s="22">
        <v>1568.4351999999999</v>
      </c>
      <c r="BX11" s="22">
        <v>12542.6</v>
      </c>
      <c r="BY11" s="22">
        <v>12089</v>
      </c>
      <c r="BZ11" s="22">
        <v>46131.6</v>
      </c>
      <c r="CA11" s="22">
        <v>26838.3174</v>
      </c>
      <c r="CB11" s="22">
        <v>28150.25</v>
      </c>
      <c r="CC11" s="22">
        <v>27429.200000000001</v>
      </c>
      <c r="CD11" s="22">
        <v>0</v>
      </c>
      <c r="CE11" s="22">
        <v>0</v>
      </c>
      <c r="CF11" s="22">
        <v>0</v>
      </c>
      <c r="CG11" s="22">
        <v>0</v>
      </c>
      <c r="CH11" s="22">
        <v>18000</v>
      </c>
      <c r="CI11" s="22">
        <v>0</v>
      </c>
      <c r="CJ11" s="22">
        <v>0</v>
      </c>
      <c r="CK11" s="22">
        <v>0</v>
      </c>
      <c r="CL11" s="22">
        <v>73409</v>
      </c>
      <c r="CM11" s="22">
        <v>25809.510999999999</v>
      </c>
      <c r="CN11" s="22">
        <v>323632.875</v>
      </c>
      <c r="CO11" s="22">
        <v>201616.57500000001</v>
      </c>
      <c r="CP11" s="22">
        <v>73409</v>
      </c>
      <c r="CQ11" s="22">
        <v>25809.510999999999</v>
      </c>
      <c r="CR11" s="22">
        <v>110447.075</v>
      </c>
      <c r="CS11" s="22">
        <v>84666.574999999997</v>
      </c>
      <c r="CT11" s="22">
        <v>22161</v>
      </c>
      <c r="CU11" s="22">
        <v>8341.4110000000001</v>
      </c>
      <c r="CV11" s="22">
        <v>85719.574999999997</v>
      </c>
      <c r="CW11" s="22">
        <v>73666.574999999997</v>
      </c>
      <c r="CX11" s="22">
        <v>705824.3</v>
      </c>
      <c r="CY11" s="22">
        <v>257473.15100000001</v>
      </c>
      <c r="CZ11" s="22">
        <v>37702.089999999997</v>
      </c>
      <c r="DA11" s="22">
        <v>25689.956999999999</v>
      </c>
      <c r="DB11" s="22">
        <v>371727.2</v>
      </c>
      <c r="DC11" s="22">
        <v>124474.537</v>
      </c>
      <c r="DD11" s="22">
        <v>8399.7000000000007</v>
      </c>
      <c r="DE11" s="22">
        <v>7637.567</v>
      </c>
      <c r="DF11" s="22">
        <v>12000</v>
      </c>
      <c r="DG11" s="22">
        <v>4315</v>
      </c>
      <c r="DH11" s="22">
        <v>0</v>
      </c>
      <c r="DI11" s="22">
        <v>0</v>
      </c>
      <c r="DJ11" s="43">
        <f t="shared" ref="DJ11:DJ14" si="9">DL11+DN11-DP11</f>
        <v>15000</v>
      </c>
      <c r="DK11" s="43">
        <f t="shared" ref="DK11:DK14" si="10">DM11+DO11-DQ11</f>
        <v>0</v>
      </c>
      <c r="DL11" s="22">
        <v>400000</v>
      </c>
      <c r="DM11" s="22">
        <v>183349.106</v>
      </c>
      <c r="DN11" s="22">
        <v>0</v>
      </c>
      <c r="DO11" s="22">
        <v>0</v>
      </c>
      <c r="DP11" s="22">
        <v>385000</v>
      </c>
      <c r="DQ11" s="22">
        <v>183349.106</v>
      </c>
    </row>
    <row r="12" spans="1:122" s="19" customFormat="1" ht="26.25" customHeight="1" x14ac:dyDescent="0.25">
      <c r="B12" s="20">
        <v>3</v>
      </c>
      <c r="C12" s="41" t="s">
        <v>82</v>
      </c>
      <c r="D12" s="43">
        <f t="shared" si="2"/>
        <v>543960.34519999998</v>
      </c>
      <c r="E12" s="43">
        <f t="shared" si="3"/>
        <v>265571.98099999997</v>
      </c>
      <c r="F12" s="43">
        <f t="shared" si="4"/>
        <v>514068.93979999993</v>
      </c>
      <c r="G12" s="43">
        <f t="shared" si="5"/>
        <v>241299.38099999999</v>
      </c>
      <c r="H12" s="43">
        <f t="shared" si="6"/>
        <v>101391.4054</v>
      </c>
      <c r="I12" s="43">
        <f t="shared" si="7"/>
        <v>65272.6</v>
      </c>
      <c r="J12" s="22">
        <v>155273.1</v>
      </c>
      <c r="K12" s="22">
        <v>68099.622000000003</v>
      </c>
      <c r="L12" s="22">
        <v>47181.405400000003</v>
      </c>
      <c r="M12" s="22">
        <v>29379.238000000001</v>
      </c>
      <c r="N12" s="22">
        <v>133320</v>
      </c>
      <c r="O12" s="22">
        <v>58546.033000000003</v>
      </c>
      <c r="P12" s="22">
        <v>25080</v>
      </c>
      <c r="Q12" s="22">
        <v>22810.43</v>
      </c>
      <c r="R12" s="22">
        <v>16170</v>
      </c>
      <c r="S12" s="22">
        <v>7357.6379999999999</v>
      </c>
      <c r="T12" s="22">
        <v>22101.4054</v>
      </c>
      <c r="U12" s="22">
        <v>6568.808</v>
      </c>
      <c r="V12" s="22">
        <v>3000</v>
      </c>
      <c r="W12" s="22">
        <v>1506.56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27295</v>
      </c>
      <c r="AE12" s="22">
        <v>10570.227999999999</v>
      </c>
      <c r="AF12" s="22">
        <v>-500</v>
      </c>
      <c r="AG12" s="22">
        <v>-7613.174</v>
      </c>
      <c r="AH12" s="22">
        <v>22660</v>
      </c>
      <c r="AI12" s="22">
        <v>10570.227999999999</v>
      </c>
      <c r="AJ12" s="22">
        <v>2500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4635</v>
      </c>
      <c r="AQ12" s="22">
        <v>0</v>
      </c>
      <c r="AR12" s="22">
        <v>37000</v>
      </c>
      <c r="AS12" s="22">
        <v>8268.0959999999995</v>
      </c>
      <c r="AT12" s="22">
        <v>0</v>
      </c>
      <c r="AU12" s="22">
        <v>0</v>
      </c>
      <c r="AV12" s="22">
        <v>-40000</v>
      </c>
      <c r="AW12" s="22">
        <v>-15881.27</v>
      </c>
      <c r="AX12" s="22">
        <v>0</v>
      </c>
      <c r="AY12" s="22">
        <v>0</v>
      </c>
      <c r="AZ12" s="22">
        <v>14210</v>
      </c>
      <c r="BA12" s="22">
        <v>14210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70850</v>
      </c>
      <c r="BK12" s="22">
        <v>49870.86</v>
      </c>
      <c r="BL12" s="22">
        <v>15500</v>
      </c>
      <c r="BM12" s="22">
        <v>9337.4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1000</v>
      </c>
      <c r="BW12" s="22">
        <v>280</v>
      </c>
      <c r="BX12" s="22">
        <v>8500</v>
      </c>
      <c r="BY12" s="22">
        <v>4833</v>
      </c>
      <c r="BZ12" s="22">
        <v>7850</v>
      </c>
      <c r="CA12" s="22">
        <v>7184.6189999999997</v>
      </c>
      <c r="CB12" s="22">
        <v>7000</v>
      </c>
      <c r="CC12" s="22">
        <v>4504.3999999999996</v>
      </c>
      <c r="CD12" s="22">
        <v>62000</v>
      </c>
      <c r="CE12" s="22">
        <v>42406.241000000002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7190</v>
      </c>
      <c r="CM12" s="22">
        <v>2360.6799999999998</v>
      </c>
      <c r="CN12" s="22">
        <v>25000</v>
      </c>
      <c r="CO12" s="22">
        <v>19959.135999999999</v>
      </c>
      <c r="CP12" s="22">
        <v>6690</v>
      </c>
      <c r="CQ12" s="22">
        <v>2360.6799999999998</v>
      </c>
      <c r="CR12" s="22">
        <v>13000</v>
      </c>
      <c r="CS12" s="22">
        <v>12959.136</v>
      </c>
      <c r="CT12" s="22">
        <v>0</v>
      </c>
      <c r="CU12" s="22">
        <v>0</v>
      </c>
      <c r="CV12" s="22">
        <v>0</v>
      </c>
      <c r="CW12" s="22">
        <v>0</v>
      </c>
      <c r="CX12" s="22">
        <v>131416.29999999999</v>
      </c>
      <c r="CY12" s="22">
        <v>64765.430999999997</v>
      </c>
      <c r="CZ12" s="22">
        <v>0</v>
      </c>
      <c r="DA12" s="22">
        <v>0</v>
      </c>
      <c r="DB12" s="22">
        <v>92816.3</v>
      </c>
      <c r="DC12" s="22">
        <v>44896.495000000003</v>
      </c>
      <c r="DD12" s="22">
        <v>0</v>
      </c>
      <c r="DE12" s="22">
        <v>0</v>
      </c>
      <c r="DF12" s="22">
        <v>7100</v>
      </c>
      <c r="DG12" s="22">
        <v>3126</v>
      </c>
      <c r="DH12" s="22">
        <v>0</v>
      </c>
      <c r="DI12" s="22">
        <v>0</v>
      </c>
      <c r="DJ12" s="43">
        <f t="shared" si="9"/>
        <v>40444.539799999999</v>
      </c>
      <c r="DK12" s="43">
        <f t="shared" si="10"/>
        <v>0</v>
      </c>
      <c r="DL12" s="22">
        <v>111944.5398</v>
      </c>
      <c r="DM12" s="22">
        <v>41000</v>
      </c>
      <c r="DN12" s="22">
        <v>0</v>
      </c>
      <c r="DO12" s="22">
        <v>0</v>
      </c>
      <c r="DP12" s="22">
        <v>71500</v>
      </c>
      <c r="DQ12" s="22">
        <v>41000</v>
      </c>
    </row>
    <row r="13" spans="1:122" ht="26.25" customHeight="1" x14ac:dyDescent="0.3">
      <c r="A13" s="23"/>
      <c r="B13" s="20">
        <v>4</v>
      </c>
      <c r="C13" s="41" t="s">
        <v>83</v>
      </c>
      <c r="D13" s="43">
        <f t="shared" si="2"/>
        <v>214194.83070000002</v>
      </c>
      <c r="E13" s="43">
        <f t="shared" si="3"/>
        <v>56333.906200000005</v>
      </c>
      <c r="F13" s="43">
        <f t="shared" si="4"/>
        <v>156278.95000000001</v>
      </c>
      <c r="G13" s="43">
        <f t="shared" si="5"/>
        <v>64655.394200000002</v>
      </c>
      <c r="H13" s="43">
        <f t="shared" si="6"/>
        <v>57915.880700000009</v>
      </c>
      <c r="I13" s="43">
        <f t="shared" si="7"/>
        <v>-8321.4879999999994</v>
      </c>
      <c r="J13" s="22">
        <v>87757.6</v>
      </c>
      <c r="K13" s="22">
        <v>35360.894200000002</v>
      </c>
      <c r="L13" s="22">
        <v>27470</v>
      </c>
      <c r="M13" s="22">
        <v>8465.5480000000007</v>
      </c>
      <c r="N13" s="22">
        <v>74881</v>
      </c>
      <c r="O13" s="22">
        <v>29720.427599999999</v>
      </c>
      <c r="P13" s="22">
        <v>8000</v>
      </c>
      <c r="Q13" s="22">
        <v>766</v>
      </c>
      <c r="R13" s="22">
        <v>9612.6</v>
      </c>
      <c r="S13" s="22">
        <v>3831.6113999999998</v>
      </c>
      <c r="T13" s="22">
        <v>11470</v>
      </c>
      <c r="U13" s="22">
        <v>6846.9480000000003</v>
      </c>
      <c r="V13" s="22">
        <v>600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50</v>
      </c>
      <c r="AE13" s="22">
        <v>0</v>
      </c>
      <c r="AF13" s="22">
        <v>-9900.0349999999999</v>
      </c>
      <c r="AG13" s="22">
        <v>-21164.035</v>
      </c>
      <c r="AH13" s="22">
        <v>50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32599.965</v>
      </c>
      <c r="AS13" s="22">
        <v>2199.9650000000001</v>
      </c>
      <c r="AT13" s="22">
        <v>0</v>
      </c>
      <c r="AU13" s="22">
        <v>0</v>
      </c>
      <c r="AV13" s="22">
        <v>-42500</v>
      </c>
      <c r="AW13" s="22">
        <v>-23364</v>
      </c>
      <c r="AX13" s="22">
        <v>3100</v>
      </c>
      <c r="AY13" s="22">
        <v>0</v>
      </c>
      <c r="AZ13" s="22">
        <v>0</v>
      </c>
      <c r="BA13" s="22">
        <v>0</v>
      </c>
      <c r="BB13" s="22">
        <v>2600</v>
      </c>
      <c r="BC13" s="22">
        <v>0</v>
      </c>
      <c r="BD13" s="22">
        <v>0</v>
      </c>
      <c r="BE13" s="22">
        <v>0</v>
      </c>
      <c r="BF13" s="22">
        <v>500</v>
      </c>
      <c r="BG13" s="22">
        <v>0</v>
      </c>
      <c r="BH13" s="22">
        <v>0</v>
      </c>
      <c r="BI13" s="22">
        <v>0</v>
      </c>
      <c r="BJ13" s="22">
        <v>32170.799999999999</v>
      </c>
      <c r="BK13" s="22">
        <v>19831</v>
      </c>
      <c r="BL13" s="22">
        <v>32934.999000000003</v>
      </c>
      <c r="BM13" s="22">
        <v>1414.999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170.8</v>
      </c>
      <c r="BW13" s="22">
        <v>170.8</v>
      </c>
      <c r="BX13" s="22">
        <v>14784.999</v>
      </c>
      <c r="BY13" s="22">
        <v>1414.999</v>
      </c>
      <c r="BZ13" s="22">
        <v>0</v>
      </c>
      <c r="CA13" s="22">
        <v>0</v>
      </c>
      <c r="CB13" s="22">
        <v>11150</v>
      </c>
      <c r="CC13" s="22">
        <v>0</v>
      </c>
      <c r="CD13" s="22">
        <v>32000</v>
      </c>
      <c r="CE13" s="22">
        <v>19660.2</v>
      </c>
      <c r="CF13" s="22">
        <v>7000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1100</v>
      </c>
      <c r="CM13" s="22">
        <v>100</v>
      </c>
      <c r="CN13" s="22">
        <v>5250</v>
      </c>
      <c r="CO13" s="22">
        <v>2962</v>
      </c>
      <c r="CP13" s="22">
        <v>1100</v>
      </c>
      <c r="CQ13" s="22">
        <v>100</v>
      </c>
      <c r="CR13" s="22">
        <v>5250</v>
      </c>
      <c r="CS13" s="22">
        <v>2962</v>
      </c>
      <c r="CT13" s="22">
        <v>0</v>
      </c>
      <c r="CU13" s="22">
        <v>0</v>
      </c>
      <c r="CV13" s="22">
        <v>0</v>
      </c>
      <c r="CW13" s="22">
        <v>0</v>
      </c>
      <c r="CX13" s="22">
        <v>16050</v>
      </c>
      <c r="CY13" s="22">
        <v>8323.5</v>
      </c>
      <c r="CZ13" s="22">
        <v>0</v>
      </c>
      <c r="DA13" s="22">
        <v>0</v>
      </c>
      <c r="DB13" s="22">
        <v>13000</v>
      </c>
      <c r="DC13" s="22">
        <v>6079.5</v>
      </c>
      <c r="DD13" s="22">
        <v>0</v>
      </c>
      <c r="DE13" s="22">
        <v>0</v>
      </c>
      <c r="DF13" s="22">
        <v>3740</v>
      </c>
      <c r="DG13" s="22">
        <v>1040</v>
      </c>
      <c r="DH13" s="22">
        <v>0</v>
      </c>
      <c r="DI13" s="22">
        <v>0</v>
      </c>
      <c r="DJ13" s="43">
        <f t="shared" si="9"/>
        <v>13871.466699999999</v>
      </c>
      <c r="DK13" s="43">
        <f t="shared" si="10"/>
        <v>0</v>
      </c>
      <c r="DL13" s="22">
        <v>11710.55</v>
      </c>
      <c r="DM13" s="22">
        <v>0</v>
      </c>
      <c r="DN13" s="22">
        <v>2160.9167000000002</v>
      </c>
      <c r="DO13" s="22">
        <v>0</v>
      </c>
      <c r="DP13" s="22">
        <v>0</v>
      </c>
      <c r="DQ13" s="22">
        <v>0</v>
      </c>
    </row>
    <row r="14" spans="1:122" s="19" customFormat="1" ht="26.25" customHeight="1" x14ac:dyDescent="0.25">
      <c r="B14" s="20">
        <v>5</v>
      </c>
      <c r="C14" s="41" t="s">
        <v>84</v>
      </c>
      <c r="D14" s="43">
        <f t="shared" si="2"/>
        <v>4370556.1579999998</v>
      </c>
      <c r="E14" s="43">
        <f t="shared" si="3"/>
        <v>975736.7784999999</v>
      </c>
      <c r="F14" s="43">
        <f t="shared" si="4"/>
        <v>3174296</v>
      </c>
      <c r="G14" s="43">
        <f t="shared" si="5"/>
        <v>640413.00829999987</v>
      </c>
      <c r="H14" s="43">
        <f t="shared" si="6"/>
        <v>1196260.1580000001</v>
      </c>
      <c r="I14" s="43">
        <f t="shared" si="7"/>
        <v>335323.77020000003</v>
      </c>
      <c r="J14" s="22">
        <v>998693.49069999997</v>
      </c>
      <c r="K14" s="22">
        <v>284224.68689999997</v>
      </c>
      <c r="L14" s="22">
        <v>752393.01500000001</v>
      </c>
      <c r="M14" s="22">
        <v>60527.16</v>
      </c>
      <c r="N14" s="22">
        <v>895282.09069999994</v>
      </c>
      <c r="O14" s="22">
        <v>250748.7389</v>
      </c>
      <c r="P14" s="22">
        <v>698100.36499999999</v>
      </c>
      <c r="Q14" s="22">
        <v>13101.536</v>
      </c>
      <c r="R14" s="22">
        <v>95871</v>
      </c>
      <c r="S14" s="22">
        <v>32383.25</v>
      </c>
      <c r="T14" s="22">
        <v>54292.65</v>
      </c>
      <c r="U14" s="22">
        <v>47425.624000000003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283830</v>
      </c>
      <c r="AE14" s="22">
        <v>8640.9851999999992</v>
      </c>
      <c r="AF14" s="22">
        <v>222473.78700000001</v>
      </c>
      <c r="AG14" s="22">
        <v>171923.70420000001</v>
      </c>
      <c r="AH14" s="22">
        <v>185400</v>
      </c>
      <c r="AI14" s="22">
        <v>5224.9852000000001</v>
      </c>
      <c r="AJ14" s="22">
        <v>69302.301999999996</v>
      </c>
      <c r="AK14" s="22">
        <v>57190.451200000003</v>
      </c>
      <c r="AL14" s="22">
        <v>0</v>
      </c>
      <c r="AM14" s="22">
        <v>0</v>
      </c>
      <c r="AN14" s="22">
        <v>0</v>
      </c>
      <c r="AO14" s="22">
        <v>0</v>
      </c>
      <c r="AP14" s="22">
        <v>98430</v>
      </c>
      <c r="AQ14" s="22">
        <v>3416</v>
      </c>
      <c r="AR14" s="22">
        <v>153171.48499999999</v>
      </c>
      <c r="AS14" s="22">
        <v>127455.685</v>
      </c>
      <c r="AT14" s="22">
        <v>0</v>
      </c>
      <c r="AU14" s="22">
        <v>0</v>
      </c>
      <c r="AV14" s="22">
        <v>0</v>
      </c>
      <c r="AW14" s="22">
        <v>-12722.432000000001</v>
      </c>
      <c r="AX14" s="22">
        <v>134056</v>
      </c>
      <c r="AY14" s="22">
        <v>41822.565999999999</v>
      </c>
      <c r="AZ14" s="22">
        <v>0</v>
      </c>
      <c r="BA14" s="22">
        <v>0</v>
      </c>
      <c r="BB14" s="22">
        <v>117656</v>
      </c>
      <c r="BC14" s="22">
        <v>41424.565999999999</v>
      </c>
      <c r="BD14" s="22">
        <v>0</v>
      </c>
      <c r="BE14" s="22">
        <v>0</v>
      </c>
      <c r="BF14" s="22">
        <v>5600</v>
      </c>
      <c r="BG14" s="22">
        <v>218</v>
      </c>
      <c r="BH14" s="22">
        <v>0</v>
      </c>
      <c r="BI14" s="22">
        <v>0</v>
      </c>
      <c r="BJ14" s="22">
        <v>172663.00930000001</v>
      </c>
      <c r="BK14" s="22">
        <v>49408.733899999999</v>
      </c>
      <c r="BL14" s="22">
        <v>83860.423999999999</v>
      </c>
      <c r="BM14" s="22">
        <v>61260.724000000002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92080</v>
      </c>
      <c r="BW14" s="22">
        <v>25173.789100000002</v>
      </c>
      <c r="BX14" s="22">
        <v>57925.004000000001</v>
      </c>
      <c r="BY14" s="22">
        <v>51226.203999999998</v>
      </c>
      <c r="BZ14" s="22">
        <v>80583.009300000005</v>
      </c>
      <c r="CA14" s="22">
        <v>24234.944800000001</v>
      </c>
      <c r="CB14" s="22">
        <v>25935.42</v>
      </c>
      <c r="CC14" s="22">
        <v>10034.52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330554.5</v>
      </c>
      <c r="CM14" s="22">
        <v>69480.004700000005</v>
      </c>
      <c r="CN14" s="22">
        <v>1261.8</v>
      </c>
      <c r="CO14" s="22">
        <v>0</v>
      </c>
      <c r="CP14" s="22">
        <v>310554.5</v>
      </c>
      <c r="CQ14" s="22">
        <v>69480.004700000005</v>
      </c>
      <c r="CR14" s="22">
        <v>1261.8</v>
      </c>
      <c r="CS14" s="22">
        <v>0</v>
      </c>
      <c r="CT14" s="22">
        <v>183954.5</v>
      </c>
      <c r="CU14" s="22">
        <v>61767.887199999997</v>
      </c>
      <c r="CV14" s="22">
        <v>1261.8</v>
      </c>
      <c r="CW14" s="22">
        <v>0</v>
      </c>
      <c r="CX14" s="22">
        <v>559799</v>
      </c>
      <c r="CY14" s="22">
        <v>181354.03159999999</v>
      </c>
      <c r="CZ14" s="22">
        <v>136271.13200000001</v>
      </c>
      <c r="DA14" s="22">
        <v>41612.182000000001</v>
      </c>
      <c r="DB14" s="22">
        <v>421216</v>
      </c>
      <c r="DC14" s="22">
        <v>128743.6586</v>
      </c>
      <c r="DD14" s="22">
        <v>132730.13200000001</v>
      </c>
      <c r="DE14" s="22">
        <v>41612.182000000001</v>
      </c>
      <c r="DF14" s="22">
        <v>60200</v>
      </c>
      <c r="DG14" s="22">
        <v>5482</v>
      </c>
      <c r="DH14" s="22">
        <v>0</v>
      </c>
      <c r="DI14" s="22">
        <v>0</v>
      </c>
      <c r="DJ14" s="43">
        <f t="shared" si="9"/>
        <v>634500</v>
      </c>
      <c r="DK14" s="43">
        <f t="shared" si="10"/>
        <v>0</v>
      </c>
      <c r="DL14" s="22">
        <v>634500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</row>
    <row r="15" spans="1:122" s="19" customFormat="1" ht="26.25" customHeight="1" x14ac:dyDescent="0.25">
      <c r="B15" s="20">
        <v>6</v>
      </c>
      <c r="C15" s="41" t="s">
        <v>85</v>
      </c>
      <c r="D15" s="43">
        <f t="shared" ref="D15:E15" si="11">F15+H15-DP15</f>
        <v>1945125.3335000002</v>
      </c>
      <c r="E15" s="43">
        <f t="shared" si="11"/>
        <v>676836.11229999992</v>
      </c>
      <c r="F15" s="43">
        <f t="shared" ref="F15:I15" si="12">J15+V15+Z15+AD15+AX15+BJ15+CH15+CL15+CX15+DF15+DL15</f>
        <v>1548019.2000000002</v>
      </c>
      <c r="G15" s="43">
        <f t="shared" si="12"/>
        <v>544553.95909999998</v>
      </c>
      <c r="H15" s="43">
        <f t="shared" si="12"/>
        <v>704476.1335</v>
      </c>
      <c r="I15" s="43">
        <f t="shared" si="12"/>
        <v>144482.1532</v>
      </c>
      <c r="J15" s="22">
        <v>487898.33</v>
      </c>
      <c r="K15" s="22">
        <v>183173.4007</v>
      </c>
      <c r="L15" s="22">
        <v>183263.9333</v>
      </c>
      <c r="M15" s="22">
        <v>2480</v>
      </c>
      <c r="N15" s="22">
        <v>399468</v>
      </c>
      <c r="O15" s="22">
        <v>173907.70139999999</v>
      </c>
      <c r="P15" s="22">
        <v>3668.9333000000001</v>
      </c>
      <c r="Q15" s="22">
        <v>1630</v>
      </c>
      <c r="R15" s="22">
        <v>86203.13</v>
      </c>
      <c r="S15" s="22">
        <v>9265.6993000000002</v>
      </c>
      <c r="T15" s="22">
        <v>179595</v>
      </c>
      <c r="U15" s="22">
        <v>850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10300</v>
      </c>
      <c r="AE15" s="22">
        <v>0</v>
      </c>
      <c r="AF15" s="22">
        <v>295807.3333</v>
      </c>
      <c r="AG15" s="22">
        <v>107187.0061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10300</v>
      </c>
      <c r="AQ15" s="22">
        <v>0</v>
      </c>
      <c r="AR15" s="22">
        <v>613020.23329999996</v>
      </c>
      <c r="AS15" s="22">
        <v>150667.66130000001</v>
      </c>
      <c r="AT15" s="22">
        <v>0</v>
      </c>
      <c r="AU15" s="22">
        <v>0</v>
      </c>
      <c r="AV15" s="22">
        <v>-317212.90000000002</v>
      </c>
      <c r="AW15" s="22">
        <v>-43480.655200000001</v>
      </c>
      <c r="AX15" s="22">
        <v>221825</v>
      </c>
      <c r="AY15" s="22">
        <v>92556.942999999999</v>
      </c>
      <c r="AZ15" s="22">
        <v>777</v>
      </c>
      <c r="BA15" s="22">
        <v>777</v>
      </c>
      <c r="BB15" s="22">
        <v>221825</v>
      </c>
      <c r="BC15" s="22">
        <v>92556.942999999999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17974</v>
      </c>
      <c r="BK15" s="22">
        <v>4077.8154</v>
      </c>
      <c r="BL15" s="22">
        <v>200590</v>
      </c>
      <c r="BM15" s="22">
        <v>19334.539000000001</v>
      </c>
      <c r="BN15" s="22">
        <v>15000</v>
      </c>
      <c r="BO15" s="22">
        <v>2822.2109999999998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40</v>
      </c>
      <c r="BW15" s="22">
        <v>0</v>
      </c>
      <c r="BX15" s="22">
        <v>0</v>
      </c>
      <c r="BY15" s="22">
        <v>0</v>
      </c>
      <c r="BZ15" s="22">
        <v>2934</v>
      </c>
      <c r="CA15" s="22">
        <v>1255.6043999999999</v>
      </c>
      <c r="CB15" s="22">
        <v>195590</v>
      </c>
      <c r="CC15" s="22">
        <v>14834.539000000001</v>
      </c>
      <c r="CD15" s="22">
        <v>0</v>
      </c>
      <c r="CE15" s="22">
        <v>0</v>
      </c>
      <c r="CF15" s="22">
        <v>5000</v>
      </c>
      <c r="CG15" s="22">
        <v>4500</v>
      </c>
      <c r="CH15" s="22">
        <v>0</v>
      </c>
      <c r="CI15" s="22">
        <v>0</v>
      </c>
      <c r="CJ15" s="22">
        <v>0</v>
      </c>
      <c r="CK15" s="22">
        <v>0</v>
      </c>
      <c r="CL15" s="22">
        <v>65797</v>
      </c>
      <c r="CM15" s="22">
        <v>26965.996999999999</v>
      </c>
      <c r="CN15" s="22">
        <v>10482</v>
      </c>
      <c r="CO15" s="22">
        <v>9810.5339999999997</v>
      </c>
      <c r="CP15" s="22">
        <v>56477</v>
      </c>
      <c r="CQ15" s="22">
        <v>23700.496999999999</v>
      </c>
      <c r="CR15" s="22">
        <v>0</v>
      </c>
      <c r="CS15" s="22">
        <v>0</v>
      </c>
      <c r="CT15" s="22">
        <v>26477</v>
      </c>
      <c r="CU15" s="22">
        <v>14526.996999999999</v>
      </c>
      <c r="CV15" s="22">
        <v>0</v>
      </c>
      <c r="CW15" s="22">
        <v>0</v>
      </c>
      <c r="CX15" s="22">
        <v>410000</v>
      </c>
      <c r="CY15" s="22">
        <v>215147.31299999999</v>
      </c>
      <c r="CZ15" s="22">
        <v>13555.866900000001</v>
      </c>
      <c r="DA15" s="22">
        <v>4893.0740999999998</v>
      </c>
      <c r="DB15" s="22">
        <v>296000</v>
      </c>
      <c r="DC15" s="22">
        <v>152496.81299999999</v>
      </c>
      <c r="DD15" s="22">
        <v>10746.266900000001</v>
      </c>
      <c r="DE15" s="22">
        <v>4893.0740999999998</v>
      </c>
      <c r="DF15" s="22">
        <v>23910</v>
      </c>
      <c r="DG15" s="22">
        <v>10432.49</v>
      </c>
      <c r="DH15" s="22">
        <v>0</v>
      </c>
      <c r="DI15" s="22">
        <v>0</v>
      </c>
      <c r="DJ15" s="43">
        <f t="shared" ref="DJ15:DK15" si="13">DL15+DN15-DP15</f>
        <v>2944.8699999999953</v>
      </c>
      <c r="DK15" s="43">
        <f t="shared" si="13"/>
        <v>0</v>
      </c>
      <c r="DL15" s="22">
        <v>310314.87</v>
      </c>
      <c r="DM15" s="22">
        <v>12200</v>
      </c>
      <c r="DN15" s="22">
        <v>0</v>
      </c>
      <c r="DO15" s="22">
        <v>0</v>
      </c>
      <c r="DP15" s="22">
        <v>307370</v>
      </c>
      <c r="DQ15" s="22">
        <v>12200</v>
      </c>
    </row>
    <row r="16" spans="1:122" ht="16.5" customHeight="1" x14ac:dyDescent="0.3">
      <c r="A16" s="23"/>
      <c r="B16" s="20"/>
      <c r="C16" s="21"/>
      <c r="D16" s="22">
        <f t="shared" ref="D16:E18" si="14">F16+H16-DP16</f>
        <v>0</v>
      </c>
      <c r="E16" s="22">
        <f t="shared" si="14"/>
        <v>0</v>
      </c>
      <c r="F16" s="22">
        <f t="shared" ref="F16:H18" si="15">J16+V16+Z16+AD16+AX16+BJ16+CH16+CL16+CX16+DF16+DL16</f>
        <v>0</v>
      </c>
      <c r="G16" s="22">
        <f t="shared" si="15"/>
        <v>0</v>
      </c>
      <c r="H16" s="22">
        <f t="shared" si="15"/>
        <v>0</v>
      </c>
      <c r="I16" s="22">
        <f t="shared" ref="I16:I18" si="16">M16+Y16+AC16+AG16+BA16+BM16+CK16+CO16+DA16+DI16+DO16</f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>
        <f t="shared" ref="DJ16:DK18" si="17">DL16+DN16-DP16</f>
        <v>0</v>
      </c>
      <c r="DK16" s="22">
        <f t="shared" si="17"/>
        <v>0</v>
      </c>
      <c r="DL16" s="22"/>
      <c r="DM16" s="22"/>
      <c r="DN16" s="22"/>
      <c r="DO16" s="22"/>
      <c r="DP16" s="22"/>
      <c r="DQ16" s="22"/>
    </row>
    <row r="17" spans="1:121" ht="16.5" customHeight="1" x14ac:dyDescent="0.3">
      <c r="A17" s="23"/>
      <c r="B17" s="20"/>
      <c r="C17" s="21"/>
      <c r="D17" s="22">
        <f t="shared" si="14"/>
        <v>0</v>
      </c>
      <c r="E17" s="22">
        <f t="shared" si="14"/>
        <v>0</v>
      </c>
      <c r="F17" s="22">
        <f t="shared" si="15"/>
        <v>0</v>
      </c>
      <c r="G17" s="22">
        <f t="shared" si="15"/>
        <v>0</v>
      </c>
      <c r="H17" s="22">
        <f t="shared" si="15"/>
        <v>0</v>
      </c>
      <c r="I17" s="22">
        <f t="shared" si="16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>
        <f t="shared" si="17"/>
        <v>0</v>
      </c>
      <c r="DK17" s="22">
        <f t="shared" si="17"/>
        <v>0</v>
      </c>
      <c r="DL17" s="22"/>
      <c r="DM17" s="22"/>
      <c r="DN17" s="22"/>
      <c r="DO17" s="22"/>
      <c r="DP17" s="22"/>
      <c r="DQ17" s="22"/>
    </row>
    <row r="18" spans="1:121" ht="16.5" customHeight="1" x14ac:dyDescent="0.3">
      <c r="A18" s="23"/>
      <c r="B18" s="20"/>
      <c r="C18" s="21" t="s">
        <v>41</v>
      </c>
      <c r="D18" s="22">
        <f t="shared" si="14"/>
        <v>12371263.887999998</v>
      </c>
      <c r="E18" s="22">
        <f t="shared" si="14"/>
        <v>3896530.8951000003</v>
      </c>
      <c r="F18" s="22">
        <f t="shared" si="15"/>
        <v>9070456.2897999994</v>
      </c>
      <c r="G18" s="22">
        <f t="shared" si="15"/>
        <v>2859366.8865999999</v>
      </c>
      <c r="H18" s="22">
        <f t="shared" si="15"/>
        <v>4341349.6981999995</v>
      </c>
      <c r="I18" s="22">
        <f t="shared" si="16"/>
        <v>1325763.8705000002</v>
      </c>
      <c r="J18" s="22">
        <f>SUM(J10:J17)</f>
        <v>2862925.9207000001</v>
      </c>
      <c r="K18" s="22">
        <f t="shared" ref="K18:BV18" si="18">SUM(K10:K17)</f>
        <v>1046646.0419999999</v>
      </c>
      <c r="L18" s="22">
        <f t="shared" si="18"/>
        <v>2114174.5133000002</v>
      </c>
      <c r="M18" s="22">
        <f t="shared" si="18"/>
        <v>317883.66060000006</v>
      </c>
      <c r="N18" s="22">
        <f t="shared" si="18"/>
        <v>2515116.2239999999</v>
      </c>
      <c r="O18" s="22">
        <f t="shared" si="18"/>
        <v>964021.92420000001</v>
      </c>
      <c r="P18" s="22">
        <f t="shared" si="18"/>
        <v>808327.55790000001</v>
      </c>
      <c r="Q18" s="22">
        <f t="shared" si="18"/>
        <v>107318.2812</v>
      </c>
      <c r="R18" s="22">
        <f t="shared" si="18"/>
        <v>326934.13</v>
      </c>
      <c r="S18" s="22">
        <f t="shared" si="18"/>
        <v>76760.046900000016</v>
      </c>
      <c r="T18" s="22">
        <f t="shared" si="18"/>
        <v>1297846.9553999999</v>
      </c>
      <c r="U18" s="22">
        <f t="shared" si="18"/>
        <v>209712.7794</v>
      </c>
      <c r="V18" s="22">
        <f t="shared" si="18"/>
        <v>5165</v>
      </c>
      <c r="W18" s="22">
        <f t="shared" si="18"/>
        <v>1506.56</v>
      </c>
      <c r="X18" s="22">
        <f t="shared" si="18"/>
        <v>1000</v>
      </c>
      <c r="Y18" s="22">
        <f t="shared" si="18"/>
        <v>0</v>
      </c>
      <c r="Z18" s="22">
        <f t="shared" si="18"/>
        <v>0</v>
      </c>
      <c r="AA18" s="22">
        <f t="shared" si="18"/>
        <v>0</v>
      </c>
      <c r="AB18" s="22">
        <f t="shared" si="18"/>
        <v>0</v>
      </c>
      <c r="AC18" s="22">
        <f t="shared" si="18"/>
        <v>0</v>
      </c>
      <c r="AD18" s="22">
        <f t="shared" si="18"/>
        <v>590312.6</v>
      </c>
      <c r="AE18" s="22">
        <f t="shared" si="18"/>
        <v>77597.210399999996</v>
      </c>
      <c r="AF18" s="22">
        <f t="shared" si="18"/>
        <v>886656.43130000005</v>
      </c>
      <c r="AG18" s="22">
        <f t="shared" si="18"/>
        <v>532578.03980000003</v>
      </c>
      <c r="AH18" s="22">
        <f t="shared" si="18"/>
        <v>208610</v>
      </c>
      <c r="AI18" s="22">
        <f t="shared" si="18"/>
        <v>16632.501199999999</v>
      </c>
      <c r="AJ18" s="22">
        <f t="shared" si="18"/>
        <v>463009.21799999999</v>
      </c>
      <c r="AK18" s="22">
        <f t="shared" si="18"/>
        <v>114787.5347</v>
      </c>
      <c r="AL18" s="22">
        <f t="shared" si="18"/>
        <v>0</v>
      </c>
      <c r="AM18" s="22">
        <f t="shared" si="18"/>
        <v>0</v>
      </c>
      <c r="AN18" s="22">
        <f t="shared" si="18"/>
        <v>9970</v>
      </c>
      <c r="AO18" s="22">
        <f t="shared" si="18"/>
        <v>5982</v>
      </c>
      <c r="AP18" s="22">
        <f t="shared" si="18"/>
        <v>381702.6</v>
      </c>
      <c r="AQ18" s="22">
        <f t="shared" si="18"/>
        <v>60964.709199999998</v>
      </c>
      <c r="AR18" s="22">
        <f t="shared" si="18"/>
        <v>1196162.7302999999</v>
      </c>
      <c r="AS18" s="22">
        <f t="shared" si="18"/>
        <v>518147.18229999999</v>
      </c>
      <c r="AT18" s="22">
        <f t="shared" si="18"/>
        <v>0</v>
      </c>
      <c r="AU18" s="22">
        <f t="shared" si="18"/>
        <v>0</v>
      </c>
      <c r="AV18" s="22">
        <f t="shared" si="18"/>
        <v>-782485.51699999999</v>
      </c>
      <c r="AW18" s="22">
        <f t="shared" si="18"/>
        <v>-106338.65830000001</v>
      </c>
      <c r="AX18" s="22">
        <f t="shared" si="18"/>
        <v>570101.4</v>
      </c>
      <c r="AY18" s="22">
        <f t="shared" si="18"/>
        <v>205191.39600000001</v>
      </c>
      <c r="AZ18" s="22">
        <f t="shared" si="18"/>
        <v>24032</v>
      </c>
      <c r="BA18" s="22">
        <f t="shared" si="18"/>
        <v>22030.400000000001</v>
      </c>
      <c r="BB18" s="22">
        <f t="shared" si="18"/>
        <v>534501.4</v>
      </c>
      <c r="BC18" s="22">
        <f t="shared" si="18"/>
        <v>199200.59599999999</v>
      </c>
      <c r="BD18" s="22">
        <f t="shared" si="18"/>
        <v>7000</v>
      </c>
      <c r="BE18" s="22">
        <f t="shared" si="18"/>
        <v>6998.4</v>
      </c>
      <c r="BF18" s="22">
        <f t="shared" si="18"/>
        <v>17500</v>
      </c>
      <c r="BG18" s="22">
        <f t="shared" si="18"/>
        <v>5663</v>
      </c>
      <c r="BH18" s="22">
        <f t="shared" si="18"/>
        <v>2045</v>
      </c>
      <c r="BI18" s="22">
        <f t="shared" si="18"/>
        <v>45</v>
      </c>
      <c r="BJ18" s="22">
        <f t="shared" si="18"/>
        <v>373951.4093</v>
      </c>
      <c r="BK18" s="22">
        <f t="shared" si="18"/>
        <v>157303.5079</v>
      </c>
      <c r="BL18" s="22">
        <f t="shared" si="18"/>
        <v>745043.07299999997</v>
      </c>
      <c r="BM18" s="22">
        <f t="shared" si="18"/>
        <v>144647.56200000001</v>
      </c>
      <c r="BN18" s="22">
        <f t="shared" si="18"/>
        <v>15000</v>
      </c>
      <c r="BO18" s="22">
        <f t="shared" si="18"/>
        <v>2822.2109999999998</v>
      </c>
      <c r="BP18" s="22">
        <f t="shared" si="18"/>
        <v>0</v>
      </c>
      <c r="BQ18" s="22">
        <f t="shared" si="18"/>
        <v>0</v>
      </c>
      <c r="BR18" s="22">
        <f t="shared" si="18"/>
        <v>0</v>
      </c>
      <c r="BS18" s="22">
        <f t="shared" si="18"/>
        <v>0</v>
      </c>
      <c r="BT18" s="22">
        <f t="shared" si="18"/>
        <v>0</v>
      </c>
      <c r="BU18" s="22">
        <f t="shared" si="18"/>
        <v>0</v>
      </c>
      <c r="BV18" s="22">
        <f t="shared" si="18"/>
        <v>102490.8</v>
      </c>
      <c r="BW18" s="22">
        <f t="shared" ref="BW18:DI18" si="19">SUM(BW10:BW17)</f>
        <v>27193.024300000001</v>
      </c>
      <c r="BX18" s="22">
        <f t="shared" si="19"/>
        <v>313160.80300000001</v>
      </c>
      <c r="BY18" s="22">
        <f t="shared" si="19"/>
        <v>79312.982999999993</v>
      </c>
      <c r="BZ18" s="22">
        <f t="shared" si="19"/>
        <v>162460.60930000001</v>
      </c>
      <c r="CA18" s="22">
        <f t="shared" si="19"/>
        <v>65221.83159999999</v>
      </c>
      <c r="CB18" s="22">
        <f t="shared" si="19"/>
        <v>419882.27</v>
      </c>
      <c r="CC18" s="22">
        <f t="shared" si="19"/>
        <v>60834.579000000012</v>
      </c>
      <c r="CD18" s="22">
        <f t="shared" si="19"/>
        <v>94000</v>
      </c>
      <c r="CE18" s="22">
        <f t="shared" si="19"/>
        <v>62066.441000000006</v>
      </c>
      <c r="CF18" s="22">
        <f t="shared" si="19"/>
        <v>12000</v>
      </c>
      <c r="CG18" s="22">
        <f t="shared" si="19"/>
        <v>4500</v>
      </c>
      <c r="CH18" s="22">
        <f t="shared" si="19"/>
        <v>18000</v>
      </c>
      <c r="CI18" s="22">
        <f t="shared" si="19"/>
        <v>0</v>
      </c>
      <c r="CJ18" s="22">
        <f t="shared" si="19"/>
        <v>0</v>
      </c>
      <c r="CK18" s="22">
        <f t="shared" si="19"/>
        <v>0</v>
      </c>
      <c r="CL18" s="22">
        <f t="shared" si="19"/>
        <v>560320.30000000005</v>
      </c>
      <c r="CM18" s="22">
        <f t="shared" si="19"/>
        <v>159918.77170000001</v>
      </c>
      <c r="CN18" s="22">
        <f t="shared" si="19"/>
        <v>379718.67499999999</v>
      </c>
      <c r="CO18" s="22">
        <f t="shared" si="19"/>
        <v>236428.995</v>
      </c>
      <c r="CP18" s="22">
        <f t="shared" si="19"/>
        <v>518053.5</v>
      </c>
      <c r="CQ18" s="22">
        <f t="shared" si="19"/>
        <v>155508.47170000002</v>
      </c>
      <c r="CR18" s="22">
        <f t="shared" si="19"/>
        <v>144050.875</v>
      </c>
      <c r="CS18" s="22">
        <f t="shared" si="19"/>
        <v>102668.461</v>
      </c>
      <c r="CT18" s="22">
        <f t="shared" si="19"/>
        <v>278697.5</v>
      </c>
      <c r="CU18" s="22">
        <f t="shared" si="19"/>
        <v>107629.6912</v>
      </c>
      <c r="CV18" s="22">
        <f t="shared" si="19"/>
        <v>101073.375</v>
      </c>
      <c r="CW18" s="22">
        <f t="shared" si="19"/>
        <v>75747.324999999997</v>
      </c>
      <c r="CX18" s="22">
        <f t="shared" si="19"/>
        <v>2196477.1</v>
      </c>
      <c r="CY18" s="22">
        <f t="shared" si="19"/>
        <v>895388.94659999991</v>
      </c>
      <c r="CZ18" s="22">
        <f t="shared" si="19"/>
        <v>188564.0889</v>
      </c>
      <c r="DA18" s="22">
        <f t="shared" si="19"/>
        <v>72195.213099999994</v>
      </c>
      <c r="DB18" s="22">
        <f t="shared" si="19"/>
        <v>1419946.8</v>
      </c>
      <c r="DC18" s="22">
        <f t="shared" si="19"/>
        <v>550696.63159999996</v>
      </c>
      <c r="DD18" s="22">
        <f t="shared" si="19"/>
        <v>152911.09890000001</v>
      </c>
      <c r="DE18" s="22">
        <f t="shared" si="19"/>
        <v>54142.823100000001</v>
      </c>
      <c r="DF18" s="22">
        <f t="shared" si="19"/>
        <v>124515</v>
      </c>
      <c r="DG18" s="22">
        <f t="shared" si="19"/>
        <v>26874.589999999997</v>
      </c>
      <c r="DH18" s="22">
        <f t="shared" si="19"/>
        <v>0</v>
      </c>
      <c r="DI18" s="22">
        <f t="shared" si="19"/>
        <v>0</v>
      </c>
      <c r="DJ18" s="22">
        <f t="shared" si="17"/>
        <v>730306.3764999999</v>
      </c>
      <c r="DK18" s="22">
        <f t="shared" si="17"/>
        <v>340</v>
      </c>
      <c r="DL18" s="22">
        <f t="shared" ref="DL18" si="20">SUM(DL10:DL17)</f>
        <v>1768687.5597999999</v>
      </c>
      <c r="DM18" s="22">
        <f t="shared" ref="DM18" si="21">SUM(DM10:DM17)</f>
        <v>288939.86199999996</v>
      </c>
      <c r="DN18" s="22">
        <f t="shared" ref="DN18" si="22">SUM(DN10:DN17)</f>
        <v>2160.9167000000002</v>
      </c>
      <c r="DO18" s="22">
        <f t="shared" ref="DO18" si="23">SUM(DO10:DO17)</f>
        <v>0</v>
      </c>
      <c r="DP18" s="22">
        <f t="shared" ref="DP18" si="24">SUM(DP10:DP17)</f>
        <v>1040542.1</v>
      </c>
      <c r="DQ18" s="22">
        <f t="shared" ref="DQ18" si="25">SUM(DQ10:DQ17)</f>
        <v>288599.86199999996</v>
      </c>
    </row>
    <row r="19" spans="1:121" x14ac:dyDescent="0.3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</row>
    <row r="20" spans="1:121" x14ac:dyDescent="0.3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 x14ac:dyDescent="0.3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</row>
    <row r="22" spans="1:121" x14ac:dyDescent="0.3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</row>
    <row r="23" spans="1:121" x14ac:dyDescent="0.3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</row>
    <row r="24" spans="1:121" x14ac:dyDescent="0.3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 x14ac:dyDescent="0.3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</row>
    <row r="26" spans="1:121" x14ac:dyDescent="0.3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</row>
    <row r="27" spans="1:121" x14ac:dyDescent="0.3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</row>
    <row r="28" spans="1:121" x14ac:dyDescent="0.3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</row>
    <row r="29" spans="1:121" x14ac:dyDescent="0.3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</row>
    <row r="30" spans="1:121" x14ac:dyDescent="0.3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</row>
    <row r="31" spans="1:121" x14ac:dyDescent="0.3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</row>
    <row r="32" spans="1:121" x14ac:dyDescent="0.3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</row>
    <row r="33" spans="4:121" x14ac:dyDescent="0.3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</row>
    <row r="34" spans="4:121" x14ac:dyDescent="0.3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</row>
    <row r="35" spans="4:121" x14ac:dyDescent="0.3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</row>
    <row r="36" spans="4:121" x14ac:dyDescent="0.3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</row>
    <row r="37" spans="4:121" x14ac:dyDescent="0.3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</row>
    <row r="38" spans="4:121" x14ac:dyDescent="0.3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</row>
    <row r="39" spans="4:121" x14ac:dyDescent="0.3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</row>
    <row r="40" spans="4:121" x14ac:dyDescent="0.3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</row>
    <row r="41" spans="4:121" x14ac:dyDescent="0.3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</row>
    <row r="42" spans="4:121" x14ac:dyDescent="0.3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</row>
    <row r="43" spans="4:121" x14ac:dyDescent="0.3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</row>
    <row r="44" spans="4:121" x14ac:dyDescent="0.3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</row>
    <row r="45" spans="4:121" x14ac:dyDescent="0.3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</row>
    <row r="46" spans="4:121" x14ac:dyDescent="0.3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</row>
    <row r="47" spans="4:121" x14ac:dyDescent="0.3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</row>
    <row r="48" spans="4:121" x14ac:dyDescent="0.3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</row>
    <row r="49" spans="4:121" x14ac:dyDescent="0.3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</row>
    <row r="50" spans="4:121" x14ac:dyDescent="0.3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</row>
    <row r="51" spans="4:121" x14ac:dyDescent="0.3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</row>
    <row r="52" spans="4:121" x14ac:dyDescent="0.3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</row>
    <row r="53" spans="4:121" x14ac:dyDescent="0.3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</row>
    <row r="54" spans="4:121" x14ac:dyDescent="0.3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</row>
    <row r="55" spans="4:121" x14ac:dyDescent="0.3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</row>
    <row r="56" spans="4:121" x14ac:dyDescent="0.3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</row>
    <row r="57" spans="4:121" x14ac:dyDescent="0.3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</row>
    <row r="58" spans="4:121" x14ac:dyDescent="0.3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</row>
    <row r="59" spans="4:121" x14ac:dyDescent="0.3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</row>
    <row r="60" spans="4:121" x14ac:dyDescent="0.3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</row>
    <row r="61" spans="4:121" x14ac:dyDescent="0.3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</row>
    <row r="62" spans="4:121" x14ac:dyDescent="0.3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</row>
    <row r="63" spans="4:121" x14ac:dyDescent="0.3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</row>
    <row r="64" spans="4:121" x14ac:dyDescent="0.3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</row>
    <row r="65" spans="4:121" x14ac:dyDescent="0.3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</row>
    <row r="66" spans="4:121" x14ac:dyDescent="0.3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</row>
    <row r="67" spans="4:121" x14ac:dyDescent="0.3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</row>
    <row r="68" spans="4:121" x14ac:dyDescent="0.3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</row>
    <row r="69" spans="4:121" x14ac:dyDescent="0.3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</row>
    <row r="70" spans="4:121" x14ac:dyDescent="0.3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</row>
    <row r="71" spans="4:121" x14ac:dyDescent="0.3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</row>
    <row r="72" spans="4:121" x14ac:dyDescent="0.3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</row>
    <row r="73" spans="4:121" x14ac:dyDescent="0.3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</row>
    <row r="74" spans="4:121" x14ac:dyDescent="0.3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</row>
    <row r="75" spans="4:121" x14ac:dyDescent="0.3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</row>
    <row r="76" spans="4:121" x14ac:dyDescent="0.3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</row>
    <row r="77" spans="4:121" x14ac:dyDescent="0.3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</row>
    <row r="78" spans="4:121" x14ac:dyDescent="0.3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</row>
    <row r="79" spans="4:121" x14ac:dyDescent="0.3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</row>
    <row r="80" spans="4:121" x14ac:dyDescent="0.3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</row>
    <row r="81" spans="4:121" x14ac:dyDescent="0.3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</row>
    <row r="82" spans="4:121" x14ac:dyDescent="0.3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</row>
    <row r="83" spans="4:121" x14ac:dyDescent="0.3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</row>
    <row r="84" spans="4:121" x14ac:dyDescent="0.3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</row>
    <row r="85" spans="4:121" x14ac:dyDescent="0.3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</row>
    <row r="86" spans="4:121" x14ac:dyDescent="0.3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</row>
    <row r="87" spans="4:121" x14ac:dyDescent="0.3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</row>
    <row r="88" spans="4:121" x14ac:dyDescent="0.3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</row>
    <row r="89" spans="4:121" x14ac:dyDescent="0.3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</row>
    <row r="90" spans="4:121" x14ac:dyDescent="0.3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</row>
    <row r="91" spans="4:121" x14ac:dyDescent="0.3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</row>
    <row r="92" spans="4:121" x14ac:dyDescent="0.3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</row>
    <row r="93" spans="4:121" x14ac:dyDescent="0.3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</row>
    <row r="94" spans="4:121" x14ac:dyDescent="0.3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</row>
    <row r="95" spans="4:121" x14ac:dyDescent="0.3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</row>
    <row r="96" spans="4:121" x14ac:dyDescent="0.3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</row>
    <row r="97" spans="4:121" x14ac:dyDescent="0.3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</row>
    <row r="98" spans="4:121" x14ac:dyDescent="0.3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</row>
    <row r="99" spans="4:121" x14ac:dyDescent="0.3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</row>
    <row r="100" spans="4:121" x14ac:dyDescent="0.3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</row>
    <row r="101" spans="4:121" x14ac:dyDescent="0.3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</row>
    <row r="102" spans="4:121" x14ac:dyDescent="0.3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</row>
    <row r="103" spans="4:121" x14ac:dyDescent="0.3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</row>
    <row r="104" spans="4:121" x14ac:dyDescent="0.3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</row>
    <row r="105" spans="4:121" x14ac:dyDescent="0.3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</row>
    <row r="106" spans="4:121" x14ac:dyDescent="0.3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</row>
    <row r="107" spans="4:121" x14ac:dyDescent="0.3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</row>
    <row r="108" spans="4:121" x14ac:dyDescent="0.3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</row>
    <row r="109" spans="4:121" x14ac:dyDescent="0.3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</row>
    <row r="110" spans="4:121" x14ac:dyDescent="0.3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</row>
    <row r="111" spans="4:121" x14ac:dyDescent="0.3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</row>
    <row r="112" spans="4:121" x14ac:dyDescent="0.3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</row>
    <row r="113" spans="4:121" x14ac:dyDescent="0.3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</row>
    <row r="114" spans="4:121" x14ac:dyDescent="0.3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</row>
    <row r="115" spans="4:121" x14ac:dyDescent="0.3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</row>
    <row r="116" spans="4:121" x14ac:dyDescent="0.3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</row>
    <row r="117" spans="4:121" x14ac:dyDescent="0.3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</row>
    <row r="118" spans="4:121" x14ac:dyDescent="0.3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</row>
    <row r="119" spans="4:121" x14ac:dyDescent="0.3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</row>
    <row r="120" spans="4:121" x14ac:dyDescent="0.3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</row>
    <row r="121" spans="4:121" x14ac:dyDescent="0.3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</row>
    <row r="122" spans="4:121" x14ac:dyDescent="0.3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</row>
    <row r="123" spans="4:121" x14ac:dyDescent="0.3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</row>
    <row r="124" spans="4:121" x14ac:dyDescent="0.3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</row>
    <row r="125" spans="4:121" x14ac:dyDescent="0.3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</row>
    <row r="126" spans="4:121" x14ac:dyDescent="0.3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</row>
    <row r="127" spans="4:121" x14ac:dyDescent="0.3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4:121" x14ac:dyDescent="0.3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4:121" x14ac:dyDescent="0.3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4:121" x14ac:dyDescent="0.3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</row>
    <row r="131" spans="4:121" x14ac:dyDescent="0.3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4:121" x14ac:dyDescent="0.3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4:121" x14ac:dyDescent="0.3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4:121" x14ac:dyDescent="0.3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4:121" x14ac:dyDescent="0.3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4:121" x14ac:dyDescent="0.3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4:121" x14ac:dyDescent="0.3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4:121" x14ac:dyDescent="0.3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4:121" x14ac:dyDescent="0.3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4:121" x14ac:dyDescent="0.3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4:121" x14ac:dyDescent="0.3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4:121" x14ac:dyDescent="0.3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4:121" x14ac:dyDescent="0.3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4:121" x14ac:dyDescent="0.3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</row>
    <row r="145" spans="4:121" x14ac:dyDescent="0.3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</row>
    <row r="146" spans="4:121" x14ac:dyDescent="0.3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</row>
    <row r="147" spans="4:121" x14ac:dyDescent="0.3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</row>
    <row r="148" spans="4:121" x14ac:dyDescent="0.3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</row>
    <row r="149" spans="4:121" x14ac:dyDescent="0.3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</row>
    <row r="150" spans="4:121" x14ac:dyDescent="0.3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</row>
    <row r="151" spans="4:121" x14ac:dyDescent="0.3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</row>
    <row r="152" spans="4:121" x14ac:dyDescent="0.3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</row>
    <row r="153" spans="4:121" x14ac:dyDescent="0.3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</row>
    <row r="154" spans="4:121" x14ac:dyDescent="0.3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</row>
    <row r="155" spans="4:121" x14ac:dyDescent="0.3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</row>
    <row r="156" spans="4:121" x14ac:dyDescent="0.3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</row>
    <row r="157" spans="4:121" x14ac:dyDescent="0.3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</row>
    <row r="158" spans="4:121" x14ac:dyDescent="0.3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</row>
    <row r="159" spans="4:121" x14ac:dyDescent="0.3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</row>
    <row r="160" spans="4:121" x14ac:dyDescent="0.3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</row>
    <row r="161" spans="4:121" x14ac:dyDescent="0.3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</row>
    <row r="162" spans="4:121" x14ac:dyDescent="0.3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</row>
    <row r="163" spans="4:121" x14ac:dyDescent="0.3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</row>
    <row r="164" spans="4:121" x14ac:dyDescent="0.3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</row>
    <row r="165" spans="4:121" x14ac:dyDescent="0.3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</row>
    <row r="166" spans="4:121" x14ac:dyDescent="0.3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</row>
    <row r="167" spans="4:121" x14ac:dyDescent="0.3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</row>
    <row r="168" spans="4:121" x14ac:dyDescent="0.3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</row>
    <row r="169" spans="4:121" x14ac:dyDescent="0.3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</row>
    <row r="170" spans="4:121" x14ac:dyDescent="0.3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</row>
  </sheetData>
  <protectedRanges>
    <protectedRange sqref="C16:C18" name="Range3"/>
    <protectedRange sqref="J11:DI18 DL18:DQ18" name="Range1"/>
    <protectedRange sqref="DL11:DQ17" name="Range2"/>
    <protectedRange sqref="C10:C15" name="Range1_1_1_1_2"/>
    <protectedRange sqref="J10:DI10" name="Range1_1"/>
    <protectedRange sqref="DL10:DQ10" name="Range2_1"/>
  </protectedRanges>
  <mergeCells count="98">
    <mergeCell ref="DH7:DI7"/>
    <mergeCell ref="DJ7:DK7"/>
    <mergeCell ref="DL7:DM7"/>
    <mergeCell ref="DN7:DO7"/>
    <mergeCell ref="DP7:DQ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7:E7"/>
    <mergeCell ref="F7:G7"/>
    <mergeCell ref="H7:I7"/>
    <mergeCell ref="J7:K7"/>
    <mergeCell ref="L7:M7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2" sqref="G12"/>
    </sheetView>
  </sheetViews>
  <sheetFormatPr defaultRowHeight="17.25" x14ac:dyDescent="0.3"/>
  <cols>
    <col min="1" max="1" width="4.140625" style="1" customWidth="1"/>
    <col min="2" max="2" width="18.28515625" style="1" customWidth="1"/>
    <col min="3" max="3" width="15.7109375" style="1" customWidth="1"/>
    <col min="4" max="4" width="13.85546875" style="1" customWidth="1"/>
    <col min="5" max="5" width="15.28515625" style="1" customWidth="1"/>
    <col min="6" max="8" width="13.85546875" style="1" customWidth="1"/>
    <col min="9" max="9" width="14.7109375" style="1" customWidth="1"/>
    <col min="10" max="10" width="12.42578125" style="1" customWidth="1"/>
    <col min="11" max="11" width="10.140625" style="1" customWidth="1"/>
    <col min="12" max="12" width="11.4257812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66" ht="13.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  <c r="AJ1" s="2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ht="19.5" customHeight="1" x14ac:dyDescent="0.3">
      <c r="A2" s="79"/>
      <c r="B2" s="79"/>
      <c r="C2" s="79"/>
      <c r="D2" s="79"/>
      <c r="E2" s="79"/>
      <c r="F2" s="79"/>
      <c r="G2" s="79"/>
      <c r="H2" s="79"/>
      <c r="I2" s="28"/>
      <c r="J2" s="28"/>
      <c r="K2" s="28"/>
      <c r="L2" s="28"/>
      <c r="M2" s="28"/>
      <c r="N2" s="28"/>
      <c r="O2" s="29" t="s">
        <v>42</v>
      </c>
      <c r="P2" s="30">
        <v>44560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>
        <v>152768</v>
      </c>
      <c r="AI2" s="28">
        <f>+AH2*0.03</f>
        <v>4583.04</v>
      </c>
      <c r="AJ2" s="28"/>
      <c r="AK2" s="3">
        <f>+AH2*0.2</f>
        <v>30553.600000000002</v>
      </c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1"/>
      <c r="BD2" s="31"/>
      <c r="BE2" s="31"/>
      <c r="BF2" s="31"/>
      <c r="BG2" s="31"/>
      <c r="BH2" s="31"/>
      <c r="BI2" s="31">
        <v>87615.9</v>
      </c>
      <c r="BJ2" s="31">
        <v>-58626.9</v>
      </c>
      <c r="BK2" s="31">
        <f>+BJ2+BI2</f>
        <v>28988.999999999993</v>
      </c>
      <c r="BL2" s="31"/>
      <c r="BM2" s="31">
        <v>32500</v>
      </c>
      <c r="BN2" s="31">
        <f>+BK2-BM2</f>
        <v>-3511.0000000000073</v>
      </c>
    </row>
    <row r="3" spans="1:66" s="32" customFormat="1" ht="15" customHeight="1" x14ac:dyDescent="0.25">
      <c r="A3" s="80" t="s">
        <v>0</v>
      </c>
      <c r="B3" s="65" t="s">
        <v>1</v>
      </c>
      <c r="C3" s="81" t="s">
        <v>43</v>
      </c>
      <c r="D3" s="82"/>
      <c r="E3" s="82"/>
      <c r="F3" s="82"/>
      <c r="G3" s="82"/>
      <c r="H3" s="83"/>
      <c r="I3" s="87" t="s">
        <v>44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</row>
    <row r="4" spans="1:66" s="32" customFormat="1" ht="25.5" customHeight="1" x14ac:dyDescent="0.25">
      <c r="A4" s="80"/>
      <c r="B4" s="65"/>
      <c r="C4" s="84"/>
      <c r="D4" s="85"/>
      <c r="E4" s="85"/>
      <c r="F4" s="85"/>
      <c r="G4" s="85"/>
      <c r="H4" s="86"/>
      <c r="I4" s="110" t="s">
        <v>45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2"/>
      <c r="BC4" s="113" t="s">
        <v>46</v>
      </c>
      <c r="BD4" s="114"/>
      <c r="BE4" s="114"/>
      <c r="BF4" s="114"/>
      <c r="BG4" s="114"/>
      <c r="BH4" s="114"/>
      <c r="BI4" s="115" t="s">
        <v>47</v>
      </c>
      <c r="BJ4" s="115"/>
      <c r="BK4" s="115"/>
      <c r="BL4" s="115"/>
      <c r="BM4" s="115"/>
      <c r="BN4" s="115"/>
    </row>
    <row r="5" spans="1:66" s="32" customFormat="1" ht="0.75" hidden="1" customHeight="1" x14ac:dyDescent="0.25">
      <c r="A5" s="80"/>
      <c r="B5" s="65"/>
      <c r="C5" s="84"/>
      <c r="D5" s="85"/>
      <c r="E5" s="85"/>
      <c r="F5" s="85"/>
      <c r="G5" s="85"/>
      <c r="H5" s="86"/>
      <c r="I5" s="116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8"/>
      <c r="BC5" s="116"/>
      <c r="BD5" s="117"/>
      <c r="BE5" s="117"/>
      <c r="BF5" s="117"/>
      <c r="BG5" s="115" t="s">
        <v>48</v>
      </c>
      <c r="BH5" s="115"/>
      <c r="BI5" s="115" t="s">
        <v>49</v>
      </c>
      <c r="BJ5" s="115"/>
      <c r="BK5" s="115" t="s">
        <v>50</v>
      </c>
      <c r="BL5" s="115"/>
      <c r="BM5" s="115"/>
      <c r="BN5" s="115"/>
    </row>
    <row r="6" spans="1:66" s="32" customFormat="1" ht="43.5" customHeight="1" x14ac:dyDescent="0.25">
      <c r="A6" s="80"/>
      <c r="B6" s="65"/>
      <c r="C6" s="84"/>
      <c r="D6" s="85"/>
      <c r="E6" s="85"/>
      <c r="F6" s="85"/>
      <c r="G6" s="85"/>
      <c r="H6" s="86"/>
      <c r="I6" s="115" t="s">
        <v>51</v>
      </c>
      <c r="J6" s="115"/>
      <c r="K6" s="115"/>
      <c r="L6" s="115"/>
      <c r="M6" s="90" t="s">
        <v>52</v>
      </c>
      <c r="N6" s="91"/>
      <c r="O6" s="94" t="s">
        <v>53</v>
      </c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6"/>
      <c r="AE6" s="97" t="s">
        <v>54</v>
      </c>
      <c r="AF6" s="98"/>
      <c r="AG6" s="97" t="s">
        <v>55</v>
      </c>
      <c r="AH6" s="98"/>
      <c r="AI6" s="101" t="s">
        <v>10</v>
      </c>
      <c r="AJ6" s="102"/>
      <c r="AK6" s="133" t="s">
        <v>56</v>
      </c>
      <c r="AL6" s="65"/>
      <c r="AM6" s="101" t="s">
        <v>10</v>
      </c>
      <c r="AN6" s="102"/>
      <c r="AO6" s="132" t="s">
        <v>57</v>
      </c>
      <c r="AP6" s="132"/>
      <c r="AQ6" s="106" t="s">
        <v>58</v>
      </c>
      <c r="AR6" s="107"/>
      <c r="AS6" s="107"/>
      <c r="AT6" s="107"/>
      <c r="AU6" s="107"/>
      <c r="AV6" s="108"/>
      <c r="AW6" s="101" t="s">
        <v>59</v>
      </c>
      <c r="AX6" s="119"/>
      <c r="AY6" s="119"/>
      <c r="AZ6" s="119"/>
      <c r="BA6" s="119"/>
      <c r="BB6" s="102"/>
      <c r="BC6" s="126" t="s">
        <v>60</v>
      </c>
      <c r="BD6" s="127"/>
      <c r="BE6" s="126" t="s">
        <v>61</v>
      </c>
      <c r="BF6" s="127"/>
      <c r="BG6" s="115"/>
      <c r="BH6" s="115"/>
      <c r="BI6" s="115"/>
      <c r="BJ6" s="115"/>
      <c r="BK6" s="115"/>
      <c r="BL6" s="115"/>
      <c r="BM6" s="115"/>
      <c r="BN6" s="115"/>
    </row>
    <row r="7" spans="1:66" s="32" customFormat="1" ht="112.5" customHeight="1" x14ac:dyDescent="0.25">
      <c r="A7" s="80"/>
      <c r="B7" s="65"/>
      <c r="C7" s="105" t="s">
        <v>62</v>
      </c>
      <c r="D7" s="105"/>
      <c r="E7" s="130" t="s">
        <v>36</v>
      </c>
      <c r="F7" s="130"/>
      <c r="G7" s="131" t="s">
        <v>37</v>
      </c>
      <c r="H7" s="131"/>
      <c r="I7" s="65" t="s">
        <v>63</v>
      </c>
      <c r="J7" s="65"/>
      <c r="K7" s="65" t="s">
        <v>64</v>
      </c>
      <c r="L7" s="65"/>
      <c r="M7" s="92"/>
      <c r="N7" s="93"/>
      <c r="O7" s="101" t="s">
        <v>65</v>
      </c>
      <c r="P7" s="102"/>
      <c r="Q7" s="120" t="s">
        <v>66</v>
      </c>
      <c r="R7" s="121"/>
      <c r="S7" s="101" t="s">
        <v>67</v>
      </c>
      <c r="T7" s="102"/>
      <c r="U7" s="101" t="s">
        <v>68</v>
      </c>
      <c r="V7" s="102"/>
      <c r="W7" s="101" t="s">
        <v>69</v>
      </c>
      <c r="X7" s="102"/>
      <c r="Y7" s="103" t="s">
        <v>70</v>
      </c>
      <c r="Z7" s="104"/>
      <c r="AA7" s="101" t="s">
        <v>71</v>
      </c>
      <c r="AB7" s="102"/>
      <c r="AC7" s="101" t="s">
        <v>72</v>
      </c>
      <c r="AD7" s="102"/>
      <c r="AE7" s="99"/>
      <c r="AF7" s="100"/>
      <c r="AG7" s="99"/>
      <c r="AH7" s="100"/>
      <c r="AI7" s="120" t="s">
        <v>73</v>
      </c>
      <c r="AJ7" s="121"/>
      <c r="AK7" s="65"/>
      <c r="AL7" s="65"/>
      <c r="AM7" s="120" t="s">
        <v>74</v>
      </c>
      <c r="AN7" s="121"/>
      <c r="AO7" s="132"/>
      <c r="AP7" s="132"/>
      <c r="AQ7" s="105" t="s">
        <v>62</v>
      </c>
      <c r="AR7" s="105"/>
      <c r="AS7" s="105" t="s">
        <v>36</v>
      </c>
      <c r="AT7" s="105"/>
      <c r="AU7" s="105" t="s">
        <v>37</v>
      </c>
      <c r="AV7" s="105"/>
      <c r="AW7" s="105" t="s">
        <v>75</v>
      </c>
      <c r="AX7" s="105"/>
      <c r="AY7" s="122" t="s">
        <v>76</v>
      </c>
      <c r="AZ7" s="123"/>
      <c r="BA7" s="124" t="s">
        <v>77</v>
      </c>
      <c r="BB7" s="125"/>
      <c r="BC7" s="128"/>
      <c r="BD7" s="129"/>
      <c r="BE7" s="128"/>
      <c r="BF7" s="129"/>
      <c r="BG7" s="115"/>
      <c r="BH7" s="115"/>
      <c r="BI7" s="115"/>
      <c r="BJ7" s="115"/>
      <c r="BK7" s="115" t="s">
        <v>78</v>
      </c>
      <c r="BL7" s="115"/>
      <c r="BM7" s="115" t="s">
        <v>79</v>
      </c>
      <c r="BN7" s="115"/>
    </row>
    <row r="8" spans="1:66" s="32" customFormat="1" ht="42" customHeight="1" x14ac:dyDescent="0.25">
      <c r="A8" s="80"/>
      <c r="B8" s="65"/>
      <c r="C8" s="33" t="s">
        <v>39</v>
      </c>
      <c r="D8" s="34" t="s">
        <v>40</v>
      </c>
      <c r="E8" s="33" t="s">
        <v>39</v>
      </c>
      <c r="F8" s="34" t="s">
        <v>40</v>
      </c>
      <c r="G8" s="33" t="s">
        <v>39</v>
      </c>
      <c r="H8" s="34" t="s">
        <v>40</v>
      </c>
      <c r="I8" s="33" t="s">
        <v>39</v>
      </c>
      <c r="J8" s="34" t="s">
        <v>40</v>
      </c>
      <c r="K8" s="33" t="s">
        <v>39</v>
      </c>
      <c r="L8" s="34" t="s">
        <v>40</v>
      </c>
      <c r="M8" s="33" t="s">
        <v>39</v>
      </c>
      <c r="N8" s="34" t="s">
        <v>40</v>
      </c>
      <c r="O8" s="33" t="s">
        <v>39</v>
      </c>
      <c r="P8" s="34" t="s">
        <v>40</v>
      </c>
      <c r="Q8" s="33" t="s">
        <v>39</v>
      </c>
      <c r="R8" s="34" t="s">
        <v>40</v>
      </c>
      <c r="S8" s="33" t="s">
        <v>39</v>
      </c>
      <c r="T8" s="34" t="s">
        <v>40</v>
      </c>
      <c r="U8" s="33" t="s">
        <v>39</v>
      </c>
      <c r="V8" s="34" t="s">
        <v>40</v>
      </c>
      <c r="W8" s="33" t="s">
        <v>39</v>
      </c>
      <c r="X8" s="34" t="s">
        <v>40</v>
      </c>
      <c r="Y8" s="33" t="s">
        <v>39</v>
      </c>
      <c r="Z8" s="34" t="s">
        <v>40</v>
      </c>
      <c r="AA8" s="33" t="s">
        <v>39</v>
      </c>
      <c r="AB8" s="34" t="s">
        <v>40</v>
      </c>
      <c r="AC8" s="33" t="s">
        <v>39</v>
      </c>
      <c r="AD8" s="34" t="s">
        <v>40</v>
      </c>
      <c r="AE8" s="33" t="s">
        <v>39</v>
      </c>
      <c r="AF8" s="34" t="s">
        <v>40</v>
      </c>
      <c r="AG8" s="33" t="s">
        <v>39</v>
      </c>
      <c r="AH8" s="34" t="s">
        <v>40</v>
      </c>
      <c r="AI8" s="33" t="s">
        <v>39</v>
      </c>
      <c r="AJ8" s="34" t="s">
        <v>40</v>
      </c>
      <c r="AK8" s="33" t="s">
        <v>39</v>
      </c>
      <c r="AL8" s="34" t="s">
        <v>40</v>
      </c>
      <c r="AM8" s="33" t="s">
        <v>39</v>
      </c>
      <c r="AN8" s="34" t="s">
        <v>40</v>
      </c>
      <c r="AO8" s="33" t="s">
        <v>39</v>
      </c>
      <c r="AP8" s="34" t="s">
        <v>40</v>
      </c>
      <c r="AQ8" s="33" t="s">
        <v>39</v>
      </c>
      <c r="AR8" s="34" t="s">
        <v>40</v>
      </c>
      <c r="AS8" s="33" t="s">
        <v>39</v>
      </c>
      <c r="AT8" s="34" t="s">
        <v>40</v>
      </c>
      <c r="AU8" s="33" t="s">
        <v>39</v>
      </c>
      <c r="AV8" s="34" t="s">
        <v>40</v>
      </c>
      <c r="AW8" s="33" t="s">
        <v>39</v>
      </c>
      <c r="AX8" s="34" t="s">
        <v>40</v>
      </c>
      <c r="AY8" s="33" t="s">
        <v>39</v>
      </c>
      <c r="AZ8" s="34" t="s">
        <v>40</v>
      </c>
      <c r="BA8" s="33" t="s">
        <v>39</v>
      </c>
      <c r="BB8" s="34" t="s">
        <v>40</v>
      </c>
      <c r="BC8" s="33" t="s">
        <v>39</v>
      </c>
      <c r="BD8" s="34" t="s">
        <v>40</v>
      </c>
      <c r="BE8" s="33" t="s">
        <v>39</v>
      </c>
      <c r="BF8" s="34" t="s">
        <v>40</v>
      </c>
      <c r="BG8" s="33" t="s">
        <v>39</v>
      </c>
      <c r="BH8" s="34" t="s">
        <v>40</v>
      </c>
      <c r="BI8" s="33" t="s">
        <v>39</v>
      </c>
      <c r="BJ8" s="34" t="s">
        <v>40</v>
      </c>
      <c r="BK8" s="33" t="s">
        <v>39</v>
      </c>
      <c r="BL8" s="34" t="s">
        <v>40</v>
      </c>
      <c r="BM8" s="33" t="s">
        <v>39</v>
      </c>
      <c r="BN8" s="34" t="s">
        <v>40</v>
      </c>
    </row>
    <row r="9" spans="1:66" s="32" customFormat="1" ht="18.75" customHeight="1" x14ac:dyDescent="0.25">
      <c r="A9" s="35"/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  <c r="M9" s="35">
        <v>12</v>
      </c>
      <c r="N9" s="35">
        <v>13</v>
      </c>
      <c r="O9" s="35">
        <v>14</v>
      </c>
      <c r="P9" s="35">
        <v>15</v>
      </c>
      <c r="Q9" s="35">
        <v>16</v>
      </c>
      <c r="R9" s="35">
        <v>17</v>
      </c>
      <c r="S9" s="35">
        <v>18</v>
      </c>
      <c r="T9" s="35">
        <v>19</v>
      </c>
      <c r="U9" s="35">
        <v>20</v>
      </c>
      <c r="V9" s="35">
        <v>21</v>
      </c>
      <c r="W9" s="35">
        <v>22</v>
      </c>
      <c r="X9" s="35">
        <v>23</v>
      </c>
      <c r="Y9" s="35">
        <v>24</v>
      </c>
      <c r="Z9" s="35">
        <v>25</v>
      </c>
      <c r="AA9" s="35">
        <v>26</v>
      </c>
      <c r="AB9" s="35">
        <v>27</v>
      </c>
      <c r="AC9" s="35">
        <v>28</v>
      </c>
      <c r="AD9" s="35">
        <v>29</v>
      </c>
      <c r="AE9" s="35">
        <v>30</v>
      </c>
      <c r="AF9" s="35">
        <v>31</v>
      </c>
      <c r="AG9" s="35">
        <v>32</v>
      </c>
      <c r="AH9" s="35">
        <v>33</v>
      </c>
      <c r="AI9" s="35">
        <v>34</v>
      </c>
      <c r="AJ9" s="35">
        <v>35</v>
      </c>
      <c r="AK9" s="35">
        <v>36</v>
      </c>
      <c r="AL9" s="35">
        <v>37</v>
      </c>
      <c r="AM9" s="35">
        <v>38</v>
      </c>
      <c r="AN9" s="35">
        <v>39</v>
      </c>
      <c r="AO9" s="35">
        <v>40</v>
      </c>
      <c r="AP9" s="35">
        <v>41</v>
      </c>
      <c r="AQ9" s="35">
        <v>42</v>
      </c>
      <c r="AR9" s="35">
        <v>43</v>
      </c>
      <c r="AS9" s="35">
        <v>44</v>
      </c>
      <c r="AT9" s="35">
        <v>45</v>
      </c>
      <c r="AU9" s="35">
        <v>46</v>
      </c>
      <c r="AV9" s="35">
        <v>47</v>
      </c>
      <c r="AW9" s="35">
        <v>48</v>
      </c>
      <c r="AX9" s="35">
        <v>49</v>
      </c>
      <c r="AY9" s="35">
        <v>50</v>
      </c>
      <c r="AZ9" s="35">
        <v>51</v>
      </c>
      <c r="BA9" s="35">
        <v>52</v>
      </c>
      <c r="BB9" s="35">
        <v>53</v>
      </c>
      <c r="BC9" s="35">
        <v>54</v>
      </c>
      <c r="BD9" s="35">
        <v>55</v>
      </c>
      <c r="BE9" s="35">
        <v>56</v>
      </c>
      <c r="BF9" s="35">
        <v>57</v>
      </c>
      <c r="BG9" s="35">
        <v>58</v>
      </c>
      <c r="BH9" s="35">
        <v>59</v>
      </c>
      <c r="BI9" s="35">
        <v>60</v>
      </c>
      <c r="BJ9" s="35">
        <v>61</v>
      </c>
      <c r="BK9" s="35">
        <v>62</v>
      </c>
      <c r="BL9" s="35">
        <v>63</v>
      </c>
      <c r="BM9" s="35">
        <v>64</v>
      </c>
      <c r="BN9" s="35">
        <v>65</v>
      </c>
    </row>
    <row r="10" spans="1:66" s="38" customFormat="1" ht="19.5" customHeight="1" x14ac:dyDescent="0.25">
      <c r="A10" s="36">
        <v>1</v>
      </c>
      <c r="B10" s="41" t="s">
        <v>80</v>
      </c>
      <c r="C10" s="44">
        <f t="shared" ref="C10:C18" si="0">E10+G10-BA10</f>
        <v>2879321.6999999997</v>
      </c>
      <c r="D10" s="44">
        <f t="shared" ref="D10:D18" si="1">F10+H10-BB10</f>
        <v>746484.50599999994</v>
      </c>
      <c r="E10" s="44">
        <f t="shared" ref="E10:E18" si="2">I10+K10+M10+AE10+AG10+AK10+AO10+AS10</f>
        <v>1655793.2</v>
      </c>
      <c r="F10" s="44">
        <f t="shared" ref="F10:F18" si="3">J10+L10+N10+AF10+AH10+AL10+AP10+AT10</f>
        <v>582154.27630000003</v>
      </c>
      <c r="G10" s="44">
        <f t="shared" ref="G10" si="4">AY10+BC10+BE10+BG10+BI10+BK10+BM10</f>
        <v>1500200.6</v>
      </c>
      <c r="H10" s="44">
        <f t="shared" ref="H10" si="5">AZ10+BD10+BF10+BH10+BJ10+BL10+BN10</f>
        <v>216380.98569999999</v>
      </c>
      <c r="I10" s="134">
        <v>541546.6</v>
      </c>
      <c r="J10" s="134">
        <v>236805.63399999999</v>
      </c>
      <c r="K10" s="134">
        <v>0</v>
      </c>
      <c r="L10" s="134">
        <v>0</v>
      </c>
      <c r="M10" s="134">
        <v>759334.1</v>
      </c>
      <c r="N10" s="134">
        <v>289938.16629999998</v>
      </c>
      <c r="O10" s="134">
        <v>47131</v>
      </c>
      <c r="P10" s="134">
        <v>28660.5013</v>
      </c>
      <c r="Q10" s="134">
        <v>184232.5</v>
      </c>
      <c r="R10" s="134">
        <v>43137.61</v>
      </c>
      <c r="S10" s="134">
        <v>2950</v>
      </c>
      <c r="T10" s="134">
        <v>1273.933</v>
      </c>
      <c r="U10" s="134">
        <v>2117</v>
      </c>
      <c r="V10" s="134">
        <v>157</v>
      </c>
      <c r="W10" s="134">
        <v>446166.3</v>
      </c>
      <c r="X10" s="134">
        <v>197490.97099999999</v>
      </c>
      <c r="Y10" s="134">
        <v>440039.3</v>
      </c>
      <c r="Z10" s="134">
        <v>196203.21599999999</v>
      </c>
      <c r="AA10" s="134">
        <v>7972</v>
      </c>
      <c r="AB10" s="134">
        <v>2002.6482000000001</v>
      </c>
      <c r="AC10" s="134">
        <v>58852.2</v>
      </c>
      <c r="AD10" s="134">
        <v>16879.302800000001</v>
      </c>
      <c r="AE10" s="134">
        <v>0</v>
      </c>
      <c r="AF10" s="134">
        <v>0</v>
      </c>
      <c r="AG10" s="134">
        <v>0</v>
      </c>
      <c r="AH10" s="134">
        <v>0</v>
      </c>
      <c r="AI10" s="134">
        <v>0</v>
      </c>
      <c r="AJ10" s="134">
        <v>0</v>
      </c>
      <c r="AK10" s="134">
        <v>7000</v>
      </c>
      <c r="AL10" s="134">
        <v>0</v>
      </c>
      <c r="AM10" s="134">
        <v>7000</v>
      </c>
      <c r="AN10" s="134">
        <v>0</v>
      </c>
      <c r="AO10" s="134">
        <v>44565</v>
      </c>
      <c r="AP10" s="134">
        <v>2780.1</v>
      </c>
      <c r="AQ10" s="44">
        <f t="shared" ref="AQ10:AR14" si="6">AS10+AU10-BA10</f>
        <v>26675.400000000023</v>
      </c>
      <c r="AR10" s="44">
        <f t="shared" ref="AR10:AR14" si="7">AT10+AV10-BB10</f>
        <v>579.61999999999534</v>
      </c>
      <c r="AS10" s="134">
        <v>303347.5</v>
      </c>
      <c r="AT10" s="134">
        <v>52630.375999999997</v>
      </c>
      <c r="AU10" s="134">
        <v>0</v>
      </c>
      <c r="AV10" s="134">
        <v>0</v>
      </c>
      <c r="AW10" s="134">
        <v>300217.59999999998</v>
      </c>
      <c r="AX10" s="134">
        <v>52390.756000000001</v>
      </c>
      <c r="AY10" s="134">
        <v>0</v>
      </c>
      <c r="AZ10" s="134">
        <v>0</v>
      </c>
      <c r="BA10" s="134">
        <v>276672.09999999998</v>
      </c>
      <c r="BB10" s="134">
        <v>52050.756000000001</v>
      </c>
      <c r="BC10" s="134">
        <v>1706592.7</v>
      </c>
      <c r="BD10" s="134">
        <v>192606.4</v>
      </c>
      <c r="BE10" s="134">
        <f>56382+15700</f>
        <v>72082</v>
      </c>
      <c r="BF10" s="134">
        <f>12071.7268+11644</f>
        <v>23715.7268</v>
      </c>
      <c r="BG10" s="134">
        <v>0</v>
      </c>
      <c r="BH10" s="134">
        <v>0</v>
      </c>
      <c r="BI10" s="134">
        <v>0</v>
      </c>
      <c r="BJ10" s="134">
        <v>0</v>
      </c>
      <c r="BK10" s="134">
        <v>-278474.09999999998</v>
      </c>
      <c r="BL10" s="134">
        <v>58.858899999999998</v>
      </c>
      <c r="BM10" s="134">
        <v>0</v>
      </c>
      <c r="BN10" s="134">
        <v>0</v>
      </c>
    </row>
    <row r="11" spans="1:66" s="38" customFormat="1" ht="18" customHeight="1" x14ac:dyDescent="0.25">
      <c r="A11" s="36">
        <v>2</v>
      </c>
      <c r="B11" s="41" t="s">
        <v>81</v>
      </c>
      <c r="C11" s="44">
        <f t="shared" si="0"/>
        <v>2418105.5205999999</v>
      </c>
      <c r="D11" s="44">
        <f t="shared" si="1"/>
        <v>1175567.6302</v>
      </c>
      <c r="E11" s="44">
        <f t="shared" si="2"/>
        <v>2022000</v>
      </c>
      <c r="F11" s="44">
        <f t="shared" si="3"/>
        <v>786290.86769999994</v>
      </c>
      <c r="G11" s="44">
        <f t="shared" ref="G11:G18" si="8">AY11+BC11+BE11+BG11+BI11+BK11+BM11</f>
        <v>781105.52060000005</v>
      </c>
      <c r="H11" s="44">
        <f t="shared" ref="H11:H14" si="9">AZ11+BD11+BF11+BH11+BJ11+BL11+BN11</f>
        <v>572625.86849999998</v>
      </c>
      <c r="I11" s="134">
        <v>333527.8</v>
      </c>
      <c r="J11" s="134">
        <v>162876.67199999999</v>
      </c>
      <c r="K11" s="134">
        <v>0</v>
      </c>
      <c r="L11" s="134">
        <v>0</v>
      </c>
      <c r="M11" s="134">
        <v>240298.9</v>
      </c>
      <c r="N11" s="134">
        <v>65014.337699999996</v>
      </c>
      <c r="O11" s="134">
        <v>23000</v>
      </c>
      <c r="P11" s="134">
        <v>15849.043299999999</v>
      </c>
      <c r="Q11" s="134">
        <v>600</v>
      </c>
      <c r="R11" s="134">
        <v>470.43290000000002</v>
      </c>
      <c r="S11" s="134">
        <v>1600</v>
      </c>
      <c r="T11" s="134">
        <v>586.42449999999997</v>
      </c>
      <c r="U11" s="134">
        <v>7000</v>
      </c>
      <c r="V11" s="134">
        <v>4936.42</v>
      </c>
      <c r="W11" s="134">
        <v>48752.3</v>
      </c>
      <c r="X11" s="134">
        <v>18654.759999999998</v>
      </c>
      <c r="Y11" s="135">
        <v>31900</v>
      </c>
      <c r="Z11" s="135">
        <v>14794.992</v>
      </c>
      <c r="AA11" s="134">
        <v>116700</v>
      </c>
      <c r="AB11" s="134">
        <v>15432.728999999999</v>
      </c>
      <c r="AC11" s="134">
        <v>21165</v>
      </c>
      <c r="AD11" s="134">
        <v>6524.34</v>
      </c>
      <c r="AE11" s="134">
        <v>0</v>
      </c>
      <c r="AF11" s="134">
        <v>0</v>
      </c>
      <c r="AG11" s="134">
        <v>926168.4</v>
      </c>
      <c r="AH11" s="134">
        <v>353724.92099999997</v>
      </c>
      <c r="AI11" s="134">
        <v>926168.4</v>
      </c>
      <c r="AJ11" s="134">
        <v>353724.92099999997</v>
      </c>
      <c r="AK11" s="134">
        <v>83504.899999999994</v>
      </c>
      <c r="AL11" s="134">
        <v>7865.366</v>
      </c>
      <c r="AM11" s="134">
        <v>12784.9</v>
      </c>
      <c r="AN11" s="134">
        <v>4080.4659999999999</v>
      </c>
      <c r="AO11" s="134">
        <v>20400</v>
      </c>
      <c r="AP11" s="134">
        <v>8018</v>
      </c>
      <c r="AQ11" s="44">
        <f t="shared" si="6"/>
        <v>33100</v>
      </c>
      <c r="AR11" s="44">
        <f t="shared" si="6"/>
        <v>5442.4649999999965</v>
      </c>
      <c r="AS11" s="134">
        <v>418100</v>
      </c>
      <c r="AT11" s="134">
        <v>188791.571</v>
      </c>
      <c r="AU11" s="134">
        <v>0</v>
      </c>
      <c r="AV11" s="134">
        <v>0</v>
      </c>
      <c r="AW11" s="134">
        <v>400000</v>
      </c>
      <c r="AX11" s="134">
        <v>183349.106</v>
      </c>
      <c r="AY11" s="134">
        <v>0</v>
      </c>
      <c r="AZ11" s="134">
        <v>0</v>
      </c>
      <c r="BA11" s="134">
        <v>385000</v>
      </c>
      <c r="BB11" s="134">
        <v>183349.106</v>
      </c>
      <c r="BC11" s="134">
        <v>514589.33760000003</v>
      </c>
      <c r="BD11" s="134">
        <v>403204.43800000002</v>
      </c>
      <c r="BE11" s="134">
        <v>370814.7</v>
      </c>
      <c r="BF11" s="134">
        <v>180370.59049999999</v>
      </c>
      <c r="BG11" s="134">
        <v>0</v>
      </c>
      <c r="BH11" s="134">
        <v>0</v>
      </c>
      <c r="BI11" s="134">
        <v>-16000</v>
      </c>
      <c r="BJ11" s="134">
        <v>-2822.4</v>
      </c>
      <c r="BK11" s="134">
        <v>-88298.517000000007</v>
      </c>
      <c r="BL11" s="134">
        <v>-8126.76</v>
      </c>
      <c r="BM11" s="134">
        <v>0</v>
      </c>
      <c r="BN11" s="134">
        <v>0</v>
      </c>
    </row>
    <row r="12" spans="1:66" s="38" customFormat="1" ht="23.25" customHeight="1" x14ac:dyDescent="0.25">
      <c r="A12" s="36">
        <v>3</v>
      </c>
      <c r="B12" s="41" t="s">
        <v>82</v>
      </c>
      <c r="C12" s="44">
        <f t="shared" si="0"/>
        <v>543960.3452000001</v>
      </c>
      <c r="D12" s="44">
        <f t="shared" si="1"/>
        <v>265571.98100000003</v>
      </c>
      <c r="E12" s="44">
        <f t="shared" si="2"/>
        <v>514068.93980000005</v>
      </c>
      <c r="F12" s="44">
        <f t="shared" si="3"/>
        <v>241299.38099999999</v>
      </c>
      <c r="G12" s="44">
        <f t="shared" si="8"/>
        <v>101391.40539999999</v>
      </c>
      <c r="H12" s="44">
        <f t="shared" ref="H12" si="10">AZ12+BD12+BF12+BH12+BJ12+BL12+BN12</f>
        <v>65272.600000000013</v>
      </c>
      <c r="I12" s="134">
        <v>144833.1</v>
      </c>
      <c r="J12" s="134">
        <v>67110.512000000002</v>
      </c>
      <c r="K12" s="134">
        <v>0</v>
      </c>
      <c r="L12" s="134">
        <v>0</v>
      </c>
      <c r="M12" s="134">
        <v>48530</v>
      </c>
      <c r="N12" s="134">
        <v>20945.993999999999</v>
      </c>
      <c r="O12" s="134">
        <v>8100</v>
      </c>
      <c r="P12" s="134">
        <v>7348.57</v>
      </c>
      <c r="Q12" s="134">
        <v>350</v>
      </c>
      <c r="R12" s="134">
        <v>132.50700000000001</v>
      </c>
      <c r="S12" s="134">
        <v>1500</v>
      </c>
      <c r="T12" s="134">
        <v>556.48199999999997</v>
      </c>
      <c r="U12" s="134">
        <v>250</v>
      </c>
      <c r="V12" s="134">
        <v>69.8</v>
      </c>
      <c r="W12" s="134">
        <v>7690</v>
      </c>
      <c r="X12" s="134">
        <v>3281.7</v>
      </c>
      <c r="Y12" s="134">
        <v>5940</v>
      </c>
      <c r="Z12" s="134">
        <v>2741.6</v>
      </c>
      <c r="AA12" s="134">
        <v>10815</v>
      </c>
      <c r="AB12" s="134">
        <v>867.05</v>
      </c>
      <c r="AC12" s="134">
        <v>17875</v>
      </c>
      <c r="AD12" s="134">
        <v>8561.3019999999997</v>
      </c>
      <c r="AE12" s="134">
        <v>0</v>
      </c>
      <c r="AF12" s="134">
        <v>0</v>
      </c>
      <c r="AG12" s="134">
        <v>193716.3</v>
      </c>
      <c r="AH12" s="134">
        <v>107202.06200000001</v>
      </c>
      <c r="AI12" s="134">
        <v>193716.3</v>
      </c>
      <c r="AJ12" s="134">
        <v>107202.06200000001</v>
      </c>
      <c r="AK12" s="134">
        <v>3300</v>
      </c>
      <c r="AL12" s="134">
        <v>1025</v>
      </c>
      <c r="AM12" s="134">
        <v>0</v>
      </c>
      <c r="AN12" s="134">
        <v>0</v>
      </c>
      <c r="AO12" s="134">
        <v>7100</v>
      </c>
      <c r="AP12" s="134">
        <v>3126</v>
      </c>
      <c r="AQ12" s="44">
        <f t="shared" si="6"/>
        <v>45089.539799999999</v>
      </c>
      <c r="AR12" s="44">
        <f t="shared" si="7"/>
        <v>889.81300000000192</v>
      </c>
      <c r="AS12" s="134">
        <v>116589.5398</v>
      </c>
      <c r="AT12" s="134">
        <v>41889.813000000002</v>
      </c>
      <c r="AU12" s="134">
        <v>0</v>
      </c>
      <c r="AV12" s="134">
        <v>0</v>
      </c>
      <c r="AW12" s="134">
        <v>111944.5398</v>
      </c>
      <c r="AX12" s="134">
        <v>41000</v>
      </c>
      <c r="AY12" s="134">
        <v>0</v>
      </c>
      <c r="AZ12" s="134">
        <v>0</v>
      </c>
      <c r="BA12" s="134">
        <v>71500</v>
      </c>
      <c r="BB12" s="134">
        <v>41000</v>
      </c>
      <c r="BC12" s="134">
        <v>118090</v>
      </c>
      <c r="BD12" s="134">
        <v>65761.062000000005</v>
      </c>
      <c r="BE12" s="134">
        <v>23301.4054</v>
      </c>
      <c r="BF12" s="134">
        <v>15392.808000000001</v>
      </c>
      <c r="BG12" s="134">
        <v>0</v>
      </c>
      <c r="BH12" s="134">
        <v>0</v>
      </c>
      <c r="BI12" s="134">
        <v>-15000</v>
      </c>
      <c r="BJ12" s="134">
        <v>-9141.34</v>
      </c>
      <c r="BK12" s="134">
        <v>-25000</v>
      </c>
      <c r="BL12" s="134">
        <v>-6739.93</v>
      </c>
      <c r="BM12" s="134">
        <v>0</v>
      </c>
      <c r="BN12" s="134">
        <v>0</v>
      </c>
    </row>
    <row r="13" spans="1:66" ht="16.5" customHeight="1" x14ac:dyDescent="0.3">
      <c r="A13" s="36">
        <v>4</v>
      </c>
      <c r="B13" s="41" t="s">
        <v>83</v>
      </c>
      <c r="C13" s="44">
        <f t="shared" si="0"/>
        <v>214194.83069999999</v>
      </c>
      <c r="D13" s="44">
        <f t="shared" si="1"/>
        <v>56333.906200000005</v>
      </c>
      <c r="E13" s="44">
        <f t="shared" si="2"/>
        <v>156278.94999999998</v>
      </c>
      <c r="F13" s="44">
        <f t="shared" si="3"/>
        <v>64655.394200000002</v>
      </c>
      <c r="G13" s="44">
        <f t="shared" si="8"/>
        <v>57915.880700000009</v>
      </c>
      <c r="H13" s="44">
        <f t="shared" si="9"/>
        <v>-8321.4879999999994</v>
      </c>
      <c r="I13" s="134">
        <v>59070</v>
      </c>
      <c r="J13" s="134">
        <v>22213.131000000001</v>
      </c>
      <c r="K13" s="134">
        <v>0</v>
      </c>
      <c r="L13" s="134">
        <v>0</v>
      </c>
      <c r="M13" s="134">
        <v>31963.4</v>
      </c>
      <c r="N13" s="134">
        <v>13369.1482</v>
      </c>
      <c r="O13" s="134">
        <v>6834</v>
      </c>
      <c r="P13" s="134">
        <v>3365.5407</v>
      </c>
      <c r="Q13" s="134">
        <v>2600</v>
      </c>
      <c r="R13" s="134">
        <v>0</v>
      </c>
      <c r="S13" s="134">
        <v>1400</v>
      </c>
      <c r="T13" s="134">
        <v>533.39099999999996</v>
      </c>
      <c r="U13" s="134">
        <v>612</v>
      </c>
      <c r="V13" s="134">
        <v>272</v>
      </c>
      <c r="W13" s="134">
        <v>4029</v>
      </c>
      <c r="X13" s="134">
        <v>1091</v>
      </c>
      <c r="Y13" s="134">
        <v>650</v>
      </c>
      <c r="Z13" s="134">
        <v>0</v>
      </c>
      <c r="AA13" s="134">
        <v>2200</v>
      </c>
      <c r="AB13" s="134">
        <v>0</v>
      </c>
      <c r="AC13" s="134">
        <v>11122.6</v>
      </c>
      <c r="AD13" s="134">
        <v>5888.3413</v>
      </c>
      <c r="AE13" s="134">
        <v>0</v>
      </c>
      <c r="AF13" s="134">
        <v>0</v>
      </c>
      <c r="AG13" s="134">
        <v>45000</v>
      </c>
      <c r="AH13" s="134">
        <v>25739.7</v>
      </c>
      <c r="AI13" s="134">
        <v>45000</v>
      </c>
      <c r="AJ13" s="134">
        <v>25739.7</v>
      </c>
      <c r="AK13" s="134">
        <v>2000</v>
      </c>
      <c r="AL13" s="134">
        <v>1824</v>
      </c>
      <c r="AM13" s="134">
        <v>0</v>
      </c>
      <c r="AN13" s="134">
        <v>0</v>
      </c>
      <c r="AO13" s="134">
        <v>4490</v>
      </c>
      <c r="AP13" s="134">
        <v>1460</v>
      </c>
      <c r="AQ13" s="44">
        <f t="shared" si="6"/>
        <v>15916.466699999999</v>
      </c>
      <c r="AR13" s="44">
        <f t="shared" si="7"/>
        <v>49.414999999999999</v>
      </c>
      <c r="AS13" s="134">
        <v>13755.55</v>
      </c>
      <c r="AT13" s="134">
        <v>49.414999999999999</v>
      </c>
      <c r="AU13" s="134">
        <v>2160.9167000000002</v>
      </c>
      <c r="AV13" s="134">
        <v>0</v>
      </c>
      <c r="AW13" s="134">
        <v>11710.55</v>
      </c>
      <c r="AX13" s="134">
        <v>0</v>
      </c>
      <c r="AY13" s="134">
        <v>2160.9167000000002</v>
      </c>
      <c r="AZ13" s="134">
        <v>0</v>
      </c>
      <c r="BA13" s="136">
        <v>0</v>
      </c>
      <c r="BB13" s="136">
        <v>0</v>
      </c>
      <c r="BC13" s="134">
        <v>82322.964000000007</v>
      </c>
      <c r="BD13" s="134">
        <v>9024.3140000000003</v>
      </c>
      <c r="BE13" s="134">
        <v>15932</v>
      </c>
      <c r="BF13" s="134">
        <v>6018.1980000000003</v>
      </c>
      <c r="BG13" s="134">
        <v>0</v>
      </c>
      <c r="BH13" s="134">
        <v>0</v>
      </c>
      <c r="BI13" s="134">
        <v>-2500</v>
      </c>
      <c r="BJ13" s="134">
        <v>-771</v>
      </c>
      <c r="BK13" s="134">
        <v>-40000</v>
      </c>
      <c r="BL13" s="134">
        <v>-22593</v>
      </c>
      <c r="BM13" s="134">
        <v>0</v>
      </c>
      <c r="BN13" s="134">
        <v>0</v>
      </c>
    </row>
    <row r="14" spans="1:66" s="38" customFormat="1" ht="23.25" customHeight="1" x14ac:dyDescent="0.25">
      <c r="A14" s="36">
        <v>5</v>
      </c>
      <c r="B14" s="41" t="s">
        <v>84</v>
      </c>
      <c r="C14" s="44">
        <f t="shared" si="0"/>
        <v>4370556.1579999998</v>
      </c>
      <c r="D14" s="44">
        <f t="shared" si="1"/>
        <v>975736.77850000001</v>
      </c>
      <c r="E14" s="44">
        <f t="shared" si="2"/>
        <v>3174296</v>
      </c>
      <c r="F14" s="44">
        <f t="shared" si="3"/>
        <v>640413.0083000001</v>
      </c>
      <c r="G14" s="44">
        <f t="shared" si="8"/>
        <v>1196260.1579999998</v>
      </c>
      <c r="H14" s="44">
        <f t="shared" si="9"/>
        <v>335323.77019999997</v>
      </c>
      <c r="I14" s="134">
        <v>866642.33</v>
      </c>
      <c r="J14" s="134">
        <v>253092.28899999999</v>
      </c>
      <c r="K14" s="134">
        <v>0</v>
      </c>
      <c r="L14" s="134">
        <v>0</v>
      </c>
      <c r="M14" s="134">
        <v>671156.6</v>
      </c>
      <c r="N14" s="134">
        <v>98390.320300000007</v>
      </c>
      <c r="O14" s="134">
        <v>77580</v>
      </c>
      <c r="P14" s="134">
        <v>34972.228999999999</v>
      </c>
      <c r="Q14" s="134">
        <v>24440</v>
      </c>
      <c r="R14" s="134">
        <v>5614</v>
      </c>
      <c r="S14" s="134">
        <v>5590</v>
      </c>
      <c r="T14" s="134">
        <v>538.73069999999996</v>
      </c>
      <c r="U14" s="134">
        <v>5300</v>
      </c>
      <c r="V14" s="134">
        <v>1323.51</v>
      </c>
      <c r="W14" s="134">
        <v>33101</v>
      </c>
      <c r="X14" s="134">
        <v>1615.6</v>
      </c>
      <c r="Y14" s="134">
        <v>13850</v>
      </c>
      <c r="Z14" s="134">
        <v>370</v>
      </c>
      <c r="AA14" s="134">
        <v>174710</v>
      </c>
      <c r="AB14" s="134">
        <v>12497.66</v>
      </c>
      <c r="AC14" s="134">
        <v>308010.5</v>
      </c>
      <c r="AD14" s="134">
        <v>36390.992400000003</v>
      </c>
      <c r="AE14" s="134">
        <v>0</v>
      </c>
      <c r="AF14" s="134">
        <v>0</v>
      </c>
      <c r="AG14" s="134">
        <v>725253.53799999994</v>
      </c>
      <c r="AH14" s="134">
        <v>250018.82199999999</v>
      </c>
      <c r="AI14" s="134">
        <v>725253.53799999994</v>
      </c>
      <c r="AJ14" s="134">
        <v>250018.82199999999</v>
      </c>
      <c r="AK14" s="134">
        <v>179773.53200000001</v>
      </c>
      <c r="AL14" s="134">
        <v>29556.031999999999</v>
      </c>
      <c r="AM14" s="134">
        <v>305.48899999999998</v>
      </c>
      <c r="AN14" s="134">
        <v>305.48899999999998</v>
      </c>
      <c r="AO14" s="134">
        <v>78700</v>
      </c>
      <c r="AP14" s="134">
        <v>8982</v>
      </c>
      <c r="AQ14" s="44">
        <f t="shared" si="6"/>
        <v>652770</v>
      </c>
      <c r="AR14" s="44">
        <f t="shared" si="7"/>
        <v>373.54500000000002</v>
      </c>
      <c r="AS14" s="134">
        <v>652770</v>
      </c>
      <c r="AT14" s="134">
        <v>373.54500000000002</v>
      </c>
      <c r="AU14" s="134">
        <v>0</v>
      </c>
      <c r="AV14" s="134">
        <v>0</v>
      </c>
      <c r="AW14" s="134">
        <v>634500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>
        <v>411703.34299999999</v>
      </c>
      <c r="BD14" s="134">
        <v>325418.0662</v>
      </c>
      <c r="BE14" s="134">
        <v>784556.81499999994</v>
      </c>
      <c r="BF14" s="134">
        <v>22628.135999999999</v>
      </c>
      <c r="BG14" s="134">
        <v>0</v>
      </c>
      <c r="BH14" s="134">
        <v>0</v>
      </c>
      <c r="BI14" s="134">
        <v>0</v>
      </c>
      <c r="BJ14" s="134">
        <v>-7430.3630000000003</v>
      </c>
      <c r="BK14" s="134">
        <v>0</v>
      </c>
      <c r="BL14" s="134">
        <v>-5292.0690000000004</v>
      </c>
      <c r="BM14" s="134">
        <v>0</v>
      </c>
      <c r="BN14" s="134">
        <v>0</v>
      </c>
    </row>
    <row r="15" spans="1:66" s="38" customFormat="1" ht="19.5" customHeight="1" x14ac:dyDescent="0.25">
      <c r="A15" s="36">
        <v>6</v>
      </c>
      <c r="B15" s="41" t="s">
        <v>85</v>
      </c>
      <c r="C15" s="44">
        <f t="shared" si="0"/>
        <v>1945125.3335000002</v>
      </c>
      <c r="D15" s="44">
        <f t="shared" si="1"/>
        <v>676836.11229999992</v>
      </c>
      <c r="E15" s="44">
        <f t="shared" si="2"/>
        <v>1548019.2000000002</v>
      </c>
      <c r="F15" s="44">
        <f t="shared" si="3"/>
        <v>544553.95909999998</v>
      </c>
      <c r="G15" s="44">
        <f t="shared" si="8"/>
        <v>704476.1335</v>
      </c>
      <c r="H15" s="44">
        <f t="shared" ref="H15" si="11">AZ15+BD15+BF15+BH15+BJ15+BL15+BN15</f>
        <v>144482.1532</v>
      </c>
      <c r="I15" s="134">
        <v>312687.90500000003</v>
      </c>
      <c r="J15" s="134">
        <v>140263.25200000001</v>
      </c>
      <c r="K15" s="134">
        <v>0</v>
      </c>
      <c r="L15" s="134">
        <v>0</v>
      </c>
      <c r="M15" s="134">
        <v>175126.29500000001</v>
      </c>
      <c r="N15" s="134">
        <v>47897.730100000001</v>
      </c>
      <c r="O15" s="134">
        <v>68761.2</v>
      </c>
      <c r="P15" s="134">
        <v>27395.848399999999</v>
      </c>
      <c r="Q15" s="134">
        <v>3742</v>
      </c>
      <c r="R15" s="134">
        <v>1767.2791</v>
      </c>
      <c r="S15" s="134">
        <v>2839</v>
      </c>
      <c r="T15" s="134">
        <v>869.8809</v>
      </c>
      <c r="U15" s="134">
        <v>1944</v>
      </c>
      <c r="V15" s="134">
        <v>763.29</v>
      </c>
      <c r="W15" s="134">
        <v>42376</v>
      </c>
      <c r="X15" s="134">
        <v>3915.25</v>
      </c>
      <c r="Y15" s="134">
        <v>33150</v>
      </c>
      <c r="Z15" s="134">
        <v>1226</v>
      </c>
      <c r="AA15" s="134">
        <v>13628</v>
      </c>
      <c r="AB15" s="134">
        <v>681.5</v>
      </c>
      <c r="AC15" s="134">
        <v>31164.095000000001</v>
      </c>
      <c r="AD15" s="134">
        <v>8075.4119000000001</v>
      </c>
      <c r="AE15" s="134">
        <v>0</v>
      </c>
      <c r="AF15" s="134">
        <v>0</v>
      </c>
      <c r="AG15" s="134">
        <v>707795.13</v>
      </c>
      <c r="AH15" s="134">
        <v>331727.28700000001</v>
      </c>
      <c r="AI15" s="134">
        <v>707795.13</v>
      </c>
      <c r="AJ15" s="134">
        <v>331727.28700000001</v>
      </c>
      <c r="AK15" s="134">
        <v>10100</v>
      </c>
      <c r="AL15" s="134">
        <v>1050</v>
      </c>
      <c r="AM15" s="134">
        <v>0</v>
      </c>
      <c r="AN15" s="134">
        <v>0</v>
      </c>
      <c r="AO15" s="134">
        <v>25910</v>
      </c>
      <c r="AP15" s="134">
        <v>10432.49</v>
      </c>
      <c r="AQ15" s="44">
        <f t="shared" ref="AQ15" si="12">AS15+AU15-BA15</f>
        <v>9029.8699999999953</v>
      </c>
      <c r="AR15" s="44">
        <f t="shared" ref="AR15" si="13">AT15+AV15-BB15</f>
        <v>983.20000000000073</v>
      </c>
      <c r="AS15" s="134">
        <v>316399.87</v>
      </c>
      <c r="AT15" s="134">
        <v>13183.2</v>
      </c>
      <c r="AU15" s="134">
        <v>0</v>
      </c>
      <c r="AV15" s="134">
        <v>0</v>
      </c>
      <c r="AW15" s="134">
        <v>310314.87</v>
      </c>
      <c r="AX15" s="134">
        <v>12200</v>
      </c>
      <c r="AY15" s="134">
        <v>0</v>
      </c>
      <c r="AZ15" s="134">
        <v>0</v>
      </c>
      <c r="BA15" s="134">
        <v>307370</v>
      </c>
      <c r="BB15" s="134">
        <v>12200</v>
      </c>
      <c r="BC15" s="134">
        <v>971025.50020000001</v>
      </c>
      <c r="BD15" s="134">
        <v>177562.05840000001</v>
      </c>
      <c r="BE15" s="134">
        <v>50663.533300000003</v>
      </c>
      <c r="BF15" s="134">
        <v>10400.75</v>
      </c>
      <c r="BG15" s="134">
        <v>0</v>
      </c>
      <c r="BH15" s="134">
        <v>0</v>
      </c>
      <c r="BI15" s="134">
        <v>0</v>
      </c>
      <c r="BJ15" s="134">
        <v>0</v>
      </c>
      <c r="BK15" s="134">
        <v>-317212.90000000002</v>
      </c>
      <c r="BL15" s="134">
        <v>-43480.655200000001</v>
      </c>
      <c r="BM15" s="134">
        <v>0</v>
      </c>
      <c r="BN15" s="134">
        <v>0</v>
      </c>
    </row>
    <row r="16" spans="1:66" ht="16.5" customHeight="1" x14ac:dyDescent="0.3">
      <c r="A16" s="36"/>
      <c r="B16" s="39"/>
      <c r="C16" s="37">
        <f t="shared" si="0"/>
        <v>0</v>
      </c>
      <c r="D16" s="37">
        <f t="shared" si="1"/>
        <v>0</v>
      </c>
      <c r="E16" s="37">
        <f t="shared" si="2"/>
        <v>0</v>
      </c>
      <c r="F16" s="37">
        <f t="shared" si="3"/>
        <v>0</v>
      </c>
      <c r="G16" s="37">
        <f t="shared" si="8"/>
        <v>0</v>
      </c>
      <c r="H16" s="37">
        <f t="shared" ref="H16:H18" si="14">AZ16+BD16+BF16+BH16+BJ16+BL16+BN16</f>
        <v>0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37">
        <f t="shared" ref="AQ16:AR18" si="15">AS16+AU16-BA16</f>
        <v>0</v>
      </c>
      <c r="AR16" s="37">
        <f t="shared" si="15"/>
        <v>0</v>
      </c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</row>
    <row r="17" spans="1:66" ht="16.5" customHeight="1" x14ac:dyDescent="0.3">
      <c r="A17" s="36"/>
      <c r="B17" s="39"/>
      <c r="C17" s="37">
        <f t="shared" si="0"/>
        <v>0</v>
      </c>
      <c r="D17" s="37">
        <f t="shared" si="1"/>
        <v>0</v>
      </c>
      <c r="E17" s="37">
        <f t="shared" si="2"/>
        <v>0</v>
      </c>
      <c r="F17" s="37">
        <f t="shared" si="3"/>
        <v>0</v>
      </c>
      <c r="G17" s="37">
        <f t="shared" si="8"/>
        <v>0</v>
      </c>
      <c r="H17" s="37">
        <f t="shared" si="14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>
        <f t="shared" si="15"/>
        <v>0</v>
      </c>
      <c r="AR17" s="37">
        <f t="shared" si="15"/>
        <v>0</v>
      </c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1:66" ht="16.5" customHeight="1" x14ac:dyDescent="0.3">
      <c r="A18" s="36"/>
      <c r="B18" s="39" t="s">
        <v>41</v>
      </c>
      <c r="C18" s="37">
        <f t="shared" si="0"/>
        <v>12371263.887999998</v>
      </c>
      <c r="D18" s="37">
        <f t="shared" si="1"/>
        <v>3896530.9142000005</v>
      </c>
      <c r="E18" s="37">
        <f t="shared" si="2"/>
        <v>9070456.2897999994</v>
      </c>
      <c r="F18" s="37">
        <f t="shared" si="3"/>
        <v>2859366.8865999999</v>
      </c>
      <c r="G18" s="37">
        <f t="shared" si="8"/>
        <v>4341349.6981999995</v>
      </c>
      <c r="H18" s="37">
        <f t="shared" si="14"/>
        <v>1325763.8896000003</v>
      </c>
      <c r="I18" s="37">
        <f t="shared" ref="I18:AP18" si="16">SUM(I10:I17)</f>
        <v>2258307.7350000003</v>
      </c>
      <c r="J18" s="37">
        <f t="shared" si="16"/>
        <v>882361.48999999987</v>
      </c>
      <c r="K18" s="37">
        <f t="shared" si="16"/>
        <v>0</v>
      </c>
      <c r="L18" s="37">
        <f t="shared" si="16"/>
        <v>0</v>
      </c>
      <c r="M18" s="37">
        <f t="shared" si="16"/>
        <v>1926409.2949999999</v>
      </c>
      <c r="N18" s="37">
        <f t="shared" si="16"/>
        <v>535555.69660000002</v>
      </c>
      <c r="O18" s="37">
        <f t="shared" si="16"/>
        <v>231406.2</v>
      </c>
      <c r="P18" s="37">
        <f t="shared" si="16"/>
        <v>117591.73270000001</v>
      </c>
      <c r="Q18" s="37">
        <f t="shared" si="16"/>
        <v>215964.5</v>
      </c>
      <c r="R18" s="37">
        <f t="shared" si="16"/>
        <v>51121.828999999998</v>
      </c>
      <c r="S18" s="37">
        <f t="shared" si="16"/>
        <v>15879</v>
      </c>
      <c r="T18" s="37">
        <f t="shared" si="16"/>
        <v>4358.8420999999998</v>
      </c>
      <c r="U18" s="37">
        <f t="shared" si="16"/>
        <v>17223</v>
      </c>
      <c r="V18" s="37">
        <f t="shared" si="16"/>
        <v>7522.02</v>
      </c>
      <c r="W18" s="37">
        <f t="shared" si="16"/>
        <v>582114.6</v>
      </c>
      <c r="X18" s="37">
        <f t="shared" si="16"/>
        <v>226049.28100000002</v>
      </c>
      <c r="Y18" s="37">
        <f t="shared" si="16"/>
        <v>525529.30000000005</v>
      </c>
      <c r="Z18" s="37">
        <f t="shared" si="16"/>
        <v>215335.80799999999</v>
      </c>
      <c r="AA18" s="37">
        <f t="shared" si="16"/>
        <v>326025</v>
      </c>
      <c r="AB18" s="37">
        <f t="shared" si="16"/>
        <v>31481.587199999998</v>
      </c>
      <c r="AC18" s="37">
        <f t="shared" si="16"/>
        <v>448189.39500000002</v>
      </c>
      <c r="AD18" s="37">
        <f t="shared" si="16"/>
        <v>82319.690400000007</v>
      </c>
      <c r="AE18" s="37">
        <f t="shared" si="16"/>
        <v>0</v>
      </c>
      <c r="AF18" s="37">
        <f t="shared" si="16"/>
        <v>0</v>
      </c>
      <c r="AG18" s="37">
        <f t="shared" si="16"/>
        <v>2597933.3679999998</v>
      </c>
      <c r="AH18" s="37">
        <f t="shared" si="16"/>
        <v>1068412.7919999999</v>
      </c>
      <c r="AI18" s="37">
        <f t="shared" si="16"/>
        <v>2597933.3679999998</v>
      </c>
      <c r="AJ18" s="37">
        <f t="shared" si="16"/>
        <v>1068412.7919999999</v>
      </c>
      <c r="AK18" s="37">
        <f t="shared" si="16"/>
        <v>285678.43200000003</v>
      </c>
      <c r="AL18" s="37">
        <f t="shared" si="16"/>
        <v>41320.398000000001</v>
      </c>
      <c r="AM18" s="37">
        <f t="shared" si="16"/>
        <v>20090.389000000003</v>
      </c>
      <c r="AN18" s="37">
        <f t="shared" si="16"/>
        <v>4385.9549999999999</v>
      </c>
      <c r="AO18" s="37">
        <f t="shared" si="16"/>
        <v>181165</v>
      </c>
      <c r="AP18" s="37">
        <f t="shared" si="16"/>
        <v>34798.589999999997</v>
      </c>
      <c r="AQ18" s="37">
        <f t="shared" si="15"/>
        <v>782581.27650000027</v>
      </c>
      <c r="AR18" s="37">
        <f t="shared" si="15"/>
        <v>8318.0580000000191</v>
      </c>
      <c r="AS18" s="37">
        <f t="shared" ref="AS18:BN18" si="17">SUM(AS10:AS17)</f>
        <v>1820962.4598000003</v>
      </c>
      <c r="AT18" s="37">
        <f t="shared" si="17"/>
        <v>296917.92</v>
      </c>
      <c r="AU18" s="37">
        <f t="shared" si="17"/>
        <v>2160.9167000000002</v>
      </c>
      <c r="AV18" s="37">
        <f t="shared" si="17"/>
        <v>0</v>
      </c>
      <c r="AW18" s="37">
        <f t="shared" si="17"/>
        <v>1768687.5597999999</v>
      </c>
      <c r="AX18" s="37">
        <f t="shared" si="17"/>
        <v>288939.86199999996</v>
      </c>
      <c r="AY18" s="37">
        <f t="shared" si="17"/>
        <v>2160.9167000000002</v>
      </c>
      <c r="AZ18" s="37">
        <f t="shared" si="17"/>
        <v>0</v>
      </c>
      <c r="BA18" s="37">
        <f t="shared" si="17"/>
        <v>1040542.1</v>
      </c>
      <c r="BB18" s="37">
        <f t="shared" si="17"/>
        <v>288599.86199999996</v>
      </c>
      <c r="BC18" s="37">
        <f t="shared" si="17"/>
        <v>3804323.8448000001</v>
      </c>
      <c r="BD18" s="37">
        <f t="shared" si="17"/>
        <v>1173576.3386000001</v>
      </c>
      <c r="BE18" s="37">
        <f t="shared" si="17"/>
        <v>1317350.4537</v>
      </c>
      <c r="BF18" s="37">
        <f t="shared" si="17"/>
        <v>258526.20929999999</v>
      </c>
      <c r="BG18" s="37">
        <f t="shared" si="17"/>
        <v>0</v>
      </c>
      <c r="BH18" s="37">
        <f t="shared" si="17"/>
        <v>0</v>
      </c>
      <c r="BI18" s="37">
        <f t="shared" si="17"/>
        <v>-33500</v>
      </c>
      <c r="BJ18" s="37">
        <f t="shared" si="17"/>
        <v>-20165.102999999999</v>
      </c>
      <c r="BK18" s="37">
        <f t="shared" si="17"/>
        <v>-748985.51699999999</v>
      </c>
      <c r="BL18" s="37">
        <f t="shared" si="17"/>
        <v>-86173.555300000007</v>
      </c>
      <c r="BM18" s="37">
        <f t="shared" si="17"/>
        <v>0</v>
      </c>
      <c r="BN18" s="37">
        <f t="shared" si="17"/>
        <v>0</v>
      </c>
    </row>
    <row r="19" spans="1:66" ht="18" customHeight="1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</row>
    <row r="20" spans="1:66" x14ac:dyDescent="0.3">
      <c r="C20" s="42"/>
      <c r="D20" s="42"/>
      <c r="E20" s="42"/>
      <c r="F20" s="42"/>
      <c r="G20" s="42"/>
      <c r="H20" s="42"/>
    </row>
  </sheetData>
  <protectedRanges>
    <protectedRange sqref="AS11:BN17" name="Range3"/>
    <protectedRange sqref="B16:B18" name="Range1"/>
    <protectedRange sqref="AS18:BN18 I11:AP18" name="Range2"/>
    <protectedRange sqref="B10:B15" name="Range1_1_1_1_2"/>
    <protectedRange sqref="I10:AP10" name="Range2_1"/>
    <protectedRange sqref="AS10:BN10" name="Range3_1"/>
  </protectedRanges>
  <mergeCells count="50">
    <mergeCell ref="AO6:AP7"/>
    <mergeCell ref="O7:P7"/>
    <mergeCell ref="Q7:R7"/>
    <mergeCell ref="S7:T7"/>
    <mergeCell ref="AI6:AJ6"/>
    <mergeCell ref="AK6:AL7"/>
    <mergeCell ref="AC7:AD7"/>
    <mergeCell ref="U7:V7"/>
    <mergeCell ref="E7:F7"/>
    <mergeCell ref="G7:H7"/>
    <mergeCell ref="I7:J7"/>
    <mergeCell ref="K7:L7"/>
    <mergeCell ref="AM6:AN6"/>
    <mergeCell ref="BK7:BL7"/>
    <mergeCell ref="BM7:BN7"/>
    <mergeCell ref="BC6:BD7"/>
    <mergeCell ref="BE6:BF7"/>
    <mergeCell ref="AW7:AX7"/>
    <mergeCell ref="BC3:BN3"/>
    <mergeCell ref="I4:BB4"/>
    <mergeCell ref="BC4:BH4"/>
    <mergeCell ref="BI4:BN4"/>
    <mergeCell ref="I5:BB5"/>
    <mergeCell ref="BC5:BF5"/>
    <mergeCell ref="BG5:BH7"/>
    <mergeCell ref="BI5:BJ7"/>
    <mergeCell ref="BK5:BN6"/>
    <mergeCell ref="I6:L6"/>
    <mergeCell ref="AW6:BB6"/>
    <mergeCell ref="AM7:AN7"/>
    <mergeCell ref="AY7:AZ7"/>
    <mergeCell ref="BA7:BB7"/>
    <mergeCell ref="AU7:AV7"/>
    <mergeCell ref="AI7:AJ7"/>
    <mergeCell ref="A2:H2"/>
    <mergeCell ref="A3:A8"/>
    <mergeCell ref="B3:B8"/>
    <mergeCell ref="C3:H6"/>
    <mergeCell ref="I3:BB3"/>
    <mergeCell ref="M6:N7"/>
    <mergeCell ref="O6:AD6"/>
    <mergeCell ref="AE6:AF7"/>
    <mergeCell ref="AG6:AH7"/>
    <mergeCell ref="W7:X7"/>
    <mergeCell ref="Y7:Z7"/>
    <mergeCell ref="AA7:AB7"/>
    <mergeCell ref="AQ7:AR7"/>
    <mergeCell ref="AS7:AT7"/>
    <mergeCell ref="AQ6:AV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2022-07-29T05:18:41Z</dcterms:modified>
</cp:coreProperties>
</file>