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9285" tabRatio="748" activeTab="0"/>
  </bookViews>
  <sheets>
    <sheet name="HOX-GUYQ" sheetId="1" r:id="rId1"/>
    <sheet name="VARDZAKAI." sheetId="2" r:id="rId2"/>
  </sheets>
  <definedNames>
    <definedName name="_xlnm.Print_Titles" localSheetId="0">'HOX-GUYQ'!$5:$6</definedName>
  </definedNames>
  <calcPr fullCalcOnLoad="1"/>
</workbook>
</file>

<file path=xl/sharedStrings.xml><?xml version="1.0" encoding="utf-8"?>
<sst xmlns="http://schemas.openxmlformats.org/spreadsheetml/2006/main" count="340" uniqueCount="246">
  <si>
    <t>հազ. դրամ</t>
  </si>
  <si>
    <t>Ընդամենը</t>
  </si>
  <si>
    <t>Ընդամենը մարզում</t>
  </si>
  <si>
    <t>Հողի հարկի
ապառքը</t>
  </si>
  <si>
    <t>Տույժերը 
և տուգանքները</t>
  </si>
  <si>
    <t>1</t>
  </si>
  <si>
    <t>2</t>
  </si>
  <si>
    <t>3</t>
  </si>
  <si>
    <t>Հ/հ</t>
  </si>
  <si>
    <t>Ընդամենը
 հողի հարկի ապառքը և տույժերն ու տուգանքները` 5=2+3+4</t>
  </si>
  <si>
    <t>Իրավաբանա
կան անձանց ապառքի գումարը</t>
  </si>
  <si>
    <t>Ֆիզիկական անձանց ապառքի գումարը</t>
  </si>
  <si>
    <t xml:space="preserve">Իրավաբանական անձանց ապառքի գումարը շենքերի և շինությունների և փոխադրամիջոցների մասով        </t>
  </si>
  <si>
    <t xml:space="preserve">Ֆիզիկական անձանց ապառքի գումարը         </t>
  </si>
  <si>
    <t xml:space="preserve">փոխադրամիջոցների մասով </t>
  </si>
  <si>
    <t>շենքերի և շինությունների մասով</t>
  </si>
  <si>
    <t>Գույքահարկի
ապառքը</t>
  </si>
  <si>
    <t>Ընդամենը գույքահարկի 
ապառքը և
տույժերն ու տուգանքները` 10=6+7+8+9</t>
  </si>
  <si>
    <r>
      <t xml:space="preserve">Ընդամենը`             </t>
    </r>
    <r>
      <rPr>
        <b/>
        <sz val="10"/>
        <rFont val="GHEA Grapalat"/>
        <family val="3"/>
      </rPr>
      <t>11=5+10</t>
    </r>
  </si>
  <si>
    <t xml:space="preserve">Մարզի, համայնքի և վարձակալի                          անվանումը/անունը </t>
  </si>
  <si>
    <t xml:space="preserve">Մարզի, համայնքի և հարկատուի                          անվանումը/անունը </t>
  </si>
  <si>
    <t xml:space="preserve">Իրավաբանա
կան անձանց մասով </t>
  </si>
  <si>
    <t xml:space="preserve">Ֆիզիկական անձանց մասով </t>
  </si>
  <si>
    <t>Իրավաբանա
կան անձանց մասով</t>
  </si>
  <si>
    <t>Ֆիզիկական անձանց մասով</t>
  </si>
  <si>
    <t>Խոշոր ապառքների մասով ընդհանուր գումարը, որից՝</t>
  </si>
  <si>
    <t>Այդ թվում՝ հողերի մասով</t>
  </si>
  <si>
    <t xml:space="preserve">Այդ թվում` շենքերի, շինությունների և փոխադրամիջոցների </t>
  </si>
  <si>
    <t>Ընդամենը` 7=5+6</t>
  </si>
  <si>
    <t>Ընդամենը` 10=8+9</t>
  </si>
  <si>
    <t>Ընդամենը`             4=2+3,                       4=7+10</t>
  </si>
  <si>
    <t>Զախարյան Կոլյա Անդրանիկի</t>
  </si>
  <si>
    <t xml:space="preserve">Հայապետ հյուրանոցային համալիր </t>
  </si>
  <si>
    <t>ք. Մարտունի</t>
  </si>
  <si>
    <t>&lt;&lt;Սևան ՀԱՄ&gt;&gt; ՍՊԸ</t>
  </si>
  <si>
    <t>Առաքելյան Էդուարդ</t>
  </si>
  <si>
    <t>Իսոյան Ռազմիկ</t>
  </si>
  <si>
    <t>Պետրոսյան Սիրեկան</t>
  </si>
  <si>
    <t>Ներսիսյան Սերգեյ</t>
  </si>
  <si>
    <t>Մելիքյան Անի</t>
  </si>
  <si>
    <t>Գևորգյան Գոռ</t>
  </si>
  <si>
    <t>Սարգսյան Մայիս</t>
  </si>
  <si>
    <t>Մալխասյան Մկրտիչ</t>
  </si>
  <si>
    <t>Շողակաթ</t>
  </si>
  <si>
    <t>,,Բազիս Ս.Ա.Ռ.,, ՍՊԸ</t>
  </si>
  <si>
    <t>Հակոբյան Շուշանիկ Պ.</t>
  </si>
  <si>
    <t>Մելքոնյան Գուրգեն Մուշեղի</t>
  </si>
  <si>
    <t>Խաչատրյան Միքայել</t>
  </si>
  <si>
    <t>Մելիքյան Վյաչեսլավ</t>
  </si>
  <si>
    <t xml:space="preserve">Ք. Վարդենիս </t>
  </si>
  <si>
    <t>Բարսեղյան Գառնիկ Մակարի</t>
  </si>
  <si>
    <r>
      <t xml:space="preserve"> </t>
    </r>
    <r>
      <rPr>
        <b/>
        <sz val="11"/>
        <color indexed="8"/>
        <rFont val="GHEA Grapalat"/>
        <family val="3"/>
      </rPr>
      <t>գ Ծովազարդ</t>
    </r>
  </si>
  <si>
    <t>Հայրապետ հյուրանոցային համալիր</t>
  </si>
  <si>
    <t>Վարդգես Առաքելյան</t>
  </si>
  <si>
    <t>Սամվել Խանդանյան</t>
  </si>
  <si>
    <t>&lt;&lt;Մանկական զբոսայգի&gt;&gt;  ՍՊԸ</t>
  </si>
  <si>
    <t>Ռոբերտ Մալխասյան</t>
  </si>
  <si>
    <t>Արա  Սմբատյան</t>
  </si>
  <si>
    <t>Մանուկյան Ռաֆայել</t>
  </si>
  <si>
    <t>Սարգսյան  Մայիս</t>
  </si>
  <si>
    <t xml:space="preserve">Խաչատրյան Յուրի </t>
  </si>
  <si>
    <t>Լևոն Գրիգորյան</t>
  </si>
  <si>
    <t>Կարեն Մալխասյան</t>
  </si>
  <si>
    <t>Բադեյան Մարտին</t>
  </si>
  <si>
    <t>ՏԶ և ՀԿ ՀԿ</t>
  </si>
  <si>
    <t>4</t>
  </si>
  <si>
    <t>5</t>
  </si>
  <si>
    <t>6</t>
  </si>
  <si>
    <t>8</t>
  </si>
  <si>
    <t>9</t>
  </si>
  <si>
    <t>10</t>
  </si>
  <si>
    <t>11</t>
  </si>
  <si>
    <t>13</t>
  </si>
  <si>
    <t>14</t>
  </si>
  <si>
    <t>&lt;&lt;Մաքս Ֆրուտ&gt;&gt;</t>
  </si>
  <si>
    <t>Անտոնյան Վաչագան</t>
  </si>
  <si>
    <t>Գոլիկովա Մարիան Յուրիի</t>
  </si>
  <si>
    <t>Խաչատրյան  Լալա</t>
  </si>
  <si>
    <t>Խաչատրյն Լևիկ Հայկազի</t>
  </si>
  <si>
    <t>Մովսիսյան Արա Աշոտի</t>
  </si>
  <si>
    <t>Մ. Մասրիկ</t>
  </si>
  <si>
    <t>Պետրոսյան Սամվել Դալալի</t>
  </si>
  <si>
    <t>Դավթյան Արսեն</t>
  </si>
  <si>
    <t>գ. Կարճաղբյուր</t>
  </si>
  <si>
    <t>660,7</t>
  </si>
  <si>
    <t>223,2</t>
  </si>
  <si>
    <t>գ.Գեղհովիտ</t>
  </si>
  <si>
    <t>Զաղարյան Արթուր</t>
  </si>
  <si>
    <t>Շահումյան Արմենակ</t>
  </si>
  <si>
    <t>Հարությունյան  Մելիք</t>
  </si>
  <si>
    <t>Հարությունյան Ռոբեռտ</t>
  </si>
  <si>
    <t>Մելոյան Ռազմիկ</t>
  </si>
  <si>
    <t>Հայրումյան Զվարթ</t>
  </si>
  <si>
    <t>Հովհաննիսյան Արմեն</t>
  </si>
  <si>
    <t>Եղիազարյան Արայիկ</t>
  </si>
  <si>
    <t>Պողոսյան Ալիկ</t>
  </si>
  <si>
    <t>Հովհաննիսյան Արթուր</t>
  </si>
  <si>
    <t>Ղազարյան Անդրանիկ</t>
  </si>
  <si>
    <t>Ալեքսանյան Արման</t>
  </si>
  <si>
    <t>Խաչատրյան   Գարիկ</t>
  </si>
  <si>
    <t>Վարազդատ  Խուդաբաշյան</t>
  </si>
  <si>
    <t>Հովհաննես Վարդանյան</t>
  </si>
  <si>
    <t>&lt;&lt;Կապույտաչյա Սեվան&gt;&gt;  ՀԿ</t>
  </si>
  <si>
    <t>15</t>
  </si>
  <si>
    <t>16</t>
  </si>
  <si>
    <t>18</t>
  </si>
  <si>
    <t>19</t>
  </si>
  <si>
    <t>գ. Նորատուս</t>
  </si>
  <si>
    <t>Թովմասյան Աղասի Ասատուրի</t>
  </si>
  <si>
    <t>ԲԵԿ ԲԲԸ</t>
  </si>
  <si>
    <t>գ. Գեղարքունիք</t>
  </si>
  <si>
    <t>Սարգսյան Արթուր Ֆրունզիկի</t>
  </si>
  <si>
    <t>0</t>
  </si>
  <si>
    <t>գ. Գեղամասար</t>
  </si>
  <si>
    <t>գ. Բերդկունք</t>
  </si>
  <si>
    <t>գ. Ծովազարդ</t>
  </si>
  <si>
    <t>գ. Սարուխան</t>
  </si>
  <si>
    <t>գ. Ծովագյուղ</t>
  </si>
  <si>
    <t>գ. Գեղհովիտ</t>
  </si>
  <si>
    <t>Ք. Վարդենիս</t>
  </si>
  <si>
    <t>Քալաշյան Վիգեն Լյովայի</t>
  </si>
  <si>
    <t>Ղազազյան Արմեն Սամվելի</t>
  </si>
  <si>
    <t>Մարտիրոսյան Արման Ավետիքի</t>
  </si>
  <si>
    <t>Ղափանցյան Օլյա Օնիկի</t>
  </si>
  <si>
    <t>ԲԱԶՈՒՄՔ ՍՊԸ</t>
  </si>
  <si>
    <t>ՆՈՐ ԲԱՅԱԶԵՏ ՍՊԸ</t>
  </si>
  <si>
    <t>ք. Գավառ</t>
  </si>
  <si>
    <t>ք. Սևան</t>
  </si>
  <si>
    <t>Մանուկյան Սուզաննա Ռաֆիկի</t>
  </si>
  <si>
    <t>գ. Ն. Գետաշեն</t>
  </si>
  <si>
    <t>գ. Վարդենիկ</t>
  </si>
  <si>
    <t>Ծանոթություն
(ինչ գործողություններ է 
իրականացվել)</t>
  </si>
  <si>
    <t>Սնանկության կառավարիչ</t>
  </si>
  <si>
    <t>գտնվելու վայրը անհայտ է:</t>
  </si>
  <si>
    <t>Սնանկ է ճանաչվել</t>
  </si>
  <si>
    <t>Ուղարկվել  է  ծանուցագիր</t>
  </si>
  <si>
    <t>ՀԿԱԾ</t>
  </si>
  <si>
    <t>ԴԱՀԿ</t>
  </si>
  <si>
    <t>Բացակայում է հանրապետությունից</t>
  </si>
  <si>
    <t>Գործը ԴԱՀԿ-ում է 01,03,2017թ Գանձում չկա</t>
  </si>
  <si>
    <t xml:space="preserve">Ուղարկվել է Ծանուցագիր </t>
  </si>
  <si>
    <t>Ծանոթություն
( ինչ գործողություններ է 
իրականացվել )</t>
  </si>
  <si>
    <t>ֆինանսական միջոցներ չունեն</t>
  </si>
  <si>
    <t>Գտնվելու վարյրը պարզ չի</t>
  </si>
  <si>
    <t>Ձեռք է բերվել բանավոր պայմանավորվածության վճարման հետ կապված</t>
  </si>
  <si>
    <t>Հրաժարվում է վճարելուց</t>
  </si>
  <si>
    <t>Ծանուցվել է գրավոր , գտնվում է ՌԴ-ում</t>
  </si>
  <si>
    <t xml:space="preserve">Սնանկության կառավարիչ </t>
  </si>
  <si>
    <t>Բացակայում է երկրից</t>
  </si>
  <si>
    <t>Վիճարկում է պարտքը</t>
  </si>
  <si>
    <t>գ. Արծվանիստ</t>
  </si>
  <si>
    <t>Ստեփանյան  Սերյոժա  Սպարտակի</t>
  </si>
  <si>
    <t>Հարոյան  Հրայր  Վարդանի</t>
  </si>
  <si>
    <t>Մաքս Ֆրութ ՍՊԸ Տնօրեն Մ․ Սարգսյան</t>
  </si>
  <si>
    <t>Ք. Ճամբարակ</t>
  </si>
  <si>
    <t>գ. Չկալովկա</t>
  </si>
  <si>
    <t>Սարգսյան Սպարտակ</t>
  </si>
  <si>
    <t>Գորգինյան Վահրամ</t>
  </si>
  <si>
    <t>ք․ Գավառ</t>
  </si>
  <si>
    <t xml:space="preserve">Դաբաղյան Լարիսա Բագրատի </t>
  </si>
  <si>
    <t>Բուռնաչյան Հենրիկ Արտուշի</t>
  </si>
  <si>
    <t>Մկրտչյան Արեգն</t>
  </si>
  <si>
    <t xml:space="preserve">Սիսյական Վարդան </t>
  </si>
  <si>
    <t xml:space="preserve"> «Մայր Սևան» ՓԲԸ </t>
  </si>
  <si>
    <t>Հովհաննիսյան Հովիկ Մերուժանի</t>
  </si>
  <si>
    <t>գ. Վերին Գետաշեն</t>
  </si>
  <si>
    <t>Ղարաբաղցյան Հովհաննես Գրիգորի</t>
  </si>
  <si>
    <t>Մալխասյան Ռուբեն Սարգսի</t>
  </si>
  <si>
    <t>Ղարաբաղցյան Հովիկ Առաքելի</t>
  </si>
  <si>
    <t>Խաչատրյան Արտակ Գառնիկի</t>
  </si>
  <si>
    <t>Մինասյան Խաչատուր Ռուդիկի</t>
  </si>
  <si>
    <t>Մելքոնյան Պարսամ Մերուժանի</t>
  </si>
  <si>
    <t>ԱՐՄ-ՆԱՆԵ ԲԲԸ</t>
  </si>
  <si>
    <t>ԱՐՄԵՆԻԱՆ ՈՒԻՆԴ ԲԻԳ ՓԱՈՒԵՐ</t>
  </si>
  <si>
    <t>ՈՒԻՆԴ ԲԻԳ ՓԱՈՒԵՐ</t>
  </si>
  <si>
    <t>Մելքոնյան Տիգրան</t>
  </si>
  <si>
    <t>Վճարումը կատարվում է ժամանակացույցով, վերջին  վճարումը  2019թ-ի սեպտեմբերին</t>
  </si>
  <si>
    <t>Ժամանակացույց  է կազմվել`  շաբաթը  5000ՀՀ  դրամով</t>
  </si>
  <si>
    <t>Նոր  է  եկել  արտերկրից,  կազմվելու  է ժամանակացույց, ամսեկան  մարման  պայմանով</t>
  </si>
  <si>
    <t>ԴԱՀԿ-ով  կալանք  է  դրված</t>
  </si>
  <si>
    <t>Հակոբյան Վասիլ Էդուարդի</t>
  </si>
  <si>
    <t>Գ․ Նորատուս</t>
  </si>
  <si>
    <t>Մխիթարյան Լևոն</t>
  </si>
  <si>
    <t>Գ. Վաղաշեն</t>
  </si>
  <si>
    <t>Շահբազյան  Արամ</t>
  </si>
  <si>
    <t>Համբարձումյան  Պերճ</t>
  </si>
  <si>
    <t xml:space="preserve">Ղազարյան Արման </t>
  </si>
  <si>
    <t>Ավետիսյան Մարատ</t>
  </si>
  <si>
    <t>Մանուկյան Շահեն</t>
  </si>
  <si>
    <t>Ազիզյան  Գնել</t>
  </si>
  <si>
    <t>Հարությունյան  Սուրիկ</t>
  </si>
  <si>
    <t>Ասլանյան  Գարեգին</t>
  </si>
  <si>
    <t>Բեգյան  Արշակ</t>
  </si>
  <si>
    <t>Բեգյան  Սաշիկ</t>
  </si>
  <si>
    <t>Վարդանյան  Վազգեն</t>
  </si>
  <si>
    <t>Հակոբյան  Ավետիք</t>
  </si>
  <si>
    <t>գ. Ձորագյուղ</t>
  </si>
  <si>
    <t>Ղազարյան Սերյոժա Գուրգենի</t>
  </si>
  <si>
    <t>գ․ Շողակաթ</t>
  </si>
  <si>
    <t>ԱԼԻՔ  ՍՊԸ</t>
  </si>
  <si>
    <t>ԱՐՏԵՔՍ ՍՊԸ</t>
  </si>
  <si>
    <t>գ․ Գեղամավան</t>
  </si>
  <si>
    <t>Լազարյան Աշոտ/վարձ</t>
  </si>
  <si>
    <t>Լազարյան Հարություն Հայկի/վարձ</t>
  </si>
  <si>
    <t>Նավասարդյան Վարդան Հրանտի</t>
  </si>
  <si>
    <t>Գևորգյան Գևորգ Ռազմիկի</t>
  </si>
  <si>
    <t>Ղասաբօղլյան Միսակ</t>
  </si>
  <si>
    <t>Անդրանիկ Ստեփանյան</t>
  </si>
  <si>
    <t>Վարդանյան Արմեն</t>
  </si>
  <si>
    <t>7</t>
  </si>
  <si>
    <t>Կամո Սաղաթելյան</t>
  </si>
  <si>
    <t>Վարդան Նիկողոսյան</t>
  </si>
  <si>
    <t>20</t>
  </si>
  <si>
    <t>21</t>
  </si>
  <si>
    <t>Մուրադյան Աշոտ</t>
  </si>
  <si>
    <t>Միրզոյան Մարիետա</t>
  </si>
  <si>
    <t>«Ատլանտիսինվեստ»   ՍՊԸ</t>
  </si>
  <si>
    <t>Շուշանյան Սոս</t>
  </si>
  <si>
    <t>Համբարձումյան  Ալբերտ</t>
  </si>
  <si>
    <t>Քոչարյան Սամվել</t>
  </si>
  <si>
    <t>Ղազարյան Արտավազդ</t>
  </si>
  <si>
    <t>Հովհաննիսյան Արաքսյա</t>
  </si>
  <si>
    <t>Ղարանլղցյան Աղվան Գառնիկի</t>
  </si>
  <si>
    <t>Ասոյան Պատվական Վոլոդիայի</t>
  </si>
  <si>
    <t>ՏԵՂԵԿԱՆՔ                             
ՀՀ Գեղարքունիքի  մարզի  համայնքների   հողի հարկի և գույքահարկի գծով խոշոր (500 հազ. դրամ և ավելի ) պարտավորություններ  ունեցող  ֆիզիկական և իրավաբանական անձանց վերաբերյալ` «1»  հունվար  2021թ. դրությամբ</t>
  </si>
  <si>
    <t>ՏԵՂԵԿԱՆՔ                             
ՀՀ Գեղարքունիքի մարզի համայնքներում վարձակալության տրված գույքի մասով խոշոր (500 հազ. դրամ և ավելի ) պարտավորություններ  ունեցող ֆիզիկական և իրավաբանական անձանց վերաբերյալ` «1»  հունվար  2021թ. դրությամբ</t>
  </si>
  <si>
    <t>&lt;&lt;Սևան ազգային պարկ&gt;&gt; ՊՈԱԿ</t>
  </si>
  <si>
    <t>Մահացել է</t>
  </si>
  <si>
    <t>Մարտիրոսյան Արամ /Արոտավայր/</t>
  </si>
  <si>
    <t>Հակոբյան  Սուրեն</t>
  </si>
  <si>
    <t>Թամոյան Գարիկ</t>
  </si>
  <si>
    <t>Մինասյան  Սպարտակ</t>
  </si>
  <si>
    <t>գ. Ծաղզկունք</t>
  </si>
  <si>
    <t>Առաքելյան  Մացիկ</t>
  </si>
  <si>
    <t>Առաքելյան  Սիմոն</t>
  </si>
  <si>
    <t>ծանուցվել  է</t>
  </si>
  <si>
    <t>գ. Սեմյոնովկա</t>
  </si>
  <si>
    <t>Հողի հարկի գանձման պահանջը  գտնվում  է  ԴԱՀԿ կատարողական  վարույթում, Գույքահարկի պահանջը  բողոքարկվել  է դատական  կարգով և գտնվում  է  վարույթում:</t>
  </si>
  <si>
    <t>ք. Ճամբարակ</t>
  </si>
  <si>
    <t>Ոսկանյան Արայիկ Դիմիտրիի</t>
  </si>
  <si>
    <t>Մանուկյան Վարդ Խաչատուրի</t>
  </si>
  <si>
    <t>Հովհաննիսյան  Արսեն  Գագիկի</t>
  </si>
  <si>
    <t>«Սարուխանի կաբելի գործարան»</t>
  </si>
  <si>
    <t>Գևորգյան Սարգիս Գևորգի</t>
  </si>
  <si>
    <t>Կիրակոսյան Արտակ Վազգենի</t>
  </si>
  <si>
    <t>գ. Ծակքար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</si>
</sst>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.0"/>
    <numFmt numFmtId="189" formatCode="#,##0.000"/>
    <numFmt numFmtId="190" formatCode="0.0"/>
    <numFmt numFmtId="191" formatCode="_-* #,##0.0_-;\-* #,##0.0_-;_-* &quot;-&quot;??_-;_-@_-"/>
    <numFmt numFmtId="192" formatCode="_(* #,##0.0_);_(* \(#,##0.0\);_(* &quot;-&quot;??_);_(@_)"/>
    <numFmt numFmtId="193" formatCode="_(* #,##0.000_);_(* \(#,##0.0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FC19]d\ mmmm\ yyyy\ &quot;г.&quot;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0.000"/>
  </numFmts>
  <fonts count="57">
    <font>
      <sz val="10"/>
      <name val="Arial"/>
      <family val="0"/>
    </font>
    <font>
      <b/>
      <sz val="11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sz val="8"/>
      <name val="Arial"/>
      <family val="2"/>
    </font>
    <font>
      <b/>
      <sz val="14"/>
      <name val="GHEA Grapalat"/>
      <family val="3"/>
    </font>
    <font>
      <sz val="9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b/>
      <sz val="9"/>
      <name val="GHEA Grapalat"/>
      <family val="3"/>
    </font>
    <font>
      <sz val="10"/>
      <name val="Arial Armenian"/>
      <family val="2"/>
    </font>
    <font>
      <sz val="10"/>
      <color indexed="8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 Armenian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 Armenian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GHEA Grapalat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/>
    </xf>
    <xf numFmtId="188" fontId="5" fillId="33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190" fontId="5" fillId="0" borderId="11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49" fontId="10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center"/>
    </xf>
    <xf numFmtId="2" fontId="5" fillId="0" borderId="11" xfId="0" applyNumberFormat="1" applyFont="1" applyFill="1" applyBorder="1" applyAlignment="1">
      <alignment horizontal="center" vertical="center"/>
    </xf>
    <xf numFmtId="188" fontId="5" fillId="33" borderId="11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49" fontId="0" fillId="0" borderId="0" xfId="0" applyNumberFormat="1" applyAlignment="1">
      <alignment/>
    </xf>
    <xf numFmtId="2" fontId="10" fillId="0" borderId="11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188" fontId="5" fillId="0" borderId="11" xfId="0" applyNumberFormat="1" applyFont="1" applyFill="1" applyBorder="1" applyAlignment="1">
      <alignment horizontal="center"/>
    </xf>
    <xf numFmtId="188" fontId="3" fillId="35" borderId="10" xfId="0" applyNumberFormat="1" applyFont="1" applyFill="1" applyBorder="1" applyAlignment="1">
      <alignment horizontal="center"/>
    </xf>
    <xf numFmtId="188" fontId="5" fillId="13" borderId="10" xfId="0" applyNumberFormat="1" applyFont="1" applyFill="1" applyBorder="1" applyAlignment="1">
      <alignment horizontal="center"/>
    </xf>
    <xf numFmtId="188" fontId="3" fillId="13" borderId="10" xfId="0" applyNumberFormat="1" applyFont="1" applyFill="1" applyBorder="1" applyAlignment="1">
      <alignment horizontal="center"/>
    </xf>
    <xf numFmtId="4" fontId="9" fillId="36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2" fontId="10" fillId="0" borderId="10" xfId="0" applyNumberFormat="1" applyFont="1" applyBorder="1" applyAlignment="1">
      <alignment/>
    </xf>
    <xf numFmtId="2" fontId="1" fillId="33" borderId="11" xfId="0" applyNumberFormat="1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2" fontId="9" fillId="36" borderId="10" xfId="0" applyNumberFormat="1" applyFont="1" applyFill="1" applyBorder="1" applyAlignment="1">
      <alignment horizontal="center"/>
    </xf>
    <xf numFmtId="2" fontId="10" fillId="0" borderId="11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 horizontal="center"/>
    </xf>
    <xf numFmtId="2" fontId="5" fillId="38" borderId="10" xfId="0" applyNumberFormat="1" applyFont="1" applyFill="1" applyBorder="1" applyAlignment="1">
      <alignment horizontal="center"/>
    </xf>
    <xf numFmtId="2" fontId="1" fillId="38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33" borderId="11" xfId="0" applyNumberFormat="1" applyFont="1" applyFill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/>
    </xf>
    <xf numFmtId="2" fontId="15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10" fillId="0" borderId="0" xfId="0" applyNumberFormat="1" applyFont="1" applyAlignment="1">
      <alignment/>
    </xf>
    <xf numFmtId="49" fontId="10" fillId="0" borderId="10" xfId="0" applyNumberFormat="1" applyFont="1" applyBorder="1" applyAlignment="1">
      <alignment wrapText="1"/>
    </xf>
    <xf numFmtId="49" fontId="9" fillId="36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49" fontId="10" fillId="0" borderId="10" xfId="0" applyNumberFormat="1" applyFont="1" applyFill="1" applyBorder="1" applyAlignment="1">
      <alignment wrapText="1"/>
    </xf>
    <xf numFmtId="49" fontId="10" fillId="0" borderId="0" xfId="0" applyNumberFormat="1" applyFont="1" applyAlignment="1">
      <alignment wrapText="1"/>
    </xf>
    <xf numFmtId="0" fontId="49" fillId="0" borderId="10" xfId="57" applyBorder="1" applyAlignment="1">
      <alignment wrapText="1"/>
      <protection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49" fontId="10" fillId="0" borderId="0" xfId="0" applyNumberFormat="1" applyFont="1" applyAlignment="1">
      <alignment vertical="center"/>
    </xf>
    <xf numFmtId="49" fontId="10" fillId="0" borderId="10" xfId="0" applyNumberFormat="1" applyFont="1" applyBorder="1" applyAlignment="1">
      <alignment vertical="center" wrapText="1"/>
    </xf>
    <xf numFmtId="188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90" fontId="5" fillId="33" borderId="10" xfId="0" applyNumberFormat="1" applyFont="1" applyFill="1" applyBorder="1" applyAlignment="1">
      <alignment wrapText="1"/>
    </xf>
    <xf numFmtId="0" fontId="1" fillId="13" borderId="10" xfId="0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/>
    </xf>
    <xf numFmtId="188" fontId="3" fillId="35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188" fontId="3" fillId="1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188" fontId="5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19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190" fontId="15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0" fontId="1" fillId="38" borderId="10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10" fillId="33" borderId="11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/>
    </xf>
    <xf numFmtId="190" fontId="5" fillId="0" borderId="10" xfId="0" applyNumberFormat="1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center"/>
    </xf>
    <xf numFmtId="49" fontId="9" fillId="17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2" xfId="55"/>
    <cellStyle name="Обычный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5"/>
  <sheetViews>
    <sheetView tabSelected="1" zoomScale="70" zoomScaleNormal="70" zoomScalePageLayoutView="0" workbookViewId="0" topLeftCell="A1">
      <pane xSplit="2" ySplit="7" topLeftCell="C6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74" sqref="D74"/>
    </sheetView>
  </sheetViews>
  <sheetFormatPr defaultColWidth="9.140625" defaultRowHeight="12.75"/>
  <cols>
    <col min="1" max="1" width="4.57421875" style="33" customWidth="1"/>
    <col min="2" max="2" width="36.8515625" style="0" customWidth="1"/>
    <col min="3" max="12" width="14.28125" style="0" customWidth="1"/>
    <col min="13" max="13" width="20.7109375" style="0" customWidth="1"/>
  </cols>
  <sheetData>
    <row r="1" ht="1.5" customHeight="1"/>
    <row r="2" spans="1:13" ht="65.25" customHeight="1">
      <c r="A2" s="151" t="s">
        <v>224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2:13" ht="15" customHeight="1">
      <c r="B3" s="4"/>
      <c r="C3" s="4"/>
      <c r="D3" s="4"/>
      <c r="E3" s="4"/>
      <c r="F3" s="4"/>
      <c r="M3" s="6" t="s">
        <v>0</v>
      </c>
    </row>
    <row r="4" spans="1:13" ht="47.25" customHeight="1">
      <c r="A4" s="159" t="s">
        <v>8</v>
      </c>
      <c r="B4" s="156" t="s">
        <v>20</v>
      </c>
      <c r="C4" s="155" t="s">
        <v>3</v>
      </c>
      <c r="D4" s="155"/>
      <c r="E4" s="155"/>
      <c r="F4" s="155"/>
      <c r="G4" s="147" t="s">
        <v>16</v>
      </c>
      <c r="H4" s="148"/>
      <c r="I4" s="148"/>
      <c r="J4" s="148"/>
      <c r="K4" s="149"/>
      <c r="L4" s="152" t="s">
        <v>18</v>
      </c>
      <c r="M4" s="150" t="s">
        <v>141</v>
      </c>
    </row>
    <row r="5" spans="1:13" ht="91.5" customHeight="1">
      <c r="A5" s="159"/>
      <c r="B5" s="157"/>
      <c r="C5" s="142" t="s">
        <v>10</v>
      </c>
      <c r="D5" s="142" t="s">
        <v>11</v>
      </c>
      <c r="E5" s="142" t="s">
        <v>4</v>
      </c>
      <c r="F5" s="145" t="s">
        <v>9</v>
      </c>
      <c r="G5" s="143" t="s">
        <v>12</v>
      </c>
      <c r="H5" s="153" t="s">
        <v>13</v>
      </c>
      <c r="I5" s="154"/>
      <c r="J5" s="142" t="s">
        <v>4</v>
      </c>
      <c r="K5" s="145" t="s">
        <v>17</v>
      </c>
      <c r="L5" s="152"/>
      <c r="M5" s="150"/>
    </row>
    <row r="6" spans="1:13" ht="46.5" customHeight="1">
      <c r="A6" s="159"/>
      <c r="B6" s="158"/>
      <c r="C6" s="142"/>
      <c r="D6" s="142"/>
      <c r="E6" s="142"/>
      <c r="F6" s="146"/>
      <c r="G6" s="144"/>
      <c r="H6" s="29" t="s">
        <v>15</v>
      </c>
      <c r="I6" s="15" t="s">
        <v>14</v>
      </c>
      <c r="J6" s="142"/>
      <c r="K6" s="146"/>
      <c r="L6" s="152"/>
      <c r="M6" s="150"/>
    </row>
    <row r="7" spans="1:13" ht="14.25">
      <c r="A7" s="10"/>
      <c r="B7" s="30">
        <v>1</v>
      </c>
      <c r="C7" s="1">
        <v>2</v>
      </c>
      <c r="D7" s="1">
        <v>3</v>
      </c>
      <c r="E7" s="1">
        <v>4</v>
      </c>
      <c r="F7" s="32">
        <v>5</v>
      </c>
      <c r="G7" s="1">
        <v>6</v>
      </c>
      <c r="H7" s="1">
        <v>7</v>
      </c>
      <c r="I7" s="1">
        <v>8</v>
      </c>
      <c r="J7" s="1">
        <v>9</v>
      </c>
      <c r="K7" s="7">
        <v>10</v>
      </c>
      <c r="L7" s="31">
        <v>11</v>
      </c>
      <c r="M7" s="49"/>
    </row>
    <row r="8" spans="1:13" s="19" customFormat="1" ht="16.5" customHeight="1">
      <c r="A8" s="35"/>
      <c r="B8" s="135" t="s">
        <v>110</v>
      </c>
      <c r="C8" s="20"/>
      <c r="D8" s="20"/>
      <c r="E8" s="20"/>
      <c r="F8" s="42"/>
      <c r="G8" s="18"/>
      <c r="H8" s="18"/>
      <c r="I8" s="18"/>
      <c r="J8" s="18"/>
      <c r="K8" s="42"/>
      <c r="L8" s="44"/>
      <c r="M8" s="17"/>
    </row>
    <row r="9" spans="1:13" s="89" customFormat="1" ht="20.25" customHeight="1">
      <c r="A9" s="69" t="s">
        <v>5</v>
      </c>
      <c r="B9" s="114" t="s">
        <v>111</v>
      </c>
      <c r="C9" s="95">
        <v>0</v>
      </c>
      <c r="D9" s="95">
        <v>0</v>
      </c>
      <c r="E9" s="95">
        <v>0</v>
      </c>
      <c r="F9" s="96">
        <f>+C9+D9+E9</f>
        <v>0</v>
      </c>
      <c r="G9" s="97" t="s">
        <v>112</v>
      </c>
      <c r="H9" s="95">
        <v>0</v>
      </c>
      <c r="I9" s="13">
        <v>596.684</v>
      </c>
      <c r="J9" s="113">
        <v>156.785</v>
      </c>
      <c r="K9" s="96">
        <f>G9+H9+I9+J9</f>
        <v>753.4689999999999</v>
      </c>
      <c r="L9" s="98">
        <f>+K9+F9</f>
        <v>753.4689999999999</v>
      </c>
      <c r="M9" s="110"/>
    </row>
    <row r="10" spans="1:13" ht="17.25">
      <c r="A10" s="36"/>
      <c r="B10" s="93"/>
      <c r="C10" s="21"/>
      <c r="D10" s="21"/>
      <c r="E10" s="21"/>
      <c r="F10" s="42"/>
      <c r="G10" s="12"/>
      <c r="H10" s="12"/>
      <c r="I10" s="12"/>
      <c r="J10" s="12"/>
      <c r="K10" s="42"/>
      <c r="L10" s="44"/>
      <c r="M10" s="91"/>
    </row>
    <row r="11" spans="1:13" ht="17.25">
      <c r="A11" s="36"/>
      <c r="B11" s="93"/>
      <c r="C11" s="21"/>
      <c r="D11" s="21"/>
      <c r="E11" s="21"/>
      <c r="F11" s="42"/>
      <c r="G11" s="12"/>
      <c r="H11" s="12"/>
      <c r="I11" s="12"/>
      <c r="J11" s="12"/>
      <c r="K11" s="42"/>
      <c r="L11" s="44"/>
      <c r="M11" s="91"/>
    </row>
    <row r="12" spans="1:13" s="19" customFormat="1" ht="16.5" customHeight="1">
      <c r="A12" s="34"/>
      <c r="B12" s="77" t="s">
        <v>1</v>
      </c>
      <c r="C12" s="45">
        <f aca="true" t="shared" si="0" ref="C12:J12">+C9+C10+C11</f>
        <v>0</v>
      </c>
      <c r="D12" s="45">
        <f t="shared" si="0"/>
        <v>0</v>
      </c>
      <c r="E12" s="45">
        <f t="shared" si="0"/>
        <v>0</v>
      </c>
      <c r="F12" s="45">
        <f t="shared" si="0"/>
        <v>0</v>
      </c>
      <c r="G12" s="45">
        <f t="shared" si="0"/>
        <v>0</v>
      </c>
      <c r="H12" s="45">
        <f t="shared" si="0"/>
        <v>0</v>
      </c>
      <c r="I12" s="45">
        <f t="shared" si="0"/>
        <v>596.684</v>
      </c>
      <c r="J12" s="45">
        <f t="shared" si="0"/>
        <v>156.785</v>
      </c>
      <c r="K12" s="45">
        <f>G12+H12+I12+J12</f>
        <v>753.4689999999999</v>
      </c>
      <c r="L12" s="45">
        <f>+K12+F12</f>
        <v>753.4689999999999</v>
      </c>
      <c r="M12" s="17"/>
    </row>
    <row r="13" spans="1:13" s="19" customFormat="1" ht="17.25">
      <c r="A13" s="35"/>
      <c r="B13" s="135" t="s">
        <v>115</v>
      </c>
      <c r="C13" s="20"/>
      <c r="D13" s="20"/>
      <c r="E13" s="20"/>
      <c r="F13" s="42"/>
      <c r="G13" s="18"/>
      <c r="H13" s="18"/>
      <c r="I13" s="18"/>
      <c r="J13" s="18"/>
      <c r="K13" s="42"/>
      <c r="L13" s="44"/>
      <c r="M13" s="17"/>
    </row>
    <row r="14" spans="1:13" s="89" customFormat="1" ht="36.75" customHeight="1">
      <c r="A14" s="69" t="s">
        <v>5</v>
      </c>
      <c r="B14" s="90" t="s">
        <v>32</v>
      </c>
      <c r="C14" s="95">
        <v>0</v>
      </c>
      <c r="D14" s="95">
        <v>0</v>
      </c>
      <c r="E14" s="95">
        <v>0</v>
      </c>
      <c r="F14" s="96">
        <f>+C14+D14+E14</f>
        <v>0</v>
      </c>
      <c r="G14" s="97">
        <v>3382.1</v>
      </c>
      <c r="H14" s="95">
        <v>0</v>
      </c>
      <c r="I14" s="95">
        <v>0</v>
      </c>
      <c r="J14" s="97">
        <v>1691.9</v>
      </c>
      <c r="K14" s="96">
        <f>G14+H14+I14+J14</f>
        <v>5074</v>
      </c>
      <c r="L14" s="98">
        <f>+K14+F14</f>
        <v>5074</v>
      </c>
      <c r="M14" s="99" t="s">
        <v>132</v>
      </c>
    </row>
    <row r="15" spans="1:13" ht="17.25">
      <c r="A15" s="36"/>
      <c r="B15" s="93"/>
      <c r="C15" s="21"/>
      <c r="D15" s="21"/>
      <c r="E15" s="21"/>
      <c r="F15" s="42"/>
      <c r="G15" s="12"/>
      <c r="H15" s="12"/>
      <c r="I15" s="12"/>
      <c r="J15" s="12"/>
      <c r="K15" s="42"/>
      <c r="L15" s="44"/>
      <c r="M15" s="91"/>
    </row>
    <row r="16" spans="1:13" ht="17.25">
      <c r="A16" s="36"/>
      <c r="B16" s="93"/>
      <c r="C16" s="21"/>
      <c r="D16" s="21"/>
      <c r="E16" s="21"/>
      <c r="F16" s="42"/>
      <c r="G16" s="12"/>
      <c r="H16" s="12"/>
      <c r="I16" s="12"/>
      <c r="J16" s="12"/>
      <c r="K16" s="42"/>
      <c r="L16" s="44"/>
      <c r="M16" s="91"/>
    </row>
    <row r="17" spans="1:13" s="19" customFormat="1" ht="16.5" customHeight="1">
      <c r="A17" s="34"/>
      <c r="B17" s="77" t="s">
        <v>1</v>
      </c>
      <c r="C17" s="45">
        <f aca="true" t="shared" si="1" ref="C17:J17">C1+C14+C15+C16</f>
        <v>0</v>
      </c>
      <c r="D17" s="45">
        <f t="shared" si="1"/>
        <v>0</v>
      </c>
      <c r="E17" s="45">
        <f t="shared" si="1"/>
        <v>0</v>
      </c>
      <c r="F17" s="45">
        <f t="shared" si="1"/>
        <v>0</v>
      </c>
      <c r="G17" s="45">
        <f t="shared" si="1"/>
        <v>3382.1</v>
      </c>
      <c r="H17" s="45">
        <f t="shared" si="1"/>
        <v>0</v>
      </c>
      <c r="I17" s="45">
        <f t="shared" si="1"/>
        <v>0</v>
      </c>
      <c r="J17" s="45">
        <f t="shared" si="1"/>
        <v>1691.9</v>
      </c>
      <c r="K17" s="45">
        <f>G17+H17+I17+J17</f>
        <v>5074</v>
      </c>
      <c r="L17" s="45">
        <f>+K17+F17</f>
        <v>5074</v>
      </c>
      <c r="M17" s="17"/>
    </row>
    <row r="18" spans="1:13" s="5" customFormat="1" ht="17.25">
      <c r="A18" s="9"/>
      <c r="B18" s="135" t="s">
        <v>158</v>
      </c>
      <c r="F18" s="42"/>
      <c r="G18" s="3"/>
      <c r="H18" s="3"/>
      <c r="I18" s="3"/>
      <c r="J18" s="3"/>
      <c r="K18" s="42"/>
      <c r="L18" s="44"/>
      <c r="M18" s="84"/>
    </row>
    <row r="19" spans="1:13" s="5" customFormat="1" ht="21.75" customHeight="1">
      <c r="A19" s="9">
        <v>1</v>
      </c>
      <c r="B19" s="120" t="s">
        <v>168</v>
      </c>
      <c r="C19" s="95">
        <v>0</v>
      </c>
      <c r="D19" s="95">
        <v>0</v>
      </c>
      <c r="E19" s="95">
        <v>0</v>
      </c>
      <c r="F19" s="96">
        <f>+C19+D19+E19</f>
        <v>0</v>
      </c>
      <c r="G19" s="101">
        <v>0</v>
      </c>
      <c r="H19" s="95">
        <v>0</v>
      </c>
      <c r="I19" s="95">
        <v>577.825</v>
      </c>
      <c r="J19" s="101">
        <v>220.319</v>
      </c>
      <c r="K19" s="96">
        <f>G19+H19+I19+J19</f>
        <v>798.144</v>
      </c>
      <c r="L19" s="98">
        <f>+K19+F19</f>
        <v>798.144</v>
      </c>
      <c r="M19" s="99"/>
    </row>
    <row r="20" spans="1:13" s="5" customFormat="1" ht="21.75" customHeight="1">
      <c r="A20" s="9">
        <v>2</v>
      </c>
      <c r="B20" s="120" t="s">
        <v>169</v>
      </c>
      <c r="C20" s="95">
        <v>0</v>
      </c>
      <c r="D20" s="95">
        <v>0</v>
      </c>
      <c r="E20" s="95">
        <v>0</v>
      </c>
      <c r="F20" s="96">
        <f>+C20+D20+E20</f>
        <v>0</v>
      </c>
      <c r="G20" s="101"/>
      <c r="H20" s="101"/>
      <c r="I20" s="101">
        <v>542.338</v>
      </c>
      <c r="J20" s="101">
        <v>207.175</v>
      </c>
      <c r="K20" s="96">
        <f aca="true" t="shared" si="2" ref="K20:K38">G20+H20+I20+J20</f>
        <v>749.5129999999999</v>
      </c>
      <c r="L20" s="98">
        <f aca="true" t="shared" si="3" ref="L20:L38">+K20+F20</f>
        <v>749.5129999999999</v>
      </c>
      <c r="M20" s="99"/>
    </row>
    <row r="21" spans="1:13" s="5" customFormat="1" ht="17.25">
      <c r="A21" s="9">
        <v>3</v>
      </c>
      <c r="B21" s="120" t="s">
        <v>120</v>
      </c>
      <c r="C21" s="95">
        <v>0</v>
      </c>
      <c r="D21" s="95">
        <v>0</v>
      </c>
      <c r="E21" s="95">
        <v>0</v>
      </c>
      <c r="F21" s="96">
        <f aca="true" t="shared" si="4" ref="F21:F37">+C21+D21+E21</f>
        <v>0</v>
      </c>
      <c r="G21" s="101"/>
      <c r="H21" s="101"/>
      <c r="I21" s="101">
        <v>809.795</v>
      </c>
      <c r="J21" s="101">
        <v>226.666</v>
      </c>
      <c r="K21" s="96">
        <f t="shared" si="2"/>
        <v>1036.461</v>
      </c>
      <c r="L21" s="98">
        <f t="shared" si="3"/>
        <v>1036.461</v>
      </c>
      <c r="M21" s="99"/>
    </row>
    <row r="22" spans="1:13" s="5" customFormat="1" ht="17.25">
      <c r="A22" s="9">
        <v>4</v>
      </c>
      <c r="B22" s="120" t="s">
        <v>31</v>
      </c>
      <c r="C22" s="95">
        <v>0</v>
      </c>
      <c r="D22" s="95">
        <v>0</v>
      </c>
      <c r="E22" s="95">
        <v>0</v>
      </c>
      <c r="F22" s="96">
        <f t="shared" si="4"/>
        <v>0</v>
      </c>
      <c r="G22" s="101"/>
      <c r="H22" s="101"/>
      <c r="I22" s="101">
        <v>655.85</v>
      </c>
      <c r="J22" s="101">
        <v>298.323</v>
      </c>
      <c r="K22" s="96">
        <f t="shared" si="2"/>
        <v>954.173</v>
      </c>
      <c r="L22" s="98">
        <f t="shared" si="3"/>
        <v>954.173</v>
      </c>
      <c r="M22" s="99"/>
    </row>
    <row r="23" spans="1:13" s="5" customFormat="1" ht="17.25">
      <c r="A23" s="9">
        <v>5</v>
      </c>
      <c r="B23" s="120" t="s">
        <v>121</v>
      </c>
      <c r="C23" s="95">
        <v>0</v>
      </c>
      <c r="D23" s="95">
        <v>0</v>
      </c>
      <c r="E23" s="95">
        <v>0</v>
      </c>
      <c r="F23" s="96">
        <f t="shared" si="4"/>
        <v>0</v>
      </c>
      <c r="G23" s="101"/>
      <c r="H23" s="101"/>
      <c r="I23" s="101">
        <v>596.974</v>
      </c>
      <c r="J23" s="101">
        <v>246.521</v>
      </c>
      <c r="K23" s="96">
        <f t="shared" si="2"/>
        <v>843.495</v>
      </c>
      <c r="L23" s="98">
        <f t="shared" si="3"/>
        <v>843.495</v>
      </c>
      <c r="M23" s="99"/>
    </row>
    <row r="24" spans="1:13" s="5" customFormat="1" ht="17.25">
      <c r="A24" s="9">
        <v>6</v>
      </c>
      <c r="B24" s="120" t="s">
        <v>159</v>
      </c>
      <c r="C24" s="95">
        <v>0</v>
      </c>
      <c r="D24" s="95">
        <v>0</v>
      </c>
      <c r="E24" s="95">
        <v>0</v>
      </c>
      <c r="F24" s="96">
        <f t="shared" si="4"/>
        <v>0</v>
      </c>
      <c r="G24" s="101"/>
      <c r="H24" s="101">
        <v>3140.912</v>
      </c>
      <c r="I24" s="101">
        <v>0</v>
      </c>
      <c r="J24" s="101">
        <v>1908.645</v>
      </c>
      <c r="K24" s="96">
        <f t="shared" si="2"/>
        <v>5049.557</v>
      </c>
      <c r="L24" s="98">
        <f t="shared" si="3"/>
        <v>5049.557</v>
      </c>
      <c r="M24" s="99"/>
    </row>
    <row r="25" spans="1:13" s="5" customFormat="1" ht="17.25">
      <c r="A25" s="9">
        <v>7</v>
      </c>
      <c r="B25" s="120" t="s">
        <v>122</v>
      </c>
      <c r="C25" s="95">
        <v>0</v>
      </c>
      <c r="D25" s="95">
        <v>0</v>
      </c>
      <c r="E25" s="95">
        <v>0</v>
      </c>
      <c r="F25" s="96">
        <f t="shared" si="4"/>
        <v>0</v>
      </c>
      <c r="G25" s="101"/>
      <c r="H25" s="101">
        <v>652.97</v>
      </c>
      <c r="I25" s="101">
        <v>0</v>
      </c>
      <c r="J25" s="101">
        <v>270.163</v>
      </c>
      <c r="K25" s="96">
        <f t="shared" si="2"/>
        <v>923.133</v>
      </c>
      <c r="L25" s="98">
        <f t="shared" si="3"/>
        <v>923.133</v>
      </c>
      <c r="M25" s="99"/>
    </row>
    <row r="26" spans="1:13" s="5" customFormat="1" ht="17.25">
      <c r="A26" s="9">
        <v>8</v>
      </c>
      <c r="B26" s="120" t="s">
        <v>160</v>
      </c>
      <c r="C26" s="95">
        <v>0</v>
      </c>
      <c r="D26" s="95">
        <v>0</v>
      </c>
      <c r="E26" s="95">
        <v>0</v>
      </c>
      <c r="F26" s="96">
        <f t="shared" si="4"/>
        <v>0</v>
      </c>
      <c r="G26" s="101"/>
      <c r="H26" s="101">
        <v>718.745</v>
      </c>
      <c r="I26" s="101">
        <v>0</v>
      </c>
      <c r="J26" s="101">
        <v>273.101</v>
      </c>
      <c r="K26" s="96">
        <f t="shared" si="2"/>
        <v>991.846</v>
      </c>
      <c r="L26" s="98">
        <f t="shared" si="3"/>
        <v>991.846</v>
      </c>
      <c r="M26" s="99"/>
    </row>
    <row r="27" spans="1:13" s="5" customFormat="1" ht="17.25">
      <c r="A27" s="9">
        <v>9</v>
      </c>
      <c r="B27" s="120" t="s">
        <v>222</v>
      </c>
      <c r="C27" s="95">
        <v>0</v>
      </c>
      <c r="D27" s="95">
        <v>0</v>
      </c>
      <c r="E27" s="95">
        <v>0</v>
      </c>
      <c r="F27" s="96">
        <f t="shared" si="4"/>
        <v>0</v>
      </c>
      <c r="G27" s="101"/>
      <c r="H27" s="101">
        <v>666.44</v>
      </c>
      <c r="I27" s="101">
        <v>0</v>
      </c>
      <c r="J27" s="101">
        <v>45.475</v>
      </c>
      <c r="K27" s="96">
        <f t="shared" si="2"/>
        <v>711.9150000000001</v>
      </c>
      <c r="L27" s="96">
        <f t="shared" si="3"/>
        <v>711.9150000000001</v>
      </c>
      <c r="M27" s="99"/>
    </row>
    <row r="28" spans="1:13" s="5" customFormat="1" ht="17.25">
      <c r="A28" s="9">
        <v>10</v>
      </c>
      <c r="B28" s="120" t="s">
        <v>123</v>
      </c>
      <c r="C28" s="95">
        <v>0</v>
      </c>
      <c r="D28" s="95">
        <v>0</v>
      </c>
      <c r="E28" s="95">
        <v>0</v>
      </c>
      <c r="F28" s="96">
        <f t="shared" si="4"/>
        <v>0</v>
      </c>
      <c r="G28" s="101"/>
      <c r="H28" s="101">
        <v>584.673</v>
      </c>
      <c r="I28" s="101">
        <v>0</v>
      </c>
      <c r="J28" s="101">
        <v>314.743</v>
      </c>
      <c r="K28" s="96">
        <f t="shared" si="2"/>
        <v>899.4159999999999</v>
      </c>
      <c r="L28" s="96">
        <f t="shared" si="3"/>
        <v>899.4159999999999</v>
      </c>
      <c r="M28" s="99"/>
    </row>
    <row r="29" spans="1:13" s="5" customFormat="1" ht="17.25">
      <c r="A29" s="9">
        <v>11</v>
      </c>
      <c r="B29" s="120" t="s">
        <v>171</v>
      </c>
      <c r="C29" s="95"/>
      <c r="D29" s="95"/>
      <c r="E29" s="95"/>
      <c r="F29" s="96"/>
      <c r="G29" s="101"/>
      <c r="H29" s="101"/>
      <c r="I29" s="101">
        <v>994.119</v>
      </c>
      <c r="J29" s="101">
        <v>238.84000000000003</v>
      </c>
      <c r="K29" s="96">
        <f>G29+H29+I29+J29</f>
        <v>1232.959</v>
      </c>
      <c r="L29" s="96">
        <f t="shared" si="3"/>
        <v>1232.959</v>
      </c>
      <c r="M29" s="99"/>
    </row>
    <row r="30" spans="1:13" s="5" customFormat="1" ht="17.25">
      <c r="A30" s="9">
        <v>12</v>
      </c>
      <c r="B30" s="120" t="s">
        <v>170</v>
      </c>
      <c r="C30" s="95"/>
      <c r="D30" s="95"/>
      <c r="E30" s="95"/>
      <c r="F30" s="96">
        <f t="shared" si="4"/>
        <v>0</v>
      </c>
      <c r="G30" s="101"/>
      <c r="H30" s="101"/>
      <c r="I30" s="101">
        <v>537</v>
      </c>
      <c r="J30" s="101">
        <v>132.344</v>
      </c>
      <c r="K30" s="96">
        <f>G30+H30+I30+J30</f>
        <v>669.344</v>
      </c>
      <c r="L30" s="96">
        <f t="shared" si="3"/>
        <v>669.344</v>
      </c>
      <c r="M30" s="99"/>
    </row>
    <row r="31" spans="1:13" s="5" customFormat="1" ht="17.25">
      <c r="A31" s="9">
        <v>13</v>
      </c>
      <c r="B31" s="120" t="s">
        <v>223</v>
      </c>
      <c r="C31" s="95"/>
      <c r="D31" s="95"/>
      <c r="E31" s="95"/>
      <c r="F31" s="96"/>
      <c r="G31" s="101"/>
      <c r="H31" s="101"/>
      <c r="I31" s="13">
        <v>540</v>
      </c>
      <c r="J31" s="20">
        <v>124.119</v>
      </c>
      <c r="K31" s="96">
        <f>G31+H31+I31+J31</f>
        <v>664.119</v>
      </c>
      <c r="L31" s="96">
        <f t="shared" si="3"/>
        <v>664.119</v>
      </c>
      <c r="M31" s="99"/>
    </row>
    <row r="32" spans="1:13" s="5" customFormat="1" ht="33">
      <c r="A32" s="9">
        <v>14</v>
      </c>
      <c r="B32" s="120" t="s">
        <v>166</v>
      </c>
      <c r="C32" s="95"/>
      <c r="D32" s="95"/>
      <c r="E32" s="95"/>
      <c r="F32" s="96">
        <f t="shared" si="4"/>
        <v>0</v>
      </c>
      <c r="G32" s="101"/>
      <c r="H32" s="101"/>
      <c r="I32" s="101">
        <v>789</v>
      </c>
      <c r="J32" s="101">
        <v>9.468</v>
      </c>
      <c r="K32" s="96">
        <f t="shared" si="2"/>
        <v>798.468</v>
      </c>
      <c r="L32" s="96">
        <f t="shared" si="3"/>
        <v>798.468</v>
      </c>
      <c r="M32" s="99"/>
    </row>
    <row r="33" spans="1:13" s="5" customFormat="1" ht="17.25">
      <c r="A33" s="9">
        <v>15</v>
      </c>
      <c r="B33" s="120" t="s">
        <v>167</v>
      </c>
      <c r="C33" s="95"/>
      <c r="D33" s="95"/>
      <c r="E33" s="95"/>
      <c r="F33" s="96">
        <f t="shared" si="4"/>
        <v>0</v>
      </c>
      <c r="G33" s="101"/>
      <c r="H33" s="101"/>
      <c r="I33" s="101">
        <v>559.653</v>
      </c>
      <c r="J33" s="101">
        <v>135.02</v>
      </c>
      <c r="K33" s="96">
        <f>G33+H33+I33+J33</f>
        <v>694.673</v>
      </c>
      <c r="L33" s="96">
        <f>+K33+F33</f>
        <v>694.673</v>
      </c>
      <c r="M33" s="99"/>
    </row>
    <row r="34" spans="1:13" s="5" customFormat="1" ht="17.25">
      <c r="A34" s="9">
        <v>16</v>
      </c>
      <c r="B34" s="120" t="s">
        <v>124</v>
      </c>
      <c r="C34" s="95">
        <v>0</v>
      </c>
      <c r="D34" s="95">
        <v>0</v>
      </c>
      <c r="E34" s="95">
        <v>0</v>
      </c>
      <c r="F34" s="96">
        <f t="shared" si="4"/>
        <v>0</v>
      </c>
      <c r="G34" s="101">
        <v>754.043</v>
      </c>
      <c r="H34" s="101">
        <v>0</v>
      </c>
      <c r="I34" s="101">
        <v>0</v>
      </c>
      <c r="J34" s="101">
        <v>461.505</v>
      </c>
      <c r="K34" s="96">
        <f>G34+H34+I34+J34</f>
        <v>1215.548</v>
      </c>
      <c r="L34" s="98">
        <f t="shared" si="3"/>
        <v>1215.548</v>
      </c>
      <c r="M34" s="99"/>
    </row>
    <row r="35" spans="1:13" s="5" customFormat="1" ht="17.25">
      <c r="A35" s="9">
        <v>17</v>
      </c>
      <c r="B35" s="120" t="s">
        <v>172</v>
      </c>
      <c r="C35" s="95">
        <v>0</v>
      </c>
      <c r="D35" s="95">
        <v>0</v>
      </c>
      <c r="E35" s="95">
        <v>0</v>
      </c>
      <c r="F35" s="96">
        <f t="shared" si="4"/>
        <v>0</v>
      </c>
      <c r="G35" s="101">
        <v>803.525</v>
      </c>
      <c r="H35" s="101">
        <v>0</v>
      </c>
      <c r="I35" s="101">
        <v>0</v>
      </c>
      <c r="J35" s="101">
        <v>213.836</v>
      </c>
      <c r="K35" s="96">
        <f t="shared" si="2"/>
        <v>1017.361</v>
      </c>
      <c r="L35" s="98">
        <f t="shared" si="3"/>
        <v>1017.361</v>
      </c>
      <c r="M35" s="99"/>
    </row>
    <row r="36" spans="1:13" s="5" customFormat="1" ht="17.25">
      <c r="A36" s="9">
        <v>18</v>
      </c>
      <c r="B36" s="120" t="s">
        <v>125</v>
      </c>
      <c r="C36" s="95">
        <v>0</v>
      </c>
      <c r="D36" s="95">
        <v>0</v>
      </c>
      <c r="E36" s="95">
        <v>0</v>
      </c>
      <c r="F36" s="96">
        <f t="shared" si="4"/>
        <v>0</v>
      </c>
      <c r="G36" s="101">
        <v>1114.021</v>
      </c>
      <c r="H36" s="101">
        <v>0</v>
      </c>
      <c r="I36" s="101">
        <v>0</v>
      </c>
      <c r="J36" s="101">
        <v>567.538</v>
      </c>
      <c r="K36" s="96">
        <f t="shared" si="2"/>
        <v>1681.559</v>
      </c>
      <c r="L36" s="98">
        <f t="shared" si="3"/>
        <v>1681.559</v>
      </c>
      <c r="M36" s="99"/>
    </row>
    <row r="37" spans="1:13" s="5" customFormat="1" ht="17.25">
      <c r="A37" s="9">
        <v>19</v>
      </c>
      <c r="B37" s="120" t="s">
        <v>199</v>
      </c>
      <c r="C37" s="95">
        <v>0</v>
      </c>
      <c r="D37" s="95">
        <v>0</v>
      </c>
      <c r="E37" s="95">
        <v>0</v>
      </c>
      <c r="F37" s="96">
        <f t="shared" si="4"/>
        <v>0</v>
      </c>
      <c r="G37" s="101">
        <v>714.447</v>
      </c>
      <c r="H37" s="101">
        <v>0</v>
      </c>
      <c r="I37" s="101">
        <v>0</v>
      </c>
      <c r="J37" s="101">
        <v>694.294</v>
      </c>
      <c r="K37" s="96">
        <f t="shared" si="2"/>
        <v>1408.741</v>
      </c>
      <c r="L37" s="98">
        <f t="shared" si="3"/>
        <v>1408.741</v>
      </c>
      <c r="M37" s="99"/>
    </row>
    <row r="38" spans="1:13" s="5" customFormat="1" ht="17.25">
      <c r="A38" s="9">
        <v>20</v>
      </c>
      <c r="B38" s="120" t="s">
        <v>200</v>
      </c>
      <c r="C38" s="101"/>
      <c r="D38" s="101"/>
      <c r="E38" s="101"/>
      <c r="F38" s="96"/>
      <c r="G38" s="101">
        <v>658.247</v>
      </c>
      <c r="H38" s="101">
        <v>0</v>
      </c>
      <c r="I38" s="101">
        <v>0</v>
      </c>
      <c r="J38" s="101">
        <v>224.946</v>
      </c>
      <c r="K38" s="96">
        <f t="shared" si="2"/>
        <v>883.193</v>
      </c>
      <c r="L38" s="98">
        <f t="shared" si="3"/>
        <v>883.193</v>
      </c>
      <c r="M38" s="99"/>
    </row>
    <row r="39" spans="1:13" s="5" customFormat="1" ht="17.25">
      <c r="A39" s="9"/>
      <c r="B39" s="100"/>
      <c r="C39" s="101"/>
      <c r="D39" s="101"/>
      <c r="E39" s="101"/>
      <c r="F39" s="96"/>
      <c r="G39" s="101"/>
      <c r="H39" s="101"/>
      <c r="I39" s="101"/>
      <c r="J39" s="101"/>
      <c r="K39" s="96"/>
      <c r="L39" s="98"/>
      <c r="M39" s="99"/>
    </row>
    <row r="40" spans="1:13" s="5" customFormat="1" ht="17.25">
      <c r="A40" s="9"/>
      <c r="B40" s="11"/>
      <c r="C40" s="22"/>
      <c r="D40" s="22"/>
      <c r="E40" s="22"/>
      <c r="F40" s="42"/>
      <c r="G40" s="22"/>
      <c r="H40" s="22"/>
      <c r="I40" s="22"/>
      <c r="J40" s="22"/>
      <c r="K40" s="42"/>
      <c r="L40" s="44"/>
      <c r="M40" s="84"/>
    </row>
    <row r="41" spans="1:13" s="38" customFormat="1" ht="17.25">
      <c r="A41" s="39"/>
      <c r="B41" s="40"/>
      <c r="C41" s="41"/>
      <c r="D41" s="41"/>
      <c r="E41" s="41"/>
      <c r="F41" s="42"/>
      <c r="G41" s="41"/>
      <c r="H41" s="41"/>
      <c r="I41" s="41"/>
      <c r="J41" s="41"/>
      <c r="K41" s="42"/>
      <c r="L41" s="44"/>
      <c r="M41" s="92"/>
    </row>
    <row r="42" spans="1:13" s="19" customFormat="1" ht="16.5" customHeight="1">
      <c r="A42" s="34"/>
      <c r="B42" s="77" t="s">
        <v>1</v>
      </c>
      <c r="C42" s="45">
        <f>SUM(C19:C41)</f>
        <v>0</v>
      </c>
      <c r="D42" s="45">
        <f>SUM(D19:D41)</f>
        <v>0</v>
      </c>
      <c r="E42" s="45">
        <f>SUM(E19:E41)</f>
        <v>0</v>
      </c>
      <c r="F42" s="45">
        <f>+E42+D42+C42</f>
        <v>0</v>
      </c>
      <c r="G42" s="45">
        <f>SUM(G19:G41)</f>
        <v>4044.283</v>
      </c>
      <c r="H42" s="45">
        <f>SUM(H19:H41)</f>
        <v>5763.739999999999</v>
      </c>
      <c r="I42" s="45">
        <f>SUM(I19:I41)</f>
        <v>6602.554</v>
      </c>
      <c r="J42" s="45">
        <f>SUM(J19:J41)</f>
        <v>6813.041000000001</v>
      </c>
      <c r="K42" s="45">
        <f>G42+H42+I42+J42</f>
        <v>23223.618</v>
      </c>
      <c r="L42" s="45">
        <f>+K42+F42</f>
        <v>23223.618</v>
      </c>
      <c r="M42" s="17"/>
    </row>
    <row r="43" spans="1:13" s="38" customFormat="1" ht="18.75" customHeight="1">
      <c r="A43" s="32"/>
      <c r="B43" s="133" t="s">
        <v>117</v>
      </c>
      <c r="C43" s="2"/>
      <c r="D43" s="2"/>
      <c r="E43" s="2"/>
      <c r="F43" s="42"/>
      <c r="G43" s="2"/>
      <c r="H43" s="2"/>
      <c r="I43" s="2"/>
      <c r="J43" s="2"/>
      <c r="K43" s="42"/>
      <c r="L43" s="44"/>
      <c r="M43" s="92"/>
    </row>
    <row r="44" spans="1:13" s="5" customFormat="1" ht="19.5" customHeight="1">
      <c r="A44" s="9">
        <v>1</v>
      </c>
      <c r="B44" s="17" t="s">
        <v>204</v>
      </c>
      <c r="C44" s="3">
        <v>0</v>
      </c>
      <c r="D44" s="3">
        <v>0</v>
      </c>
      <c r="E44" s="3">
        <v>0</v>
      </c>
      <c r="F44" s="42">
        <f>+C44+D44+E44</f>
        <v>0</v>
      </c>
      <c r="G44" s="3"/>
      <c r="H44" s="3"/>
      <c r="I44" s="131">
        <v>524.7</v>
      </c>
      <c r="J44" s="20">
        <v>128.5</v>
      </c>
      <c r="K44" s="42">
        <f>G44+H44+I44+J44</f>
        <v>653.2</v>
      </c>
      <c r="L44" s="44">
        <f>+K44+F44</f>
        <v>653.2</v>
      </c>
      <c r="M44" s="84"/>
    </row>
    <row r="45" spans="1:13" s="5" customFormat="1" ht="19.5" customHeight="1">
      <c r="A45" s="9">
        <v>2</v>
      </c>
      <c r="B45" s="17" t="s">
        <v>205</v>
      </c>
      <c r="C45" s="3">
        <v>0</v>
      </c>
      <c r="D45" s="3">
        <v>0</v>
      </c>
      <c r="E45" s="3">
        <v>0</v>
      </c>
      <c r="F45" s="42">
        <f>+C45+D45+E45</f>
        <v>0</v>
      </c>
      <c r="G45" s="3"/>
      <c r="H45" s="3"/>
      <c r="I45" s="131">
        <v>540</v>
      </c>
      <c r="J45" s="20">
        <v>126.1</v>
      </c>
      <c r="K45" s="42">
        <f>G45+H45+I45+J45</f>
        <v>666.1</v>
      </c>
      <c r="L45" s="44">
        <f>+K45+F45</f>
        <v>666.1</v>
      </c>
      <c r="M45" s="84"/>
    </row>
    <row r="46" spans="1:13" s="5" customFormat="1" ht="19.5" customHeight="1">
      <c r="A46" s="9"/>
      <c r="B46" s="17"/>
      <c r="C46" s="3"/>
      <c r="D46" s="3"/>
      <c r="E46" s="3"/>
      <c r="F46" s="42">
        <f>+C46+D46+E46</f>
        <v>0</v>
      </c>
      <c r="G46" s="3"/>
      <c r="H46" s="3"/>
      <c r="I46" s="131"/>
      <c r="J46" s="20"/>
      <c r="K46" s="42">
        <f>G46+H46+I46+J46</f>
        <v>0</v>
      </c>
      <c r="L46" s="44">
        <f>+K46+F46</f>
        <v>0</v>
      </c>
      <c r="M46" s="84"/>
    </row>
    <row r="47" spans="1:13" s="5" customFormat="1" ht="17.25">
      <c r="A47" s="9"/>
      <c r="B47" s="81"/>
      <c r="C47" s="3"/>
      <c r="D47" s="3"/>
      <c r="E47" s="3"/>
      <c r="F47" s="42">
        <f>+C47+D47+E47</f>
        <v>0</v>
      </c>
      <c r="G47" s="3"/>
      <c r="H47" s="3"/>
      <c r="I47" s="22"/>
      <c r="J47" s="22"/>
      <c r="K47" s="42">
        <f>G47+H47+I47+J47</f>
        <v>0</v>
      </c>
      <c r="L47" s="44">
        <f>+K47+F47</f>
        <v>0</v>
      </c>
      <c r="M47" s="84"/>
    </row>
    <row r="48" spans="1:13" s="23" customFormat="1" ht="17.25">
      <c r="A48" s="3"/>
      <c r="B48" s="3"/>
      <c r="C48" s="3"/>
      <c r="D48" s="3"/>
      <c r="E48" s="3"/>
      <c r="F48" s="42">
        <f>+C48+D48+E48</f>
        <v>0</v>
      </c>
      <c r="G48" s="3"/>
      <c r="H48" s="3"/>
      <c r="I48" s="22"/>
      <c r="J48" s="22"/>
      <c r="K48" s="42">
        <f>G48+H48+I48+J48</f>
        <v>0</v>
      </c>
      <c r="L48" s="44">
        <f>+K48+F48</f>
        <v>0</v>
      </c>
      <c r="M48" s="85"/>
    </row>
    <row r="49" spans="1:13" ht="17.25" customHeight="1">
      <c r="A49" s="48"/>
      <c r="B49" s="78"/>
      <c r="C49" s="49"/>
      <c r="D49" s="49"/>
      <c r="E49" s="49"/>
      <c r="F49" s="42"/>
      <c r="G49" s="49"/>
      <c r="H49" s="49"/>
      <c r="I49" s="49"/>
      <c r="J49" s="49"/>
      <c r="K49" s="42"/>
      <c r="L49" s="44"/>
      <c r="M49" s="49"/>
    </row>
    <row r="50" spans="1:13" s="19" customFormat="1" ht="16.5" customHeight="1">
      <c r="A50" s="34"/>
      <c r="B50" s="77" t="s">
        <v>1</v>
      </c>
      <c r="C50" s="45">
        <f>C45+C44+C46+C47+C48</f>
        <v>0</v>
      </c>
      <c r="D50" s="45">
        <f>D45+D44+D46+D47+D48</f>
        <v>0</v>
      </c>
      <c r="E50" s="45">
        <f>E45+E44+E46+E47+E48</f>
        <v>0</v>
      </c>
      <c r="F50" s="45">
        <f>+C50+D50+E50</f>
        <v>0</v>
      </c>
      <c r="G50" s="45">
        <f>G45+G44+G46+G47+G48</f>
        <v>0</v>
      </c>
      <c r="H50" s="45">
        <f>H45+H44+H46+H47+H48</f>
        <v>0</v>
      </c>
      <c r="I50" s="45">
        <f>I45+I44+I46+I47+I48</f>
        <v>1064.7</v>
      </c>
      <c r="J50" s="45">
        <f>J45+J44+J46+J47+J48</f>
        <v>254.6</v>
      </c>
      <c r="K50" s="45">
        <f>G50+H50+I50+J50</f>
        <v>1319.3</v>
      </c>
      <c r="L50" s="45">
        <f>+K50+F50</f>
        <v>1319.3</v>
      </c>
      <c r="M50" s="17"/>
    </row>
    <row r="51" spans="1:13" s="38" customFormat="1" ht="18.75" customHeight="1">
      <c r="A51" s="32"/>
      <c r="B51" s="133" t="s">
        <v>150</v>
      </c>
      <c r="C51" s="2"/>
      <c r="D51" s="2"/>
      <c r="E51" s="2"/>
      <c r="F51" s="42"/>
      <c r="G51" s="2"/>
      <c r="H51" s="2"/>
      <c r="I51" s="2"/>
      <c r="J51" s="2"/>
      <c r="K51" s="42"/>
      <c r="L51" s="44"/>
      <c r="M51" s="92"/>
    </row>
    <row r="52" spans="1:13" s="102" customFormat="1" ht="20.25" customHeight="1">
      <c r="A52" s="9">
        <v>1</v>
      </c>
      <c r="B52" s="76" t="s">
        <v>151</v>
      </c>
      <c r="C52" s="95">
        <v>0</v>
      </c>
      <c r="D52" s="95">
        <v>0</v>
      </c>
      <c r="E52" s="95">
        <v>0</v>
      </c>
      <c r="F52" s="96">
        <f>+C52+D52+E52</f>
        <v>0</v>
      </c>
      <c r="G52" s="95">
        <v>0</v>
      </c>
      <c r="H52" s="95">
        <v>0</v>
      </c>
      <c r="I52" s="95">
        <v>1023.75</v>
      </c>
      <c r="J52" s="95">
        <v>390.24</v>
      </c>
      <c r="K52" s="96">
        <f>G52+H52+I52+J52</f>
        <v>1413.99</v>
      </c>
      <c r="L52" s="98">
        <f>+K52+F52</f>
        <v>1413.99</v>
      </c>
      <c r="M52" s="99"/>
    </row>
    <row r="53" spans="1:13" s="102" customFormat="1" ht="17.25">
      <c r="A53" s="9">
        <v>2</v>
      </c>
      <c r="B53" s="17" t="s">
        <v>184</v>
      </c>
      <c r="C53" s="95"/>
      <c r="D53" s="95"/>
      <c r="E53" s="95"/>
      <c r="F53" s="96"/>
      <c r="G53" s="95"/>
      <c r="H53" s="95"/>
      <c r="I53" s="101">
        <v>1202.5</v>
      </c>
      <c r="J53" s="101">
        <v>379.872</v>
      </c>
      <c r="K53" s="96">
        <f>G53+H53+I53+J53</f>
        <v>1582.372</v>
      </c>
      <c r="L53" s="98">
        <f>+K53+F53</f>
        <v>1582.372</v>
      </c>
      <c r="M53" s="99"/>
    </row>
    <row r="54" spans="1:13" s="23" customFormat="1" ht="15.75" customHeight="1">
      <c r="A54" s="9">
        <v>3</v>
      </c>
      <c r="B54" s="47" t="s">
        <v>152</v>
      </c>
      <c r="C54" s="3">
        <v>0</v>
      </c>
      <c r="D54" s="3">
        <v>0</v>
      </c>
      <c r="E54" s="3">
        <v>0</v>
      </c>
      <c r="F54" s="42">
        <f>+C54+D54+E54</f>
        <v>0</v>
      </c>
      <c r="G54" s="3">
        <v>0</v>
      </c>
      <c r="H54" s="3">
        <v>0</v>
      </c>
      <c r="I54" s="22">
        <v>518</v>
      </c>
      <c r="J54" s="22">
        <v>208.224</v>
      </c>
      <c r="K54" s="96">
        <f>G54+H54+I54+J54</f>
        <v>726.2239999999999</v>
      </c>
      <c r="L54" s="98">
        <f>+K54+F54</f>
        <v>726.2239999999999</v>
      </c>
      <c r="M54" s="85"/>
    </row>
    <row r="55" spans="1:13" ht="17.25" customHeight="1">
      <c r="A55" s="48"/>
      <c r="B55" s="78"/>
      <c r="C55" s="49"/>
      <c r="D55" s="49"/>
      <c r="E55" s="49"/>
      <c r="F55" s="42"/>
      <c r="G55" s="49"/>
      <c r="H55" s="49"/>
      <c r="I55" s="49"/>
      <c r="J55" s="49"/>
      <c r="K55" s="42"/>
      <c r="L55" s="44"/>
      <c r="M55" s="49"/>
    </row>
    <row r="56" spans="1:13" s="19" customFormat="1" ht="16.5" customHeight="1">
      <c r="A56" s="34"/>
      <c r="B56" s="77" t="s">
        <v>1</v>
      </c>
      <c r="C56" s="45">
        <f aca="true" t="shared" si="5" ref="C56:J56">C53+C52+C54</f>
        <v>0</v>
      </c>
      <c r="D56" s="45">
        <f t="shared" si="5"/>
        <v>0</v>
      </c>
      <c r="E56" s="45">
        <f t="shared" si="5"/>
        <v>0</v>
      </c>
      <c r="F56" s="45">
        <f t="shared" si="5"/>
        <v>0</v>
      </c>
      <c r="G56" s="45">
        <f t="shared" si="5"/>
        <v>0</v>
      </c>
      <c r="H56" s="45">
        <f t="shared" si="5"/>
        <v>0</v>
      </c>
      <c r="I56" s="45">
        <f t="shared" si="5"/>
        <v>2744.25</v>
      </c>
      <c r="J56" s="45">
        <f t="shared" si="5"/>
        <v>978.336</v>
      </c>
      <c r="K56" s="45">
        <f>G56+H56+I56+J56</f>
        <v>3722.5860000000002</v>
      </c>
      <c r="L56" s="45">
        <f>+K56+F56</f>
        <v>3722.5860000000002</v>
      </c>
      <c r="M56" s="17"/>
    </row>
    <row r="57" spans="1:13" s="38" customFormat="1" ht="18.75" customHeight="1">
      <c r="A57" s="32"/>
      <c r="B57" s="133" t="s">
        <v>33</v>
      </c>
      <c r="C57" s="2"/>
      <c r="D57" s="2"/>
      <c r="E57" s="2"/>
      <c r="F57" s="42"/>
      <c r="G57" s="2"/>
      <c r="H57" s="2"/>
      <c r="I57" s="2"/>
      <c r="J57" s="2"/>
      <c r="K57" s="42"/>
      <c r="L57" s="44"/>
      <c r="M57" s="92"/>
    </row>
    <row r="58" spans="1:13" s="102" customFormat="1" ht="56.25" customHeight="1">
      <c r="A58" s="9">
        <v>1</v>
      </c>
      <c r="B58" s="67" t="s">
        <v>88</v>
      </c>
      <c r="C58" s="95">
        <v>0</v>
      </c>
      <c r="D58" s="95">
        <v>0</v>
      </c>
      <c r="E58" s="95">
        <v>0</v>
      </c>
      <c r="F58" s="96">
        <f>+C58+D58+E58</f>
        <v>0</v>
      </c>
      <c r="G58" s="95">
        <v>0</v>
      </c>
      <c r="H58" s="95">
        <v>0</v>
      </c>
      <c r="I58" s="101">
        <v>863.7</v>
      </c>
      <c r="J58" s="101">
        <v>275.3</v>
      </c>
      <c r="K58" s="96">
        <f>G58+H58+I58+J58</f>
        <v>1139</v>
      </c>
      <c r="L58" s="98">
        <f>+K58+F58</f>
        <v>1139</v>
      </c>
      <c r="M58" s="99" t="s">
        <v>178</v>
      </c>
    </row>
    <row r="59" spans="1:13" s="23" customFormat="1" ht="30.75" customHeight="1">
      <c r="A59" s="9">
        <v>2</v>
      </c>
      <c r="B59" s="67" t="s">
        <v>89</v>
      </c>
      <c r="C59" s="95">
        <v>0</v>
      </c>
      <c r="D59" s="95">
        <v>0</v>
      </c>
      <c r="E59" s="95">
        <v>0</v>
      </c>
      <c r="F59" s="96">
        <f>+C59+D59+E59</f>
        <v>0</v>
      </c>
      <c r="G59" s="95">
        <v>0</v>
      </c>
      <c r="H59" s="95">
        <v>0</v>
      </c>
      <c r="I59" s="101">
        <v>600.6</v>
      </c>
      <c r="J59" s="101">
        <v>332.3</v>
      </c>
      <c r="K59" s="96">
        <f>G59+H59+I59+J59</f>
        <v>932.9000000000001</v>
      </c>
      <c r="L59" s="98">
        <f>+K59+F59</f>
        <v>932.9000000000001</v>
      </c>
      <c r="M59" s="99" t="s">
        <v>179</v>
      </c>
    </row>
    <row r="60" spans="1:13" s="103" customFormat="1" ht="56.25" customHeight="1">
      <c r="A60" s="9">
        <v>3</v>
      </c>
      <c r="B60" s="67" t="s">
        <v>175</v>
      </c>
      <c r="C60" s="95"/>
      <c r="D60" s="95"/>
      <c r="E60" s="95"/>
      <c r="F60" s="96">
        <f>+C60+D60+E60</f>
        <v>0</v>
      </c>
      <c r="G60" s="95"/>
      <c r="H60" s="95">
        <v>546.4</v>
      </c>
      <c r="I60" s="101">
        <v>0</v>
      </c>
      <c r="J60" s="101">
        <v>401.2</v>
      </c>
      <c r="K60" s="96">
        <f>G60+H60+I60+J60</f>
        <v>947.5999999999999</v>
      </c>
      <c r="L60" s="98">
        <f>+K60+F60</f>
        <v>947.5999999999999</v>
      </c>
      <c r="M60" s="99" t="s">
        <v>176</v>
      </c>
    </row>
    <row r="61" spans="1:13" s="23" customFormat="1" ht="48.75" customHeight="1">
      <c r="A61" s="9">
        <v>4</v>
      </c>
      <c r="B61" s="67" t="s">
        <v>162</v>
      </c>
      <c r="C61" s="95">
        <v>0</v>
      </c>
      <c r="D61" s="95">
        <v>0</v>
      </c>
      <c r="E61" s="95">
        <v>0</v>
      </c>
      <c r="F61" s="96">
        <f>+C61+D61+E61</f>
        <v>0</v>
      </c>
      <c r="G61" s="95">
        <v>0</v>
      </c>
      <c r="H61" s="95">
        <v>0</v>
      </c>
      <c r="I61" s="101">
        <v>1357.5</v>
      </c>
      <c r="J61" s="101">
        <v>520.8</v>
      </c>
      <c r="K61" s="96">
        <f>G61+H61+I61+J61</f>
        <v>1878.3</v>
      </c>
      <c r="L61" s="98">
        <f>+K61+F61</f>
        <v>1878.3</v>
      </c>
      <c r="M61" s="99" t="s">
        <v>177</v>
      </c>
    </row>
    <row r="62" spans="1:13" ht="17.25" customHeight="1">
      <c r="A62" s="48"/>
      <c r="B62" s="78"/>
      <c r="C62" s="49"/>
      <c r="D62" s="49"/>
      <c r="E62" s="49"/>
      <c r="F62" s="42"/>
      <c r="G62" s="49"/>
      <c r="H62" s="49"/>
      <c r="I62" s="49"/>
      <c r="J62" s="49"/>
      <c r="K62" s="42"/>
      <c r="L62" s="44"/>
      <c r="M62" s="49"/>
    </row>
    <row r="63" spans="1:13" s="19" customFormat="1" ht="16.5" customHeight="1">
      <c r="A63" s="34"/>
      <c r="B63" s="77" t="s">
        <v>1</v>
      </c>
      <c r="C63" s="45">
        <f aca="true" t="shared" si="6" ref="C63:H63">C57+C58+C59</f>
        <v>0</v>
      </c>
      <c r="D63" s="45">
        <f t="shared" si="6"/>
        <v>0</v>
      </c>
      <c r="E63" s="45">
        <f t="shared" si="6"/>
        <v>0</v>
      </c>
      <c r="F63" s="45">
        <f>F60+F58+F59+F61</f>
        <v>0</v>
      </c>
      <c r="G63" s="45">
        <f t="shared" si="6"/>
        <v>0</v>
      </c>
      <c r="H63" s="45">
        <f t="shared" si="6"/>
        <v>0</v>
      </c>
      <c r="I63" s="45">
        <f>I61+I58+I59</f>
        <v>2821.7999999999997</v>
      </c>
      <c r="J63" s="45">
        <f>J61+J58+J59</f>
        <v>1128.3999999999999</v>
      </c>
      <c r="K63" s="45">
        <f>K60+K58+K59+K61</f>
        <v>4897.8</v>
      </c>
      <c r="L63" s="45">
        <f>+K63+F63</f>
        <v>4897.8</v>
      </c>
      <c r="M63" s="17"/>
    </row>
    <row r="64" spans="1:13" s="23" customFormat="1" ht="17.25">
      <c r="A64" s="9"/>
      <c r="B64" s="133" t="s">
        <v>129</v>
      </c>
      <c r="C64" s="3"/>
      <c r="D64" s="3"/>
      <c r="E64" s="3"/>
      <c r="F64" s="42"/>
      <c r="G64" s="3"/>
      <c r="H64" s="22"/>
      <c r="I64" s="22"/>
      <c r="J64" s="22"/>
      <c r="K64" s="42"/>
      <c r="L64" s="44"/>
      <c r="M64" s="85"/>
    </row>
    <row r="65" spans="1:13" s="103" customFormat="1" ht="27">
      <c r="A65" s="9">
        <v>1</v>
      </c>
      <c r="B65" s="47" t="s">
        <v>163</v>
      </c>
      <c r="C65" s="95">
        <v>813.33</v>
      </c>
      <c r="D65" s="95">
        <v>0</v>
      </c>
      <c r="E65" s="95">
        <v>804.93</v>
      </c>
      <c r="F65" s="96">
        <f>+C65+D65+E65</f>
        <v>1618.26</v>
      </c>
      <c r="G65" s="95">
        <v>5955.24</v>
      </c>
      <c r="H65" s="95">
        <v>0</v>
      </c>
      <c r="I65" s="95">
        <v>0</v>
      </c>
      <c r="J65" s="101">
        <v>3199.29</v>
      </c>
      <c r="K65" s="96">
        <f>G65+H65+I65+J65</f>
        <v>9154.529999999999</v>
      </c>
      <c r="L65" s="98">
        <f>+K65+F65</f>
        <v>10772.789999999999</v>
      </c>
      <c r="M65" s="88" t="s">
        <v>142</v>
      </c>
    </row>
    <row r="66" spans="1:13" s="103" customFormat="1" ht="21.75" customHeight="1">
      <c r="A66" s="9">
        <v>2</v>
      </c>
      <c r="B66" s="90" t="s">
        <v>164</v>
      </c>
      <c r="C66" s="95">
        <v>0</v>
      </c>
      <c r="D66" s="95">
        <v>0</v>
      </c>
      <c r="E66" s="95">
        <v>0</v>
      </c>
      <c r="F66" s="96">
        <f>+C66+D66+E66</f>
        <v>0</v>
      </c>
      <c r="G66" s="95">
        <v>0</v>
      </c>
      <c r="H66" s="101">
        <v>0</v>
      </c>
      <c r="I66" s="101">
        <v>772.57</v>
      </c>
      <c r="J66" s="101">
        <v>342</v>
      </c>
      <c r="K66" s="96">
        <f>G66+H66+I66+J66</f>
        <v>1114.5700000000002</v>
      </c>
      <c r="L66" s="98">
        <f>+K66+F66</f>
        <v>1114.5700000000002</v>
      </c>
      <c r="M66" s="88"/>
    </row>
    <row r="67" spans="1:13" s="23" customFormat="1" ht="17.25">
      <c r="A67" s="9"/>
      <c r="B67" s="46"/>
      <c r="C67" s="95"/>
      <c r="D67" s="95"/>
      <c r="E67" s="95"/>
      <c r="F67" s="96"/>
      <c r="G67" s="95"/>
      <c r="H67" s="101"/>
      <c r="I67" s="101"/>
      <c r="J67" s="101"/>
      <c r="K67" s="42"/>
      <c r="L67" s="44"/>
      <c r="M67" s="88"/>
    </row>
    <row r="68" spans="1:13" s="23" customFormat="1" ht="17.25">
      <c r="A68" s="9"/>
      <c r="B68" s="28"/>
      <c r="C68" s="3"/>
      <c r="D68" s="3"/>
      <c r="E68" s="3"/>
      <c r="F68" s="42"/>
      <c r="G68" s="3"/>
      <c r="H68" s="22"/>
      <c r="I68" s="22"/>
      <c r="J68" s="22"/>
      <c r="K68" s="42"/>
      <c r="L68" s="44"/>
      <c r="M68" s="85"/>
    </row>
    <row r="69" spans="1:13" s="19" customFormat="1" ht="16.5" customHeight="1">
      <c r="A69" s="34"/>
      <c r="B69" s="77" t="s">
        <v>1</v>
      </c>
      <c r="C69" s="45">
        <f>C66+C65</f>
        <v>813.33</v>
      </c>
      <c r="D69" s="45">
        <f aca="true" t="shared" si="7" ref="D69:J69">D66+D65</f>
        <v>0</v>
      </c>
      <c r="E69" s="45">
        <f t="shared" si="7"/>
        <v>804.93</v>
      </c>
      <c r="F69" s="45">
        <f t="shared" si="7"/>
        <v>1618.26</v>
      </c>
      <c r="G69" s="45">
        <f t="shared" si="7"/>
        <v>5955.24</v>
      </c>
      <c r="H69" s="45">
        <f t="shared" si="7"/>
        <v>0</v>
      </c>
      <c r="I69" s="45">
        <f t="shared" si="7"/>
        <v>772.57</v>
      </c>
      <c r="J69" s="45">
        <f t="shared" si="7"/>
        <v>3541.29</v>
      </c>
      <c r="K69" s="45">
        <f>G69+H69+I69+J69</f>
        <v>10269.099999999999</v>
      </c>
      <c r="L69" s="45">
        <f>+K69+F69</f>
        <v>11887.359999999999</v>
      </c>
      <c r="M69" s="17"/>
    </row>
    <row r="70" spans="1:13" s="23" customFormat="1" ht="17.25">
      <c r="A70" s="9"/>
      <c r="B70" s="133" t="s">
        <v>80</v>
      </c>
      <c r="C70" s="3"/>
      <c r="D70" s="3"/>
      <c r="E70" s="3"/>
      <c r="F70" s="42"/>
      <c r="G70" s="3"/>
      <c r="H70" s="22"/>
      <c r="I70" s="22"/>
      <c r="J70" s="22"/>
      <c r="K70" s="42"/>
      <c r="L70" s="44"/>
      <c r="M70" s="85"/>
    </row>
    <row r="71" spans="1:13" s="23" customFormat="1" ht="21.75" customHeight="1">
      <c r="A71" s="9">
        <v>1</v>
      </c>
      <c r="B71" s="110" t="s">
        <v>188</v>
      </c>
      <c r="C71" s="95">
        <v>0</v>
      </c>
      <c r="D71" s="95">
        <v>0</v>
      </c>
      <c r="E71" s="95">
        <v>0</v>
      </c>
      <c r="F71" s="96">
        <f>+C71+D71+E71</f>
        <v>0</v>
      </c>
      <c r="G71" s="95">
        <v>0</v>
      </c>
      <c r="H71" s="95">
        <v>0</v>
      </c>
      <c r="I71" s="113">
        <v>526.05</v>
      </c>
      <c r="J71" s="20">
        <v>200.404</v>
      </c>
      <c r="K71" s="96">
        <f>G71+H71+I71+J71</f>
        <v>726.454</v>
      </c>
      <c r="L71" s="98">
        <f>+K71+F71</f>
        <v>726.454</v>
      </c>
      <c r="M71" s="85"/>
    </row>
    <row r="72" spans="1:13" s="23" customFormat="1" ht="21.75" customHeight="1">
      <c r="A72" s="9">
        <v>2</v>
      </c>
      <c r="B72" s="119" t="s">
        <v>161</v>
      </c>
      <c r="C72" s="95">
        <v>0</v>
      </c>
      <c r="D72" s="95">
        <v>0</v>
      </c>
      <c r="E72" s="95">
        <v>0</v>
      </c>
      <c r="F72" s="96">
        <f>+C72+D72+E72</f>
        <v>0</v>
      </c>
      <c r="G72" s="95">
        <v>0</v>
      </c>
      <c r="H72" s="101">
        <v>0</v>
      </c>
      <c r="I72" s="118">
        <v>591.95</v>
      </c>
      <c r="J72" s="118">
        <v>286.204</v>
      </c>
      <c r="K72" s="96">
        <f>G72+H72+I72+J72</f>
        <v>878.154</v>
      </c>
      <c r="L72" s="98">
        <f>+K72+F72</f>
        <v>878.154</v>
      </c>
      <c r="M72" s="85"/>
    </row>
    <row r="73" spans="1:13" s="23" customFormat="1" ht="17.25">
      <c r="A73" s="9"/>
      <c r="B73" s="28"/>
      <c r="C73" s="3"/>
      <c r="D73" s="3"/>
      <c r="E73" s="3"/>
      <c r="F73" s="42"/>
      <c r="G73" s="3"/>
      <c r="H73" s="22"/>
      <c r="I73" s="22"/>
      <c r="J73" s="22"/>
      <c r="K73" s="42"/>
      <c r="L73" s="44"/>
      <c r="M73" s="85"/>
    </row>
    <row r="74" spans="1:13" s="19" customFormat="1" ht="16.5" customHeight="1">
      <c r="A74" s="34"/>
      <c r="B74" s="77" t="s">
        <v>1</v>
      </c>
      <c r="C74" s="45">
        <f aca="true" t="shared" si="8" ref="C74:H74">C71</f>
        <v>0</v>
      </c>
      <c r="D74" s="45">
        <f t="shared" si="8"/>
        <v>0</v>
      </c>
      <c r="E74" s="45">
        <f t="shared" si="8"/>
        <v>0</v>
      </c>
      <c r="F74" s="45">
        <f t="shared" si="8"/>
        <v>0</v>
      </c>
      <c r="G74" s="45">
        <f t="shared" si="8"/>
        <v>0</v>
      </c>
      <c r="H74" s="45">
        <f t="shared" si="8"/>
        <v>0</v>
      </c>
      <c r="I74" s="45">
        <f>I71+I72</f>
        <v>1118</v>
      </c>
      <c r="J74" s="45">
        <f>J71+J72</f>
        <v>486.608</v>
      </c>
      <c r="K74" s="45">
        <f>K71+K72</f>
        <v>1604.608</v>
      </c>
      <c r="L74" s="45">
        <f>+K74+F74</f>
        <v>1604.608</v>
      </c>
      <c r="M74" s="17"/>
    </row>
    <row r="75" spans="1:13" s="23" customFormat="1" ht="17.25">
      <c r="A75" s="9"/>
      <c r="B75" s="133" t="s">
        <v>107</v>
      </c>
      <c r="C75" s="3"/>
      <c r="D75" s="3"/>
      <c r="E75" s="3"/>
      <c r="F75" s="42"/>
      <c r="G75" s="3"/>
      <c r="H75" s="22"/>
      <c r="I75" s="22"/>
      <c r="J75" s="22"/>
      <c r="K75" s="42"/>
      <c r="L75" s="44"/>
      <c r="M75" s="85"/>
    </row>
    <row r="76" spans="1:13" s="23" customFormat="1" ht="21.75" customHeight="1">
      <c r="A76" s="9">
        <v>1</v>
      </c>
      <c r="B76" s="90" t="s">
        <v>108</v>
      </c>
      <c r="C76" s="95">
        <v>0</v>
      </c>
      <c r="D76" s="95">
        <v>0</v>
      </c>
      <c r="E76" s="95">
        <v>0</v>
      </c>
      <c r="F76" s="96">
        <f>+C76+D76+E76</f>
        <v>0</v>
      </c>
      <c r="G76" s="116">
        <v>0</v>
      </c>
      <c r="H76" s="116">
        <v>0</v>
      </c>
      <c r="I76" s="116">
        <v>934.5</v>
      </c>
      <c r="J76" s="116">
        <v>350.877</v>
      </c>
      <c r="K76" s="96">
        <f>G76+H76+I76+J76</f>
        <v>1285.377</v>
      </c>
      <c r="L76" s="98">
        <f>+K76+F76</f>
        <v>1285.377</v>
      </c>
      <c r="M76" s="85"/>
    </row>
    <row r="77" spans="1:13" s="23" customFormat="1" ht="21.75" customHeight="1">
      <c r="A77" s="9">
        <v>2</v>
      </c>
      <c r="B77" s="90" t="s">
        <v>109</v>
      </c>
      <c r="C77" s="95">
        <v>0</v>
      </c>
      <c r="D77" s="95">
        <v>0</v>
      </c>
      <c r="E77" s="95">
        <v>0</v>
      </c>
      <c r="F77" s="96">
        <f>+C77+D77+E77</f>
        <v>0</v>
      </c>
      <c r="G77" s="116">
        <v>790</v>
      </c>
      <c r="H77" s="116">
        <v>0</v>
      </c>
      <c r="I77" s="116">
        <v>0</v>
      </c>
      <c r="J77" s="116">
        <v>312.5</v>
      </c>
      <c r="K77" s="96">
        <f>G77+H77+I77+J77</f>
        <v>1102.5</v>
      </c>
      <c r="L77" s="98">
        <f>+K77+F77</f>
        <v>1102.5</v>
      </c>
      <c r="M77" s="85"/>
    </row>
    <row r="78" spans="1:13" s="23" customFormat="1" ht="17.25">
      <c r="A78" s="9"/>
      <c r="B78" s="28"/>
      <c r="C78" s="3"/>
      <c r="D78" s="3"/>
      <c r="E78" s="3"/>
      <c r="F78" s="42"/>
      <c r="G78" s="3"/>
      <c r="H78" s="22"/>
      <c r="I78" s="22"/>
      <c r="J78" s="22"/>
      <c r="K78" s="42"/>
      <c r="L78" s="44"/>
      <c r="M78" s="85"/>
    </row>
    <row r="79" spans="1:13" s="19" customFormat="1" ht="16.5" customHeight="1">
      <c r="A79" s="34"/>
      <c r="B79" s="77" t="s">
        <v>1</v>
      </c>
      <c r="C79" s="45">
        <f>C76+C77</f>
        <v>0</v>
      </c>
      <c r="D79" s="45">
        <f>D76+D77</f>
        <v>0</v>
      </c>
      <c r="E79" s="45">
        <f>E76+E77</f>
        <v>0</v>
      </c>
      <c r="F79" s="45">
        <f>C79+D79+E79</f>
        <v>0</v>
      </c>
      <c r="G79" s="45">
        <f>G76+G77</f>
        <v>790</v>
      </c>
      <c r="H79" s="45">
        <f>H76+H77</f>
        <v>0</v>
      </c>
      <c r="I79" s="45">
        <f>I76+I77</f>
        <v>934.5</v>
      </c>
      <c r="J79" s="45">
        <f>J76+J77</f>
        <v>663.377</v>
      </c>
      <c r="K79" s="45">
        <f>G79+H79+I79+J79</f>
        <v>2387.877</v>
      </c>
      <c r="L79" s="45">
        <f>+K79+F79</f>
        <v>2387.877</v>
      </c>
      <c r="M79" s="17"/>
    </row>
    <row r="80" spans="1:13" s="23" customFormat="1" ht="17.25">
      <c r="A80" s="50"/>
      <c r="B80" s="133" t="s">
        <v>196</v>
      </c>
      <c r="C80" s="3"/>
      <c r="D80" s="3"/>
      <c r="E80" s="3"/>
      <c r="F80" s="42"/>
      <c r="G80" s="3"/>
      <c r="H80" s="22"/>
      <c r="I80" s="22"/>
      <c r="J80" s="22"/>
      <c r="K80" s="42"/>
      <c r="L80" s="44"/>
      <c r="M80" s="85"/>
    </row>
    <row r="81" spans="1:13" s="103" customFormat="1" ht="15.75" customHeight="1">
      <c r="A81" s="51">
        <v>1</v>
      </c>
      <c r="B81" s="90" t="s">
        <v>79</v>
      </c>
      <c r="C81" s="95">
        <v>0</v>
      </c>
      <c r="D81" s="95">
        <v>0</v>
      </c>
      <c r="E81" s="95">
        <v>0</v>
      </c>
      <c r="F81" s="96">
        <f>+C81+D81+E81</f>
        <v>0</v>
      </c>
      <c r="G81" s="95">
        <v>0</v>
      </c>
      <c r="H81" s="95">
        <v>0</v>
      </c>
      <c r="I81" s="13">
        <v>1565.6</v>
      </c>
      <c r="J81" s="113">
        <v>676.929</v>
      </c>
      <c r="K81" s="96">
        <f>G81+H81+I81+J81</f>
        <v>2242.529</v>
      </c>
      <c r="L81" s="98">
        <f>+K81+F81</f>
        <v>2242.529</v>
      </c>
      <c r="M81" s="115"/>
    </row>
    <row r="82" spans="1:13" s="23" customFormat="1" ht="17.25">
      <c r="A82" s="51">
        <v>2</v>
      </c>
      <c r="B82" s="76" t="s">
        <v>239</v>
      </c>
      <c r="C82" s="95">
        <v>0</v>
      </c>
      <c r="D82" s="95">
        <v>0</v>
      </c>
      <c r="E82" s="95">
        <v>0</v>
      </c>
      <c r="F82" s="96">
        <f>+C82+D82+E82</f>
        <v>0</v>
      </c>
      <c r="G82" s="95">
        <v>0</v>
      </c>
      <c r="H82" s="95">
        <v>0</v>
      </c>
      <c r="I82" s="116">
        <v>641.123</v>
      </c>
      <c r="J82" s="113">
        <v>155.369</v>
      </c>
      <c r="K82" s="96">
        <f>G82+H82+I82+J82</f>
        <v>796.4920000000001</v>
      </c>
      <c r="L82" s="98">
        <f>+K82+F82</f>
        <v>796.4920000000001</v>
      </c>
      <c r="M82" s="85"/>
    </row>
    <row r="83" spans="1:13" s="23" customFormat="1" ht="17.25">
      <c r="A83" s="51">
        <v>3</v>
      </c>
      <c r="B83" s="76" t="s">
        <v>240</v>
      </c>
      <c r="C83" s="95"/>
      <c r="D83" s="95"/>
      <c r="E83" s="95"/>
      <c r="F83" s="96">
        <f>+C83+D83+E83</f>
        <v>0</v>
      </c>
      <c r="G83" s="95"/>
      <c r="H83" s="101"/>
      <c r="I83" s="3">
        <v>535.15</v>
      </c>
      <c r="J83" s="3">
        <v>203.807</v>
      </c>
      <c r="K83" s="96">
        <f>G83+H83+I83+J83</f>
        <v>738.957</v>
      </c>
      <c r="L83" s="98">
        <f>+K83+F83</f>
        <v>738.957</v>
      </c>
      <c r="M83" s="85"/>
    </row>
    <row r="84" spans="1:13" s="23" customFormat="1" ht="17.25">
      <c r="A84" s="51">
        <v>4</v>
      </c>
      <c r="B84" s="76" t="s">
        <v>241</v>
      </c>
      <c r="C84" s="95"/>
      <c r="D84" s="95"/>
      <c r="E84" s="95"/>
      <c r="F84" s="96">
        <f>+C84+D84+E84</f>
        <v>0</v>
      </c>
      <c r="G84" s="95"/>
      <c r="H84" s="101"/>
      <c r="I84" s="3">
        <v>574.56</v>
      </c>
      <c r="J84" s="3">
        <v>122.587</v>
      </c>
      <c r="K84" s="96">
        <f>G84+H84+I84+J84</f>
        <v>697.1469999999999</v>
      </c>
      <c r="L84" s="98">
        <f>+K84+F84</f>
        <v>697.1469999999999</v>
      </c>
      <c r="M84" s="85"/>
    </row>
    <row r="85" spans="1:13" s="23" customFormat="1" ht="17.25">
      <c r="A85" s="9"/>
      <c r="B85" s="28"/>
      <c r="C85" s="3"/>
      <c r="D85" s="3"/>
      <c r="E85" s="3"/>
      <c r="F85" s="42"/>
      <c r="G85" s="3"/>
      <c r="H85" s="22"/>
      <c r="I85" s="22"/>
      <c r="J85" s="22"/>
      <c r="K85" s="42"/>
      <c r="L85" s="44"/>
      <c r="M85" s="85"/>
    </row>
    <row r="86" spans="1:13" s="23" customFormat="1" ht="17.25">
      <c r="A86" s="9"/>
      <c r="B86" s="28"/>
      <c r="C86" s="3"/>
      <c r="D86" s="3"/>
      <c r="E86" s="3"/>
      <c r="F86" s="42"/>
      <c r="G86" s="3"/>
      <c r="H86" s="22"/>
      <c r="I86" s="22"/>
      <c r="J86" s="22"/>
      <c r="K86" s="42"/>
      <c r="L86" s="44"/>
      <c r="M86" s="85"/>
    </row>
    <row r="87" spans="1:13" s="19" customFormat="1" ht="16.5" customHeight="1">
      <c r="A87" s="34"/>
      <c r="B87" s="77" t="s">
        <v>1</v>
      </c>
      <c r="C87" s="45">
        <f>C82+C81</f>
        <v>0</v>
      </c>
      <c r="D87" s="45">
        <f>D82+D81</f>
        <v>0</v>
      </c>
      <c r="E87" s="45">
        <f>E82+E81</f>
        <v>0</v>
      </c>
      <c r="F87" s="45">
        <f>C87+D87+E87</f>
        <v>0</v>
      </c>
      <c r="G87" s="45">
        <f>G82+G81</f>
        <v>0</v>
      </c>
      <c r="H87" s="45">
        <f>H82+H81</f>
        <v>0</v>
      </c>
      <c r="I87" s="45">
        <f>I82+I81</f>
        <v>2206.723</v>
      </c>
      <c r="J87" s="45">
        <f>J82+J81</f>
        <v>832.298</v>
      </c>
      <c r="K87" s="45">
        <f>G87+H87+I87+J87</f>
        <v>3039.0209999999997</v>
      </c>
      <c r="L87" s="45">
        <f>+K87+F87</f>
        <v>3039.0209999999997</v>
      </c>
      <c r="M87" s="17"/>
    </row>
    <row r="88" spans="1:13" s="23" customFormat="1" ht="17.25">
      <c r="A88" s="50"/>
      <c r="B88" s="141" t="s">
        <v>83</v>
      </c>
      <c r="C88" s="3"/>
      <c r="D88" s="3"/>
      <c r="E88" s="3"/>
      <c r="F88" s="42"/>
      <c r="G88" s="3"/>
      <c r="H88" s="22"/>
      <c r="I88" s="22"/>
      <c r="J88" s="22"/>
      <c r="K88" s="42"/>
      <c r="L88" s="44"/>
      <c r="M88" s="85"/>
    </row>
    <row r="89" spans="1:13" s="23" customFormat="1" ht="17.25">
      <c r="A89" s="51">
        <v>1</v>
      </c>
      <c r="B89" s="76" t="s">
        <v>82</v>
      </c>
      <c r="C89" s="3">
        <v>0</v>
      </c>
      <c r="D89" s="3">
        <v>0</v>
      </c>
      <c r="E89" s="3">
        <v>0</v>
      </c>
      <c r="F89" s="42">
        <f>+C89+D89+E89</f>
        <v>0</v>
      </c>
      <c r="G89" s="3">
        <v>0</v>
      </c>
      <c r="H89" s="3">
        <v>0</v>
      </c>
      <c r="I89" s="13" t="s">
        <v>84</v>
      </c>
      <c r="J89" s="20" t="s">
        <v>85</v>
      </c>
      <c r="K89" s="42">
        <f>G89+H89+I89+J89</f>
        <v>883.9000000000001</v>
      </c>
      <c r="L89" s="44">
        <f>+K89+F89</f>
        <v>883.9000000000001</v>
      </c>
      <c r="M89" s="85"/>
    </row>
    <row r="90" spans="1:13" s="23" customFormat="1" ht="17.25">
      <c r="A90" s="9"/>
      <c r="B90" s="28"/>
      <c r="C90" s="3"/>
      <c r="D90" s="3"/>
      <c r="E90" s="3"/>
      <c r="F90" s="42"/>
      <c r="G90" s="3"/>
      <c r="H90" s="22"/>
      <c r="I90" s="22"/>
      <c r="J90" s="22"/>
      <c r="K90" s="42"/>
      <c r="L90" s="44"/>
      <c r="M90" s="85"/>
    </row>
    <row r="91" spans="1:13" s="23" customFormat="1" ht="17.25">
      <c r="A91" s="9"/>
      <c r="B91" s="28"/>
      <c r="C91" s="3"/>
      <c r="D91" s="3"/>
      <c r="E91" s="3"/>
      <c r="F91" s="42"/>
      <c r="G91" s="3"/>
      <c r="H91" s="22"/>
      <c r="I91" s="22"/>
      <c r="J91" s="22"/>
      <c r="K91" s="42"/>
      <c r="L91" s="44"/>
      <c r="M91" s="85"/>
    </row>
    <row r="92" spans="1:13" s="19" customFormat="1" ht="16.5" customHeight="1">
      <c r="A92" s="34"/>
      <c r="B92" s="77" t="s">
        <v>1</v>
      </c>
      <c r="C92" s="45">
        <f>C89</f>
        <v>0</v>
      </c>
      <c r="D92" s="45">
        <f>D89</f>
        <v>0</v>
      </c>
      <c r="E92" s="45">
        <f>E89</f>
        <v>0</v>
      </c>
      <c r="F92" s="45">
        <f>C92+D92+E92</f>
        <v>0</v>
      </c>
      <c r="G92" s="45">
        <f>G89</f>
        <v>0</v>
      </c>
      <c r="H92" s="45">
        <f>H89</f>
        <v>0</v>
      </c>
      <c r="I92" s="45" t="str">
        <f>I89</f>
        <v>660,7</v>
      </c>
      <c r="J92" s="45" t="str">
        <f>J89</f>
        <v>223,2</v>
      </c>
      <c r="K92" s="45">
        <f>G92+H92+I92+J92</f>
        <v>883.9000000000001</v>
      </c>
      <c r="L92" s="45">
        <f>+K92+F92</f>
        <v>883.9000000000001</v>
      </c>
      <c r="M92" s="17"/>
    </row>
    <row r="93" spans="1:13" s="23" customFormat="1" ht="17.25">
      <c r="A93" s="50"/>
      <c r="B93" s="133" t="s">
        <v>130</v>
      </c>
      <c r="C93" s="3"/>
      <c r="D93" s="3"/>
      <c r="E93" s="3"/>
      <c r="F93" s="42"/>
      <c r="G93" s="3"/>
      <c r="H93" s="22"/>
      <c r="I93" s="22"/>
      <c r="J93" s="22"/>
      <c r="K93" s="42"/>
      <c r="L93" s="44"/>
      <c r="M93" s="85"/>
    </row>
    <row r="94" spans="1:13" s="23" customFormat="1" ht="30.75" customHeight="1">
      <c r="A94" s="51">
        <v>1</v>
      </c>
      <c r="B94" s="119" t="s">
        <v>81</v>
      </c>
      <c r="C94" s="95">
        <v>0</v>
      </c>
      <c r="D94" s="95">
        <v>0</v>
      </c>
      <c r="E94" s="95">
        <v>0</v>
      </c>
      <c r="F94" s="96">
        <f>+C94+D94+E94</f>
        <v>0</v>
      </c>
      <c r="G94" s="95">
        <v>0</v>
      </c>
      <c r="H94" s="95">
        <v>0</v>
      </c>
      <c r="I94" s="117">
        <v>640.786</v>
      </c>
      <c r="J94" s="113">
        <v>285.415</v>
      </c>
      <c r="K94" s="96">
        <f>G94+H94+I94+J94</f>
        <v>926.201</v>
      </c>
      <c r="L94" s="98">
        <f>+K94+F94</f>
        <v>926.201</v>
      </c>
      <c r="M94" s="85"/>
    </row>
    <row r="95" spans="1:13" s="23" customFormat="1" ht="30.75" customHeight="1">
      <c r="A95" s="8">
        <v>2</v>
      </c>
      <c r="B95" s="119" t="s">
        <v>243</v>
      </c>
      <c r="C95" s="95">
        <v>0</v>
      </c>
      <c r="D95" s="95">
        <v>0</v>
      </c>
      <c r="E95" s="95">
        <v>0</v>
      </c>
      <c r="F95" s="96">
        <f>+C95+D95+E95</f>
        <v>0</v>
      </c>
      <c r="G95" s="95">
        <v>0</v>
      </c>
      <c r="H95" s="95">
        <v>0</v>
      </c>
      <c r="I95" s="95">
        <v>504</v>
      </c>
      <c r="J95" s="95">
        <v>225.364</v>
      </c>
      <c r="K95" s="96">
        <f>G95+H95+I95+J95</f>
        <v>729.364</v>
      </c>
      <c r="L95" s="98">
        <f>+K95+F95</f>
        <v>729.364</v>
      </c>
      <c r="M95" s="85"/>
    </row>
    <row r="96" spans="1:13" s="23" customFormat="1" ht="30.75" customHeight="1">
      <c r="A96" s="8">
        <v>3</v>
      </c>
      <c r="B96" s="119" t="s">
        <v>244</v>
      </c>
      <c r="C96" s="95">
        <v>0</v>
      </c>
      <c r="D96" s="95">
        <v>0</v>
      </c>
      <c r="E96" s="95">
        <v>0</v>
      </c>
      <c r="F96" s="96">
        <f>+C96+D96+E96</f>
        <v>0</v>
      </c>
      <c r="G96" s="95">
        <v>0</v>
      </c>
      <c r="H96" s="95">
        <v>0</v>
      </c>
      <c r="I96" s="95">
        <v>507.9</v>
      </c>
      <c r="J96" s="95">
        <v>209.475</v>
      </c>
      <c r="K96" s="96">
        <f>G96+H96+I96+J96</f>
        <v>717.375</v>
      </c>
      <c r="L96" s="98">
        <f>+K96+F96</f>
        <v>717.375</v>
      </c>
      <c r="M96" s="85"/>
    </row>
    <row r="97" spans="1:13" s="23" customFormat="1" ht="17.25">
      <c r="A97" s="9"/>
      <c r="B97" s="28"/>
      <c r="C97" s="3"/>
      <c r="D97" s="3"/>
      <c r="E97" s="3"/>
      <c r="F97" s="42"/>
      <c r="G97" s="3"/>
      <c r="H97" s="22"/>
      <c r="I97" s="22"/>
      <c r="J97" s="22"/>
      <c r="K97" s="42"/>
      <c r="L97" s="44"/>
      <c r="M97" s="85"/>
    </row>
    <row r="98" spans="1:13" s="23" customFormat="1" ht="17.25">
      <c r="A98" s="9"/>
      <c r="B98" s="28"/>
      <c r="C98" s="3"/>
      <c r="D98" s="3"/>
      <c r="E98" s="3"/>
      <c r="F98" s="42"/>
      <c r="G98" s="3"/>
      <c r="H98" s="22"/>
      <c r="I98" s="22"/>
      <c r="J98" s="22"/>
      <c r="K98" s="42"/>
      <c r="L98" s="44"/>
      <c r="M98" s="85"/>
    </row>
    <row r="99" spans="1:13" s="19" customFormat="1" ht="16.5" customHeight="1">
      <c r="A99" s="34"/>
      <c r="B99" s="77" t="s">
        <v>1</v>
      </c>
      <c r="C99" s="45">
        <f>SUM(C94:C98)</f>
        <v>0</v>
      </c>
      <c r="D99" s="45">
        <f>SUM(D94:D98)</f>
        <v>0</v>
      </c>
      <c r="E99" s="45">
        <f>SUM(E94:E98)</f>
        <v>0</v>
      </c>
      <c r="F99" s="45">
        <f>C99+D99+E99</f>
        <v>0</v>
      </c>
      <c r="G99" s="45">
        <f>SUM(G94:G98)</f>
        <v>0</v>
      </c>
      <c r="H99" s="45">
        <f>SUM(H94:H98)</f>
        <v>0</v>
      </c>
      <c r="I99" s="45">
        <f>SUM(I94:I98)</f>
        <v>1652.6860000000001</v>
      </c>
      <c r="J99" s="45">
        <f>SUM(J94:J98)</f>
        <v>720.254</v>
      </c>
      <c r="K99" s="45">
        <f>G99+H99+I99+J99</f>
        <v>2372.94</v>
      </c>
      <c r="L99" s="45">
        <f>+K99+F99</f>
        <v>2372.94</v>
      </c>
      <c r="M99" s="17"/>
    </row>
    <row r="100" spans="1:13" s="23" customFormat="1" ht="17.25">
      <c r="A100" s="50"/>
      <c r="B100" s="133" t="s">
        <v>127</v>
      </c>
      <c r="C100" s="3"/>
      <c r="D100" s="3"/>
      <c r="E100" s="3"/>
      <c r="F100" s="42"/>
      <c r="G100" s="3"/>
      <c r="H100" s="22"/>
      <c r="I100" s="22"/>
      <c r="J100" s="22"/>
      <c r="K100" s="42"/>
      <c r="L100" s="44"/>
      <c r="M100" s="85"/>
    </row>
    <row r="101" spans="1:13" s="103" customFormat="1" ht="26.25" customHeight="1">
      <c r="A101" s="51">
        <v>1</v>
      </c>
      <c r="B101" s="52" t="s">
        <v>34</v>
      </c>
      <c r="C101" s="95">
        <v>1062.1</v>
      </c>
      <c r="D101" s="95">
        <v>0</v>
      </c>
      <c r="E101" s="95">
        <v>1359.1</v>
      </c>
      <c r="F101" s="96">
        <f aca="true" t="shared" si="9" ref="F101:F127">+C101+D101+E101</f>
        <v>2421.2</v>
      </c>
      <c r="G101" s="95">
        <v>4130.1</v>
      </c>
      <c r="H101" s="95">
        <v>0</v>
      </c>
      <c r="I101" s="95">
        <v>0</v>
      </c>
      <c r="J101" s="101">
        <v>5048.8</v>
      </c>
      <c r="K101" s="96">
        <f aca="true" t="shared" si="10" ref="K101:K127">G101+H101+I101+J101</f>
        <v>9178.900000000001</v>
      </c>
      <c r="L101" s="98">
        <f aca="true" t="shared" si="11" ref="L101:L127">+K101+F101</f>
        <v>11600.100000000002</v>
      </c>
      <c r="M101" s="106" t="s">
        <v>147</v>
      </c>
    </row>
    <row r="102" spans="1:13" s="23" customFormat="1" ht="17.25">
      <c r="A102" s="51">
        <v>2</v>
      </c>
      <c r="B102" s="52" t="s">
        <v>91</v>
      </c>
      <c r="C102" s="3">
        <v>0</v>
      </c>
      <c r="D102" s="3">
        <v>0</v>
      </c>
      <c r="E102" s="3">
        <v>0</v>
      </c>
      <c r="F102" s="42">
        <f t="shared" si="9"/>
        <v>0</v>
      </c>
      <c r="G102" s="3">
        <v>0</v>
      </c>
      <c r="H102" s="3">
        <v>0</v>
      </c>
      <c r="I102" s="22">
        <v>805.5</v>
      </c>
      <c r="J102" s="22">
        <v>248.5</v>
      </c>
      <c r="K102" s="42">
        <f t="shared" si="10"/>
        <v>1054</v>
      </c>
      <c r="L102" s="44">
        <f t="shared" si="11"/>
        <v>1054</v>
      </c>
      <c r="M102" s="85"/>
    </row>
    <row r="103" spans="1:13" s="23" customFormat="1" ht="17.25">
      <c r="A103" s="51">
        <v>3</v>
      </c>
      <c r="B103" s="52" t="s">
        <v>35</v>
      </c>
      <c r="C103" s="3">
        <v>0</v>
      </c>
      <c r="D103" s="3">
        <v>0</v>
      </c>
      <c r="E103" s="3">
        <v>0</v>
      </c>
      <c r="F103" s="42">
        <f t="shared" si="9"/>
        <v>0</v>
      </c>
      <c r="G103" s="3">
        <v>0</v>
      </c>
      <c r="H103" s="3">
        <v>0</v>
      </c>
      <c r="I103" s="22">
        <v>733.7</v>
      </c>
      <c r="J103" s="22">
        <v>306.1</v>
      </c>
      <c r="K103" s="42">
        <f t="shared" si="10"/>
        <v>1039.8000000000002</v>
      </c>
      <c r="L103" s="44">
        <f t="shared" si="11"/>
        <v>1039.8000000000002</v>
      </c>
      <c r="M103" s="52" t="s">
        <v>148</v>
      </c>
    </row>
    <row r="104" spans="1:13" s="23" customFormat="1" ht="17.25">
      <c r="A104" s="51">
        <v>4</v>
      </c>
      <c r="B104" s="52" t="s">
        <v>36</v>
      </c>
      <c r="C104" s="3">
        <v>0</v>
      </c>
      <c r="D104" s="3">
        <v>0</v>
      </c>
      <c r="E104" s="3">
        <v>0</v>
      </c>
      <c r="F104" s="42">
        <f t="shared" si="9"/>
        <v>0</v>
      </c>
      <c r="G104" s="3">
        <v>0</v>
      </c>
      <c r="H104" s="3">
        <v>0</v>
      </c>
      <c r="I104" s="22">
        <v>923.4</v>
      </c>
      <c r="J104" s="22">
        <v>314.1</v>
      </c>
      <c r="K104" s="42">
        <f t="shared" si="10"/>
        <v>1237.5</v>
      </c>
      <c r="L104" s="44">
        <f t="shared" si="11"/>
        <v>1237.5</v>
      </c>
      <c r="M104" s="52" t="s">
        <v>148</v>
      </c>
    </row>
    <row r="105" spans="1:13" s="23" customFormat="1" ht="17.25">
      <c r="A105" s="51">
        <v>5</v>
      </c>
      <c r="B105" s="52" t="s">
        <v>93</v>
      </c>
      <c r="C105" s="3">
        <v>0</v>
      </c>
      <c r="D105" s="3">
        <v>0</v>
      </c>
      <c r="E105" s="3">
        <v>0</v>
      </c>
      <c r="F105" s="42">
        <f t="shared" si="9"/>
        <v>0</v>
      </c>
      <c r="G105" s="3">
        <v>0</v>
      </c>
      <c r="H105" s="3">
        <v>608.5</v>
      </c>
      <c r="I105" s="22">
        <v>0</v>
      </c>
      <c r="J105" s="22">
        <v>266</v>
      </c>
      <c r="K105" s="42">
        <f t="shared" si="10"/>
        <v>874.5</v>
      </c>
      <c r="L105" s="44">
        <f t="shared" si="11"/>
        <v>874.5</v>
      </c>
      <c r="M105" s="85"/>
    </row>
    <row r="106" spans="1:13" s="23" customFormat="1" ht="27">
      <c r="A106" s="51">
        <v>6</v>
      </c>
      <c r="B106" s="52" t="s">
        <v>214</v>
      </c>
      <c r="C106" s="3">
        <v>0</v>
      </c>
      <c r="D106" s="3">
        <v>0</v>
      </c>
      <c r="E106" s="3">
        <v>0</v>
      </c>
      <c r="F106" s="42">
        <f t="shared" si="9"/>
        <v>0</v>
      </c>
      <c r="G106" s="3">
        <v>0</v>
      </c>
      <c r="H106" s="3">
        <v>0</v>
      </c>
      <c r="I106" s="22">
        <v>504.5</v>
      </c>
      <c r="J106" s="22">
        <v>213.6</v>
      </c>
      <c r="K106" s="42">
        <f t="shared" si="10"/>
        <v>718.1</v>
      </c>
      <c r="L106" s="44">
        <f t="shared" si="11"/>
        <v>718.1</v>
      </c>
      <c r="M106" s="52" t="s">
        <v>135</v>
      </c>
    </row>
    <row r="107" spans="1:13" s="23" customFormat="1" ht="27">
      <c r="A107" s="51">
        <v>7</v>
      </c>
      <c r="B107" s="52" t="s">
        <v>215</v>
      </c>
      <c r="C107" s="3">
        <v>0</v>
      </c>
      <c r="D107" s="3">
        <v>0</v>
      </c>
      <c r="E107" s="3">
        <v>0</v>
      </c>
      <c r="F107" s="42">
        <f t="shared" si="9"/>
        <v>0</v>
      </c>
      <c r="G107" s="3">
        <v>0</v>
      </c>
      <c r="H107" s="3">
        <v>513.8</v>
      </c>
      <c r="I107" s="22">
        <v>0</v>
      </c>
      <c r="J107" s="22">
        <v>196.1</v>
      </c>
      <c r="K107" s="42">
        <f t="shared" si="10"/>
        <v>709.9</v>
      </c>
      <c r="L107" s="44">
        <f t="shared" si="11"/>
        <v>709.9</v>
      </c>
      <c r="M107" s="52" t="s">
        <v>135</v>
      </c>
    </row>
    <row r="108" spans="1:13" s="23" customFormat="1" ht="27">
      <c r="A108" s="51">
        <v>8</v>
      </c>
      <c r="B108" s="52" t="s">
        <v>216</v>
      </c>
      <c r="C108" s="3">
        <v>0</v>
      </c>
      <c r="D108" s="3">
        <v>0</v>
      </c>
      <c r="E108" s="3">
        <v>0</v>
      </c>
      <c r="F108" s="42">
        <f t="shared" si="9"/>
        <v>0</v>
      </c>
      <c r="G108" s="3">
        <v>525.9</v>
      </c>
      <c r="H108" s="3">
        <v>0</v>
      </c>
      <c r="I108" s="22">
        <v>0</v>
      </c>
      <c r="J108" s="22">
        <v>954.3</v>
      </c>
      <c r="K108" s="42">
        <f t="shared" si="10"/>
        <v>1480.1999999999998</v>
      </c>
      <c r="L108" s="44">
        <f t="shared" si="11"/>
        <v>1480.1999999999998</v>
      </c>
      <c r="M108" s="52" t="s">
        <v>135</v>
      </c>
    </row>
    <row r="109" spans="1:13" s="23" customFormat="1" ht="27">
      <c r="A109" s="51">
        <v>9</v>
      </c>
      <c r="B109" s="52" t="s">
        <v>217</v>
      </c>
      <c r="C109" s="3">
        <v>0</v>
      </c>
      <c r="D109" s="3">
        <v>0</v>
      </c>
      <c r="E109" s="3">
        <v>0</v>
      </c>
      <c r="F109" s="42">
        <f t="shared" si="9"/>
        <v>0</v>
      </c>
      <c r="G109" s="3">
        <v>0</v>
      </c>
      <c r="H109" s="3">
        <v>0</v>
      </c>
      <c r="I109" s="22">
        <v>585</v>
      </c>
      <c r="J109" s="22">
        <v>96.1</v>
      </c>
      <c r="K109" s="42">
        <f t="shared" si="10"/>
        <v>681.1</v>
      </c>
      <c r="L109" s="44">
        <f t="shared" si="11"/>
        <v>681.1</v>
      </c>
      <c r="M109" s="52" t="s">
        <v>135</v>
      </c>
    </row>
    <row r="110" spans="1:13" s="23" customFormat="1" ht="27">
      <c r="A110" s="51">
        <v>10</v>
      </c>
      <c r="B110" s="52" t="s">
        <v>218</v>
      </c>
      <c r="C110" s="3">
        <v>0</v>
      </c>
      <c r="D110" s="3">
        <v>0</v>
      </c>
      <c r="E110" s="3">
        <v>0</v>
      </c>
      <c r="F110" s="42">
        <f t="shared" si="9"/>
        <v>0</v>
      </c>
      <c r="G110" s="3">
        <v>0</v>
      </c>
      <c r="H110" s="3">
        <v>0</v>
      </c>
      <c r="I110" s="22">
        <v>555</v>
      </c>
      <c r="J110" s="22">
        <v>118.9</v>
      </c>
      <c r="K110" s="42">
        <f t="shared" si="10"/>
        <v>673.9</v>
      </c>
      <c r="L110" s="44">
        <f t="shared" si="11"/>
        <v>673.9</v>
      </c>
      <c r="M110" s="52" t="s">
        <v>135</v>
      </c>
    </row>
    <row r="111" spans="1:13" s="23" customFormat="1" ht="27">
      <c r="A111" s="51">
        <v>11</v>
      </c>
      <c r="B111" s="52" t="s">
        <v>219</v>
      </c>
      <c r="C111" s="3">
        <v>0</v>
      </c>
      <c r="D111" s="3">
        <v>0</v>
      </c>
      <c r="E111" s="3">
        <v>0</v>
      </c>
      <c r="F111" s="42">
        <f t="shared" si="9"/>
        <v>0</v>
      </c>
      <c r="G111" s="3">
        <v>0</v>
      </c>
      <c r="H111" s="3">
        <v>0</v>
      </c>
      <c r="I111" s="22">
        <v>505.8</v>
      </c>
      <c r="J111" s="22">
        <v>181.3</v>
      </c>
      <c r="K111" s="42">
        <f t="shared" si="10"/>
        <v>687.1</v>
      </c>
      <c r="L111" s="44">
        <f t="shared" si="11"/>
        <v>687.1</v>
      </c>
      <c r="M111" s="52" t="s">
        <v>135</v>
      </c>
    </row>
    <row r="112" spans="1:13" s="23" customFormat="1" ht="17.25">
      <c r="A112" s="51">
        <v>12</v>
      </c>
      <c r="B112" s="52" t="s">
        <v>220</v>
      </c>
      <c r="C112" s="3">
        <v>0</v>
      </c>
      <c r="D112" s="3">
        <v>0</v>
      </c>
      <c r="E112" s="3">
        <v>0</v>
      </c>
      <c r="F112" s="42">
        <f t="shared" si="9"/>
        <v>0</v>
      </c>
      <c r="G112" s="3">
        <v>0</v>
      </c>
      <c r="H112" s="3">
        <v>0</v>
      </c>
      <c r="I112" s="22">
        <v>501</v>
      </c>
      <c r="J112" s="22">
        <v>166.5</v>
      </c>
      <c r="K112" s="42">
        <f t="shared" si="10"/>
        <v>667.5</v>
      </c>
      <c r="L112" s="44">
        <f t="shared" si="11"/>
        <v>667.5</v>
      </c>
      <c r="M112" s="52" t="s">
        <v>148</v>
      </c>
    </row>
    <row r="113" spans="1:13" s="23" customFormat="1" ht="28.5" customHeight="1">
      <c r="A113" s="51">
        <v>13</v>
      </c>
      <c r="B113" s="52" t="s">
        <v>221</v>
      </c>
      <c r="C113" s="3"/>
      <c r="D113" s="3"/>
      <c r="E113" s="3"/>
      <c r="F113" s="42">
        <f t="shared" si="9"/>
        <v>0</v>
      </c>
      <c r="G113" s="3"/>
      <c r="H113" s="3"/>
      <c r="I113" s="22">
        <v>533</v>
      </c>
      <c r="J113" s="22">
        <v>26.2</v>
      </c>
      <c r="K113" s="42">
        <f t="shared" si="10"/>
        <v>559.2</v>
      </c>
      <c r="L113" s="44">
        <f t="shared" si="11"/>
        <v>559.2</v>
      </c>
      <c r="M113" s="52" t="s">
        <v>135</v>
      </c>
    </row>
    <row r="114" spans="1:13" s="23" customFormat="1" ht="17.25">
      <c r="A114" s="51">
        <v>14</v>
      </c>
      <c r="B114" s="52" t="s">
        <v>95</v>
      </c>
      <c r="C114" s="3">
        <v>0</v>
      </c>
      <c r="D114" s="3">
        <v>0</v>
      </c>
      <c r="E114" s="3">
        <v>0</v>
      </c>
      <c r="F114" s="42">
        <f t="shared" si="9"/>
        <v>0</v>
      </c>
      <c r="G114" s="3">
        <v>0</v>
      </c>
      <c r="H114" s="3">
        <v>0</v>
      </c>
      <c r="I114" s="22">
        <v>697.8</v>
      </c>
      <c r="J114" s="22">
        <v>181.8</v>
      </c>
      <c r="K114" s="42">
        <f t="shared" si="10"/>
        <v>879.5999999999999</v>
      </c>
      <c r="L114" s="44">
        <f t="shared" si="11"/>
        <v>879.5999999999999</v>
      </c>
      <c r="M114" s="85"/>
    </row>
    <row r="115" spans="1:13" s="23" customFormat="1" ht="17.25">
      <c r="A115" s="51">
        <v>15</v>
      </c>
      <c r="B115" s="52" t="s">
        <v>96</v>
      </c>
      <c r="C115" s="3">
        <v>0</v>
      </c>
      <c r="D115" s="3">
        <v>0</v>
      </c>
      <c r="E115" s="3">
        <v>0</v>
      </c>
      <c r="F115" s="42">
        <f t="shared" si="9"/>
        <v>0</v>
      </c>
      <c r="G115" s="3">
        <v>0</v>
      </c>
      <c r="H115" s="3">
        <v>0</v>
      </c>
      <c r="I115" s="22">
        <v>747</v>
      </c>
      <c r="J115" s="22">
        <v>141.2</v>
      </c>
      <c r="K115" s="42">
        <f t="shared" si="10"/>
        <v>888.2</v>
      </c>
      <c r="L115" s="44">
        <f t="shared" si="11"/>
        <v>888.2</v>
      </c>
      <c r="M115" s="85"/>
    </row>
    <row r="116" spans="1:13" s="23" customFormat="1" ht="17.25">
      <c r="A116" s="51">
        <v>16</v>
      </c>
      <c r="B116" s="52" t="s">
        <v>97</v>
      </c>
      <c r="C116" s="3">
        <v>0</v>
      </c>
      <c r="D116" s="3">
        <v>0</v>
      </c>
      <c r="E116" s="3">
        <v>0</v>
      </c>
      <c r="F116" s="42">
        <f t="shared" si="9"/>
        <v>0</v>
      </c>
      <c r="G116" s="3">
        <v>0</v>
      </c>
      <c r="H116" s="3">
        <v>0</v>
      </c>
      <c r="I116" s="22">
        <v>664.5</v>
      </c>
      <c r="J116" s="22">
        <v>140.4</v>
      </c>
      <c r="K116" s="42">
        <f t="shared" si="10"/>
        <v>804.9</v>
      </c>
      <c r="L116" s="44">
        <f t="shared" si="11"/>
        <v>804.9</v>
      </c>
      <c r="M116" s="85"/>
    </row>
    <row r="117" spans="1:13" s="23" customFormat="1" ht="17.25">
      <c r="A117" s="51">
        <v>17</v>
      </c>
      <c r="B117" s="52" t="s">
        <v>98</v>
      </c>
      <c r="C117" s="3">
        <v>0</v>
      </c>
      <c r="D117" s="3">
        <v>0</v>
      </c>
      <c r="E117" s="3">
        <v>0</v>
      </c>
      <c r="F117" s="42">
        <f t="shared" si="9"/>
        <v>0</v>
      </c>
      <c r="G117" s="3">
        <v>0</v>
      </c>
      <c r="H117" s="3">
        <v>597.5</v>
      </c>
      <c r="I117" s="22">
        <v>0</v>
      </c>
      <c r="J117" s="22">
        <v>340.4</v>
      </c>
      <c r="K117" s="42">
        <f t="shared" si="10"/>
        <v>937.9</v>
      </c>
      <c r="L117" s="44">
        <f t="shared" si="11"/>
        <v>937.9</v>
      </c>
      <c r="M117" s="85"/>
    </row>
    <row r="118" spans="1:13" s="23" customFormat="1" ht="17.25">
      <c r="A118" s="51">
        <v>18</v>
      </c>
      <c r="B118" s="52" t="s">
        <v>99</v>
      </c>
      <c r="C118" s="3">
        <v>0</v>
      </c>
      <c r="D118" s="3">
        <v>0</v>
      </c>
      <c r="E118" s="3">
        <v>0</v>
      </c>
      <c r="F118" s="42">
        <f t="shared" si="9"/>
        <v>0</v>
      </c>
      <c r="G118" s="3">
        <v>0</v>
      </c>
      <c r="H118" s="3">
        <v>1411.4</v>
      </c>
      <c r="I118" s="22">
        <v>0</v>
      </c>
      <c r="J118" s="22">
        <v>540.7</v>
      </c>
      <c r="K118" s="42">
        <f t="shared" si="10"/>
        <v>1952.1000000000001</v>
      </c>
      <c r="L118" s="44">
        <f t="shared" si="11"/>
        <v>1952.1000000000001</v>
      </c>
      <c r="M118" s="85"/>
    </row>
    <row r="119" spans="1:13" s="23" customFormat="1" ht="17.25">
      <c r="A119" s="51">
        <v>19</v>
      </c>
      <c r="B119" s="52" t="s">
        <v>94</v>
      </c>
      <c r="C119" s="3">
        <v>0</v>
      </c>
      <c r="D119" s="3">
        <v>0</v>
      </c>
      <c r="E119" s="3">
        <v>0</v>
      </c>
      <c r="F119" s="42">
        <f t="shared" si="9"/>
        <v>0</v>
      </c>
      <c r="G119" s="3">
        <v>0</v>
      </c>
      <c r="H119" s="3">
        <v>0</v>
      </c>
      <c r="I119" s="22">
        <v>829.2</v>
      </c>
      <c r="J119" s="22">
        <v>284</v>
      </c>
      <c r="K119" s="42">
        <f t="shared" si="10"/>
        <v>1113.2</v>
      </c>
      <c r="L119" s="44">
        <f t="shared" si="11"/>
        <v>1113.2</v>
      </c>
      <c r="M119" s="85"/>
    </row>
    <row r="120" spans="1:13" s="23" customFormat="1" ht="17.25">
      <c r="A120" s="51">
        <v>20</v>
      </c>
      <c r="B120" s="52" t="s">
        <v>182</v>
      </c>
      <c r="C120" s="3"/>
      <c r="D120" s="3"/>
      <c r="E120" s="3"/>
      <c r="F120" s="42"/>
      <c r="G120" s="3"/>
      <c r="H120" s="3"/>
      <c r="I120" s="22">
        <v>532.4</v>
      </c>
      <c r="J120" s="22">
        <v>221</v>
      </c>
      <c r="K120" s="42">
        <f t="shared" si="10"/>
        <v>753.4</v>
      </c>
      <c r="L120" s="44">
        <f t="shared" si="11"/>
        <v>753.4</v>
      </c>
      <c r="M120" s="85"/>
    </row>
    <row r="121" spans="1:13" s="23" customFormat="1" ht="17.25">
      <c r="A121" s="51">
        <v>21</v>
      </c>
      <c r="B121" s="52" t="s">
        <v>92</v>
      </c>
      <c r="C121" s="3">
        <v>0</v>
      </c>
      <c r="D121" s="3">
        <v>0</v>
      </c>
      <c r="E121" s="3">
        <v>0</v>
      </c>
      <c r="F121" s="42">
        <f t="shared" si="9"/>
        <v>0</v>
      </c>
      <c r="G121" s="3">
        <v>0</v>
      </c>
      <c r="H121" s="3">
        <v>0</v>
      </c>
      <c r="I121" s="22">
        <v>705.5</v>
      </c>
      <c r="J121" s="22">
        <v>332.2</v>
      </c>
      <c r="K121" s="42">
        <f t="shared" si="10"/>
        <v>1037.7</v>
      </c>
      <c r="L121" s="44">
        <f t="shared" si="11"/>
        <v>1037.7</v>
      </c>
      <c r="M121" s="85"/>
    </row>
    <row r="122" spans="1:13" s="23" customFormat="1" ht="17.25">
      <c r="A122" s="51">
        <v>22</v>
      </c>
      <c r="B122" s="52" t="s">
        <v>37</v>
      </c>
      <c r="C122" s="3">
        <v>0</v>
      </c>
      <c r="D122" s="3">
        <v>0</v>
      </c>
      <c r="E122" s="3">
        <v>0</v>
      </c>
      <c r="F122" s="42">
        <f t="shared" si="9"/>
        <v>0</v>
      </c>
      <c r="G122" s="3">
        <v>0</v>
      </c>
      <c r="H122" s="3">
        <v>0</v>
      </c>
      <c r="I122" s="22">
        <v>2459.3</v>
      </c>
      <c r="J122" s="22">
        <v>1055.4</v>
      </c>
      <c r="K122" s="42">
        <f t="shared" si="10"/>
        <v>3514.7000000000003</v>
      </c>
      <c r="L122" s="44">
        <f t="shared" si="11"/>
        <v>3514.7000000000003</v>
      </c>
      <c r="M122" s="52" t="s">
        <v>149</v>
      </c>
    </row>
    <row r="123" spans="1:13" s="23" customFormat="1" ht="26.25" customHeight="1">
      <c r="A123" s="51">
        <v>23</v>
      </c>
      <c r="B123" s="104" t="s">
        <v>38</v>
      </c>
      <c r="C123" s="95">
        <v>0</v>
      </c>
      <c r="D123" s="95">
        <v>0</v>
      </c>
      <c r="E123" s="95">
        <v>0</v>
      </c>
      <c r="F123" s="96">
        <f t="shared" si="9"/>
        <v>0</v>
      </c>
      <c r="G123" s="95">
        <v>0</v>
      </c>
      <c r="H123" s="95">
        <v>0</v>
      </c>
      <c r="I123" s="101">
        <v>768.7</v>
      </c>
      <c r="J123" s="101">
        <v>171.1</v>
      </c>
      <c r="K123" s="96">
        <f t="shared" si="10"/>
        <v>939.8000000000001</v>
      </c>
      <c r="L123" s="98">
        <f t="shared" si="11"/>
        <v>939.8000000000001</v>
      </c>
      <c r="M123" s="137" t="s">
        <v>135</v>
      </c>
    </row>
    <row r="124" spans="1:13" s="23" customFormat="1" ht="17.25">
      <c r="A124" s="51">
        <v>24</v>
      </c>
      <c r="B124" s="52" t="s">
        <v>39</v>
      </c>
      <c r="C124" s="3">
        <v>0</v>
      </c>
      <c r="D124" s="3">
        <v>0</v>
      </c>
      <c r="E124" s="3">
        <v>0</v>
      </c>
      <c r="F124" s="42">
        <f t="shared" si="9"/>
        <v>0</v>
      </c>
      <c r="G124" s="3">
        <v>0</v>
      </c>
      <c r="H124" s="3">
        <v>0</v>
      </c>
      <c r="I124" s="22">
        <v>2337</v>
      </c>
      <c r="J124" s="22">
        <v>1015.8</v>
      </c>
      <c r="K124" s="42">
        <f t="shared" si="10"/>
        <v>3352.8</v>
      </c>
      <c r="L124" s="44">
        <f t="shared" si="11"/>
        <v>3352.8</v>
      </c>
      <c r="M124" s="52" t="s">
        <v>136</v>
      </c>
    </row>
    <row r="125" spans="1:13" s="23" customFormat="1" ht="17.25">
      <c r="A125" s="51">
        <v>25</v>
      </c>
      <c r="B125" s="52" t="s">
        <v>40</v>
      </c>
      <c r="C125" s="3">
        <v>0</v>
      </c>
      <c r="D125" s="3">
        <v>0</v>
      </c>
      <c r="E125" s="3">
        <v>0</v>
      </c>
      <c r="F125" s="42">
        <f t="shared" si="9"/>
        <v>0</v>
      </c>
      <c r="G125" s="3">
        <v>0</v>
      </c>
      <c r="H125" s="3">
        <v>0</v>
      </c>
      <c r="I125" s="22">
        <v>1133</v>
      </c>
      <c r="J125" s="22">
        <v>398.8</v>
      </c>
      <c r="K125" s="42">
        <f t="shared" si="10"/>
        <v>1531.8</v>
      </c>
      <c r="L125" s="44">
        <f t="shared" si="11"/>
        <v>1531.8</v>
      </c>
      <c r="M125" s="52" t="s">
        <v>136</v>
      </c>
    </row>
    <row r="126" spans="1:13" s="103" customFormat="1" ht="27" customHeight="1">
      <c r="A126" s="51">
        <v>26</v>
      </c>
      <c r="B126" s="52" t="s">
        <v>41</v>
      </c>
      <c r="C126" s="95">
        <v>0</v>
      </c>
      <c r="D126" s="95">
        <v>0</v>
      </c>
      <c r="E126" s="95">
        <v>0</v>
      </c>
      <c r="F126" s="96">
        <f t="shared" si="9"/>
        <v>0</v>
      </c>
      <c r="G126" s="95">
        <v>0</v>
      </c>
      <c r="H126" s="132">
        <v>1310.3</v>
      </c>
      <c r="I126" s="132">
        <v>0</v>
      </c>
      <c r="J126" s="132">
        <v>439.4</v>
      </c>
      <c r="K126" s="96">
        <f t="shared" si="10"/>
        <v>1749.6999999999998</v>
      </c>
      <c r="L126" s="98">
        <f t="shared" si="11"/>
        <v>1749.6999999999998</v>
      </c>
      <c r="M126" s="104" t="s">
        <v>135</v>
      </c>
    </row>
    <row r="127" spans="1:13" s="23" customFormat="1" ht="17.25">
      <c r="A127" s="51">
        <v>27</v>
      </c>
      <c r="B127" s="52" t="s">
        <v>90</v>
      </c>
      <c r="C127" s="3">
        <v>0</v>
      </c>
      <c r="D127" s="3">
        <v>0</v>
      </c>
      <c r="E127" s="3">
        <v>0</v>
      </c>
      <c r="F127" s="42">
        <f t="shared" si="9"/>
        <v>0</v>
      </c>
      <c r="G127" s="3">
        <v>0</v>
      </c>
      <c r="H127" s="22">
        <v>0</v>
      </c>
      <c r="I127" s="22">
        <v>861.3</v>
      </c>
      <c r="J127" s="22">
        <v>269.3</v>
      </c>
      <c r="K127" s="42">
        <f t="shared" si="10"/>
        <v>1130.6</v>
      </c>
      <c r="L127" s="44">
        <f t="shared" si="11"/>
        <v>1130.6</v>
      </c>
      <c r="M127" s="85"/>
    </row>
    <row r="128" spans="1:13" s="23" customFormat="1" ht="17.25">
      <c r="A128" s="9"/>
      <c r="B128" s="28"/>
      <c r="C128" s="3"/>
      <c r="D128" s="3"/>
      <c r="E128" s="3"/>
      <c r="F128" s="42"/>
      <c r="G128" s="3"/>
      <c r="H128" s="22"/>
      <c r="I128" s="22"/>
      <c r="J128" s="22"/>
      <c r="K128" s="42"/>
      <c r="L128" s="44"/>
      <c r="M128" s="85"/>
    </row>
    <row r="129" spans="1:13" s="19" customFormat="1" ht="16.5" customHeight="1">
      <c r="A129" s="34"/>
      <c r="B129" s="77" t="s">
        <v>1</v>
      </c>
      <c r="C129" s="45">
        <f>+C101+C102+C103+C104+C105+C106+C107+C108+C109+C110+C111+C112+C113+C114+C115+C116+C117+C118+C119+C120+C121+C122+C123+C124+C125+C126+C127</f>
        <v>1062.1</v>
      </c>
      <c r="D129" s="45">
        <f>+D101+D102+D103+D104+D105+D106+D107+D108+D109+D110+D111+D112+D113+D114+D115+D116+D117+D118+D119+D120+D121+D122+D123+D124+D125+D126+D127</f>
        <v>0</v>
      </c>
      <c r="E129" s="45">
        <f>+E101+E102+E103+E104+E105+E106+E107+E108+E109+E110+E111+E112+E113+E114+E115+E116+E117+E118+E119+E120+E121+E122+E123+E124+E125+E126+E127</f>
        <v>1359.1</v>
      </c>
      <c r="F129" s="45">
        <f>C129+D129+E129</f>
        <v>2421.2</v>
      </c>
      <c r="G129" s="45">
        <f>+G101+G102+G103+G104+G105+G106+G107+G108+G109+G110+G111+G112+G113+G114+G115+G116+G117+G118+G119+G120+G121+G122+G123+G124+G125+G126+G127</f>
        <v>4656</v>
      </c>
      <c r="H129" s="45">
        <f>+H101+H102+H103+H104+H105+H106+H107+H108+H109+H110+H111+H112+H113+H114+H115+H116+H117+H118+H119+H120+H121+H122+H123+H124+H125+H126+H127</f>
        <v>4441.5</v>
      </c>
      <c r="I129" s="45">
        <f>+I101+I102+I103+I104+I105+I106+I107+I108+I109+I110+I111+I112+I113+I114+I115+I116+I117+I118+I119+I120+I121+I122+I123+I124+I125+I126+I127</f>
        <v>17382.600000000002</v>
      </c>
      <c r="J129" s="45">
        <f>+J101+J102+J103+J104+J105+J106+J107+J108+J109+J110+J111+J112+J113+J114+J115+J116+J117+J118+J119+J120+J121+J122+J123+J124+J125+J126+J127</f>
        <v>13668</v>
      </c>
      <c r="K129" s="45">
        <f>G129+H129+I129+J129</f>
        <v>40148.100000000006</v>
      </c>
      <c r="L129" s="45">
        <f>+K129+F129</f>
        <v>42569.3</v>
      </c>
      <c r="M129" s="17"/>
    </row>
    <row r="130" spans="1:13" s="23" customFormat="1" ht="17.25">
      <c r="A130" s="9"/>
      <c r="B130" s="133" t="s">
        <v>198</v>
      </c>
      <c r="C130" s="3"/>
      <c r="D130" s="3"/>
      <c r="E130" s="3"/>
      <c r="F130" s="42"/>
      <c r="G130" s="3"/>
      <c r="H130" s="22"/>
      <c r="I130" s="22"/>
      <c r="J130" s="22"/>
      <c r="K130" s="42"/>
      <c r="L130" s="44"/>
      <c r="M130" s="85"/>
    </row>
    <row r="131" spans="1:13" s="103" customFormat="1" ht="27">
      <c r="A131" s="9">
        <v>1</v>
      </c>
      <c r="B131" s="52" t="s">
        <v>42</v>
      </c>
      <c r="C131" s="95">
        <v>0</v>
      </c>
      <c r="D131" s="95">
        <v>702.7</v>
      </c>
      <c r="E131" s="95">
        <v>315.1</v>
      </c>
      <c r="F131" s="96">
        <f>+C131+D131+E131</f>
        <v>1017.8000000000001</v>
      </c>
      <c r="G131" s="95">
        <v>0</v>
      </c>
      <c r="H131" s="101">
        <v>0</v>
      </c>
      <c r="I131" s="101">
        <v>0</v>
      </c>
      <c r="J131" s="101">
        <v>0</v>
      </c>
      <c r="K131" s="96">
        <f>G131+H131+I131+J131</f>
        <v>0</v>
      </c>
      <c r="L131" s="98">
        <f>+K131+F131</f>
        <v>1017.8000000000001</v>
      </c>
      <c r="M131" s="88" t="s">
        <v>146</v>
      </c>
    </row>
    <row r="132" spans="1:13" s="23" customFormat="1" ht="17.25">
      <c r="A132" s="9"/>
      <c r="B132" s="28"/>
      <c r="C132" s="3"/>
      <c r="D132" s="3"/>
      <c r="E132" s="3"/>
      <c r="F132" s="42"/>
      <c r="G132" s="3"/>
      <c r="H132" s="22"/>
      <c r="I132" s="22"/>
      <c r="J132" s="22"/>
      <c r="K132" s="42"/>
      <c r="L132" s="44"/>
      <c r="M132" s="85"/>
    </row>
    <row r="133" spans="1:13" s="19" customFormat="1" ht="16.5" customHeight="1">
      <c r="A133" s="34"/>
      <c r="B133" s="77" t="s">
        <v>1</v>
      </c>
      <c r="C133" s="45">
        <f>C132+C131</f>
        <v>0</v>
      </c>
      <c r="D133" s="45">
        <f>D132+D131</f>
        <v>702.7</v>
      </c>
      <c r="E133" s="45">
        <f>E132+E131</f>
        <v>315.1</v>
      </c>
      <c r="F133" s="45">
        <f>C133+D133+E133</f>
        <v>1017.8000000000001</v>
      </c>
      <c r="G133" s="45">
        <f>G132+G131</f>
        <v>0</v>
      </c>
      <c r="H133" s="45">
        <f>H132+H131</f>
        <v>0</v>
      </c>
      <c r="I133" s="45">
        <f>I132+I131</f>
        <v>0</v>
      </c>
      <c r="J133" s="45">
        <f>J132+J131</f>
        <v>0</v>
      </c>
      <c r="K133" s="45">
        <f>G133+H133+I133+J133</f>
        <v>0</v>
      </c>
      <c r="L133" s="45">
        <f>+K133+F133</f>
        <v>1017.8000000000001</v>
      </c>
      <c r="M133" s="17"/>
    </row>
    <row r="134" spans="1:13" s="23" customFormat="1" ht="17.25">
      <c r="A134" s="9"/>
      <c r="B134" s="133" t="s">
        <v>201</v>
      </c>
      <c r="C134" s="3"/>
      <c r="D134" s="3"/>
      <c r="E134" s="3"/>
      <c r="F134" s="42"/>
      <c r="G134" s="3"/>
      <c r="H134" s="22"/>
      <c r="I134" s="22"/>
      <c r="J134" s="22"/>
      <c r="K134" s="42"/>
      <c r="L134" s="44"/>
      <c r="M134" s="85"/>
    </row>
    <row r="135" spans="1:13" s="103" customFormat="1" ht="148.5" customHeight="1">
      <c r="A135" s="9">
        <v>1</v>
      </c>
      <c r="B135" s="52" t="s">
        <v>44</v>
      </c>
      <c r="C135" s="95">
        <v>1138.238</v>
      </c>
      <c r="D135" s="95"/>
      <c r="E135" s="95">
        <v>923.4</v>
      </c>
      <c r="F135" s="96">
        <f>+C135+D135+E135</f>
        <v>2061.638</v>
      </c>
      <c r="G135" s="95">
        <v>4265.24</v>
      </c>
      <c r="H135" s="101"/>
      <c r="I135" s="101"/>
      <c r="J135" s="101">
        <v>1106.92</v>
      </c>
      <c r="K135" s="96">
        <f>G135+H135+I135+J135</f>
        <v>5372.16</v>
      </c>
      <c r="L135" s="98">
        <f>+K135+F135</f>
        <v>7433.798</v>
      </c>
      <c r="M135" s="88" t="s">
        <v>237</v>
      </c>
    </row>
    <row r="136" spans="1:13" s="23" customFormat="1" ht="17.25">
      <c r="A136" s="9"/>
      <c r="B136" s="28"/>
      <c r="C136" s="3"/>
      <c r="D136" s="3"/>
      <c r="E136" s="3"/>
      <c r="F136" s="42"/>
      <c r="G136" s="3"/>
      <c r="H136" s="22"/>
      <c r="I136" s="22"/>
      <c r="J136" s="22"/>
      <c r="K136" s="42"/>
      <c r="L136" s="44"/>
      <c r="M136" s="85"/>
    </row>
    <row r="137" spans="1:13" s="19" customFormat="1" ht="16.5" customHeight="1">
      <c r="A137" s="34"/>
      <c r="B137" s="77" t="s">
        <v>1</v>
      </c>
      <c r="C137" s="45">
        <f>SUM(C135:C136)</f>
        <v>1138.238</v>
      </c>
      <c r="D137" s="45">
        <f>SUM(D135:D136)</f>
        <v>0</v>
      </c>
      <c r="E137" s="45">
        <f>SUM(E135:E136)</f>
        <v>923.4</v>
      </c>
      <c r="F137" s="45">
        <f>C137+D137+E137</f>
        <v>2061.638</v>
      </c>
      <c r="G137" s="45">
        <f>SUM(G135:G136)</f>
        <v>4265.24</v>
      </c>
      <c r="H137" s="45">
        <f>SUM(H135:H136)</f>
        <v>0</v>
      </c>
      <c r="I137" s="45">
        <f>SUM(I135:I136)</f>
        <v>0</v>
      </c>
      <c r="J137" s="45">
        <f>SUM(J135:J136)</f>
        <v>1106.92</v>
      </c>
      <c r="K137" s="45">
        <f>G137+H137+I137+J137</f>
        <v>5372.16</v>
      </c>
      <c r="L137" s="45">
        <f>+K137+F137</f>
        <v>7433.798</v>
      </c>
      <c r="M137" s="17"/>
    </row>
    <row r="138" spans="1:13" s="23" customFormat="1" ht="17.25">
      <c r="A138" s="9"/>
      <c r="B138" s="133" t="s">
        <v>86</v>
      </c>
      <c r="C138" s="3"/>
      <c r="D138" s="3"/>
      <c r="E138" s="3"/>
      <c r="F138" s="42"/>
      <c r="G138" s="3"/>
      <c r="H138" s="22"/>
      <c r="I138" s="22"/>
      <c r="J138" s="22"/>
      <c r="K138" s="42"/>
      <c r="L138" s="44"/>
      <c r="M138" s="85"/>
    </row>
    <row r="139" spans="1:13" s="23" customFormat="1" ht="17.25">
      <c r="A139" s="9">
        <v>1</v>
      </c>
      <c r="B139" s="79" t="s">
        <v>87</v>
      </c>
      <c r="C139" s="3"/>
      <c r="D139" s="3"/>
      <c r="E139" s="3"/>
      <c r="F139" s="42">
        <f>+C139+D139+E139</f>
        <v>0</v>
      </c>
      <c r="G139" s="3"/>
      <c r="H139" s="22"/>
      <c r="I139" s="22">
        <v>1090</v>
      </c>
      <c r="J139" s="22">
        <v>341.1</v>
      </c>
      <c r="K139" s="42">
        <f>G139+H139+I139+J139</f>
        <v>1431.1</v>
      </c>
      <c r="L139" s="42">
        <f>H139+I139+J139+K139</f>
        <v>2862.2</v>
      </c>
      <c r="M139" s="85"/>
    </row>
    <row r="140" spans="1:13" s="23" customFormat="1" ht="17.25">
      <c r="A140" s="9">
        <v>2</v>
      </c>
      <c r="B140" s="79" t="s">
        <v>230</v>
      </c>
      <c r="C140" s="3"/>
      <c r="D140" s="3"/>
      <c r="E140" s="3"/>
      <c r="F140" s="42">
        <f>+C140+D140+E140</f>
        <v>0</v>
      </c>
      <c r="G140" s="3"/>
      <c r="H140" s="22"/>
      <c r="I140" s="22">
        <v>681.1</v>
      </c>
      <c r="J140" s="22">
        <v>217</v>
      </c>
      <c r="K140" s="42">
        <f>G140+H140+I140+J140</f>
        <v>898.1</v>
      </c>
      <c r="L140" s="42">
        <f>H140+I140+J140+K140</f>
        <v>1796.2</v>
      </c>
      <c r="M140" s="85"/>
    </row>
    <row r="141" spans="1:13" s="23" customFormat="1" ht="17.25">
      <c r="A141" s="9"/>
      <c r="B141" s="28"/>
      <c r="C141" s="3"/>
      <c r="D141" s="3"/>
      <c r="E141" s="3"/>
      <c r="F141" s="42"/>
      <c r="G141" s="3"/>
      <c r="H141" s="22"/>
      <c r="I141" s="22"/>
      <c r="J141" s="22"/>
      <c r="K141" s="42"/>
      <c r="L141" s="44"/>
      <c r="M141" s="85"/>
    </row>
    <row r="142" spans="1:13" s="19" customFormat="1" ht="16.5" customHeight="1">
      <c r="A142" s="34"/>
      <c r="B142" s="77" t="s">
        <v>1</v>
      </c>
      <c r="C142" s="45">
        <f>SUM(C139:C141)</f>
        <v>0</v>
      </c>
      <c r="D142" s="45">
        <f>SUM(D139:D141)</f>
        <v>0</v>
      </c>
      <c r="E142" s="45">
        <f>SUM(E139:E141)</f>
        <v>0</v>
      </c>
      <c r="F142" s="45">
        <f>C142+D142+E142</f>
        <v>0</v>
      </c>
      <c r="G142" s="45">
        <f>SUM(G139:G141)</f>
        <v>0</v>
      </c>
      <c r="H142" s="45">
        <f>SUM(H139:H141)</f>
        <v>0</v>
      </c>
      <c r="I142" s="45">
        <f>SUM(I139:I141)</f>
        <v>1771.1</v>
      </c>
      <c r="J142" s="45">
        <f>SUM(J139:J141)</f>
        <v>558.1</v>
      </c>
      <c r="K142" s="45">
        <f>G142+H142+I142+J142</f>
        <v>2329.2</v>
      </c>
      <c r="L142" s="45">
        <f>+K142+F142</f>
        <v>2329.2</v>
      </c>
      <c r="M142" s="17"/>
    </row>
    <row r="143" spans="1:13" s="23" customFormat="1" ht="17.25">
      <c r="A143" s="9"/>
      <c r="B143" s="133" t="s">
        <v>114</v>
      </c>
      <c r="C143" s="3"/>
      <c r="D143" s="3"/>
      <c r="E143" s="3"/>
      <c r="F143" s="42"/>
      <c r="G143" s="3"/>
      <c r="H143" s="22"/>
      <c r="I143" s="22"/>
      <c r="J143" s="22"/>
      <c r="K143" s="42"/>
      <c r="L143" s="44"/>
      <c r="M143" s="85"/>
    </row>
    <row r="144" spans="1:13" s="23" customFormat="1" ht="21.75" customHeight="1">
      <c r="A144" s="9">
        <v>1</v>
      </c>
      <c r="B144" s="114" t="s">
        <v>76</v>
      </c>
      <c r="C144" s="95">
        <v>0</v>
      </c>
      <c r="D144" s="95">
        <v>0</v>
      </c>
      <c r="E144" s="95">
        <v>0</v>
      </c>
      <c r="F144" s="96">
        <f>+C144+D144+E144</f>
        <v>0</v>
      </c>
      <c r="G144" s="95">
        <v>0</v>
      </c>
      <c r="H144" s="113">
        <v>543.3</v>
      </c>
      <c r="I144" s="101">
        <v>0</v>
      </c>
      <c r="J144" s="113">
        <v>69.5</v>
      </c>
      <c r="K144" s="96">
        <f>G144+H144+I144+J144</f>
        <v>612.8</v>
      </c>
      <c r="L144" s="98">
        <f>+K144+F144</f>
        <v>612.8</v>
      </c>
      <c r="M144" s="85"/>
    </row>
    <row r="145" spans="1:13" s="23" customFormat="1" ht="17.25">
      <c r="A145" s="9"/>
      <c r="B145" s="28"/>
      <c r="C145" s="3"/>
      <c r="D145" s="3"/>
      <c r="E145" s="3"/>
      <c r="F145" s="42"/>
      <c r="G145" s="3"/>
      <c r="H145" s="22"/>
      <c r="I145" s="22"/>
      <c r="J145" s="22"/>
      <c r="K145" s="42"/>
      <c r="L145" s="44"/>
      <c r="M145" s="85"/>
    </row>
    <row r="146" spans="1:13" s="19" customFormat="1" ht="16.5" customHeight="1">
      <c r="A146" s="34"/>
      <c r="B146" s="77" t="s">
        <v>1</v>
      </c>
      <c r="C146" s="45">
        <f>C145+C144</f>
        <v>0</v>
      </c>
      <c r="D146" s="45">
        <f>D145+D144</f>
        <v>0</v>
      </c>
      <c r="E146" s="45">
        <f>E145+E144</f>
        <v>0</v>
      </c>
      <c r="F146" s="45">
        <f>C146+D146+E146</f>
        <v>0</v>
      </c>
      <c r="G146" s="45">
        <f>G145+G144</f>
        <v>0</v>
      </c>
      <c r="H146" s="45">
        <f>H145+H144</f>
        <v>543.3</v>
      </c>
      <c r="I146" s="45">
        <f>I145+I144</f>
        <v>0</v>
      </c>
      <c r="J146" s="45">
        <f>J145+J144</f>
        <v>69.5</v>
      </c>
      <c r="K146" s="45">
        <f>G146+H146+I146+J146</f>
        <v>612.8</v>
      </c>
      <c r="L146" s="45">
        <f>+K146+F146</f>
        <v>612.8</v>
      </c>
      <c r="M146" s="17"/>
    </row>
    <row r="147" spans="1:13" s="23" customFormat="1" ht="17.25">
      <c r="A147" s="9"/>
      <c r="B147" s="133" t="s">
        <v>113</v>
      </c>
      <c r="C147" s="3"/>
      <c r="D147" s="3"/>
      <c r="E147" s="3"/>
      <c r="F147" s="42"/>
      <c r="G147" s="3"/>
      <c r="H147" s="22"/>
      <c r="I147" s="22"/>
      <c r="J147" s="22"/>
      <c r="K147" s="42"/>
      <c r="L147" s="44"/>
      <c r="M147" s="85"/>
    </row>
    <row r="148" spans="1:13" s="103" customFormat="1" ht="55.5" customHeight="1">
      <c r="A148" s="9">
        <v>1</v>
      </c>
      <c r="B148" s="52" t="s">
        <v>45</v>
      </c>
      <c r="C148" s="105">
        <v>0</v>
      </c>
      <c r="D148" s="105">
        <v>611.573</v>
      </c>
      <c r="E148" s="95">
        <v>284.342</v>
      </c>
      <c r="F148" s="96">
        <f aca="true" t="shared" si="12" ref="F148:F157">+C148+D148+E148</f>
        <v>895.915</v>
      </c>
      <c r="G148" s="95">
        <v>0</v>
      </c>
      <c r="H148" s="101">
        <v>0</v>
      </c>
      <c r="I148" s="101">
        <v>0</v>
      </c>
      <c r="J148" s="101">
        <v>0</v>
      </c>
      <c r="K148" s="96">
        <f aca="true" t="shared" si="13" ref="K148:K157">G148+H148+I148+J148</f>
        <v>0</v>
      </c>
      <c r="L148" s="98">
        <f aca="true" t="shared" si="14" ref="L148:L157">+K148+F148</f>
        <v>895.915</v>
      </c>
      <c r="M148" s="104" t="s">
        <v>144</v>
      </c>
    </row>
    <row r="149" spans="1:13" s="23" customFormat="1" ht="71.25" customHeight="1">
      <c r="A149" s="9">
        <v>2</v>
      </c>
      <c r="B149" s="52" t="s">
        <v>46</v>
      </c>
      <c r="C149" s="105">
        <v>0</v>
      </c>
      <c r="D149" s="105">
        <v>1319.138</v>
      </c>
      <c r="E149" s="95">
        <v>538.453</v>
      </c>
      <c r="F149" s="96">
        <f t="shared" si="12"/>
        <v>1857.591</v>
      </c>
      <c r="G149" s="95">
        <v>0</v>
      </c>
      <c r="H149" s="101">
        <v>0</v>
      </c>
      <c r="I149" s="101">
        <v>0</v>
      </c>
      <c r="J149" s="101">
        <v>0</v>
      </c>
      <c r="K149" s="96">
        <f t="shared" si="13"/>
        <v>0</v>
      </c>
      <c r="L149" s="98">
        <f t="shared" si="14"/>
        <v>1857.591</v>
      </c>
      <c r="M149" s="104" t="s">
        <v>144</v>
      </c>
    </row>
    <row r="150" spans="1:13" s="23" customFormat="1" ht="39" customHeight="1">
      <c r="A150" s="9">
        <v>3</v>
      </c>
      <c r="B150" s="52" t="s">
        <v>47</v>
      </c>
      <c r="C150" s="105">
        <v>0</v>
      </c>
      <c r="D150" s="105">
        <v>1760.005</v>
      </c>
      <c r="E150" s="95">
        <v>900.233</v>
      </c>
      <c r="F150" s="96">
        <f t="shared" si="12"/>
        <v>2660.2380000000003</v>
      </c>
      <c r="G150" s="95">
        <v>0</v>
      </c>
      <c r="H150" s="101">
        <v>0</v>
      </c>
      <c r="I150" s="101">
        <v>0</v>
      </c>
      <c r="J150" s="101">
        <v>0</v>
      </c>
      <c r="K150" s="96">
        <f t="shared" si="13"/>
        <v>0</v>
      </c>
      <c r="L150" s="98">
        <f t="shared" si="14"/>
        <v>2660.2380000000003</v>
      </c>
      <c r="M150" s="104" t="s">
        <v>145</v>
      </c>
    </row>
    <row r="151" spans="1:13" s="103" customFormat="1" ht="27">
      <c r="A151" s="9">
        <v>4</v>
      </c>
      <c r="B151" s="52" t="s">
        <v>48</v>
      </c>
      <c r="C151" s="105">
        <v>0</v>
      </c>
      <c r="D151" s="105">
        <v>604.721</v>
      </c>
      <c r="E151" s="95">
        <v>276.27</v>
      </c>
      <c r="F151" s="96">
        <f t="shared" si="12"/>
        <v>880.991</v>
      </c>
      <c r="G151" s="95">
        <v>0</v>
      </c>
      <c r="H151" s="101">
        <v>0</v>
      </c>
      <c r="I151" s="101">
        <v>0</v>
      </c>
      <c r="J151" s="101">
        <v>0</v>
      </c>
      <c r="K151" s="96">
        <f t="shared" si="13"/>
        <v>0</v>
      </c>
      <c r="L151" s="98">
        <f t="shared" si="14"/>
        <v>880.991</v>
      </c>
      <c r="M151" s="104" t="s">
        <v>138</v>
      </c>
    </row>
    <row r="152" spans="1:13" s="103" customFormat="1" ht="72.75" customHeight="1">
      <c r="A152" s="9">
        <v>5</v>
      </c>
      <c r="B152" s="52" t="s">
        <v>229</v>
      </c>
      <c r="C152" s="105">
        <v>0</v>
      </c>
      <c r="D152" s="105">
        <v>666.299</v>
      </c>
      <c r="E152" s="95">
        <v>301.586</v>
      </c>
      <c r="F152" s="96">
        <f t="shared" si="12"/>
        <v>967.885</v>
      </c>
      <c r="G152" s="95">
        <v>0</v>
      </c>
      <c r="H152" s="101">
        <v>0</v>
      </c>
      <c r="I152" s="101">
        <v>0</v>
      </c>
      <c r="J152" s="101">
        <v>0</v>
      </c>
      <c r="K152" s="96">
        <f t="shared" si="13"/>
        <v>0</v>
      </c>
      <c r="L152" s="98">
        <f t="shared" si="14"/>
        <v>967.885</v>
      </c>
      <c r="M152" s="104" t="s">
        <v>144</v>
      </c>
    </row>
    <row r="153" spans="1:13" s="23" customFormat="1" ht="17.25">
      <c r="A153" s="9">
        <v>6</v>
      </c>
      <c r="B153" s="52" t="s">
        <v>191</v>
      </c>
      <c r="C153" s="95">
        <v>0</v>
      </c>
      <c r="D153" s="95">
        <v>523.558</v>
      </c>
      <c r="E153" s="95">
        <v>256.794</v>
      </c>
      <c r="F153" s="96">
        <f t="shared" si="12"/>
        <v>780.352</v>
      </c>
      <c r="G153" s="95">
        <v>0</v>
      </c>
      <c r="H153" s="101">
        <v>0</v>
      </c>
      <c r="I153" s="101">
        <v>0</v>
      </c>
      <c r="J153" s="101">
        <v>0</v>
      </c>
      <c r="K153" s="96">
        <f t="shared" si="13"/>
        <v>0</v>
      </c>
      <c r="L153" s="98">
        <f t="shared" si="14"/>
        <v>780.352</v>
      </c>
      <c r="M153" s="85"/>
    </row>
    <row r="154" spans="1:13" s="23" customFormat="1" ht="17.25">
      <c r="A154" s="9">
        <v>7</v>
      </c>
      <c r="B154" s="52" t="s">
        <v>192</v>
      </c>
      <c r="C154" s="95">
        <v>0</v>
      </c>
      <c r="D154" s="95">
        <v>1151.993</v>
      </c>
      <c r="E154" s="95">
        <v>458.373</v>
      </c>
      <c r="F154" s="96">
        <f t="shared" si="12"/>
        <v>1610.366</v>
      </c>
      <c r="G154" s="95">
        <v>0</v>
      </c>
      <c r="H154" s="101">
        <v>0</v>
      </c>
      <c r="I154" s="101">
        <v>0</v>
      </c>
      <c r="J154" s="101">
        <v>0</v>
      </c>
      <c r="K154" s="96">
        <f t="shared" si="13"/>
        <v>0</v>
      </c>
      <c r="L154" s="98">
        <f t="shared" si="14"/>
        <v>1610.366</v>
      </c>
      <c r="M154" s="85"/>
    </row>
    <row r="155" spans="1:13" s="23" customFormat="1" ht="17.25">
      <c r="A155" s="9">
        <v>8</v>
      </c>
      <c r="B155" s="52" t="s">
        <v>193</v>
      </c>
      <c r="C155" s="95">
        <v>0</v>
      </c>
      <c r="D155" s="95">
        <v>1406.047</v>
      </c>
      <c r="E155" s="95">
        <v>635.87</v>
      </c>
      <c r="F155" s="96">
        <f t="shared" si="12"/>
        <v>2041.917</v>
      </c>
      <c r="G155" s="95">
        <v>0</v>
      </c>
      <c r="H155" s="101">
        <v>0</v>
      </c>
      <c r="I155" s="101">
        <v>0</v>
      </c>
      <c r="J155" s="101">
        <v>0</v>
      </c>
      <c r="K155" s="96">
        <f t="shared" si="13"/>
        <v>0</v>
      </c>
      <c r="L155" s="98">
        <f t="shared" si="14"/>
        <v>2041.917</v>
      </c>
      <c r="M155" s="85"/>
    </row>
    <row r="156" spans="1:13" s="23" customFormat="1" ht="17.25">
      <c r="A156" s="9">
        <v>9</v>
      </c>
      <c r="B156" s="52" t="s">
        <v>194</v>
      </c>
      <c r="C156" s="95">
        <v>0</v>
      </c>
      <c r="D156" s="95">
        <v>506.396</v>
      </c>
      <c r="E156" s="95">
        <v>230.015</v>
      </c>
      <c r="F156" s="96">
        <f t="shared" si="12"/>
        <v>736.4110000000001</v>
      </c>
      <c r="G156" s="95">
        <v>0</v>
      </c>
      <c r="H156" s="101">
        <v>0</v>
      </c>
      <c r="I156" s="101">
        <v>0</v>
      </c>
      <c r="J156" s="101">
        <v>0</v>
      </c>
      <c r="K156" s="96">
        <f t="shared" si="13"/>
        <v>0</v>
      </c>
      <c r="L156" s="98">
        <f t="shared" si="14"/>
        <v>736.4110000000001</v>
      </c>
      <c r="M156" s="85"/>
    </row>
    <row r="157" spans="1:13" s="23" customFormat="1" ht="17.25">
      <c r="A157" s="9">
        <v>10</v>
      </c>
      <c r="B157" s="52" t="s">
        <v>195</v>
      </c>
      <c r="C157" s="95">
        <v>0</v>
      </c>
      <c r="D157" s="95">
        <v>607.724</v>
      </c>
      <c r="E157" s="95">
        <v>2936.072</v>
      </c>
      <c r="F157" s="96">
        <f t="shared" si="12"/>
        <v>3543.7960000000003</v>
      </c>
      <c r="G157" s="95">
        <v>0</v>
      </c>
      <c r="H157" s="101">
        <v>0</v>
      </c>
      <c r="I157" s="101">
        <v>0</v>
      </c>
      <c r="J157" s="101">
        <v>0</v>
      </c>
      <c r="K157" s="96">
        <f t="shared" si="13"/>
        <v>0</v>
      </c>
      <c r="L157" s="98">
        <f t="shared" si="14"/>
        <v>3543.7960000000003</v>
      </c>
      <c r="M157" s="85"/>
    </row>
    <row r="158" spans="1:13" s="23" customFormat="1" ht="17.25">
      <c r="A158" s="9"/>
      <c r="B158" s="28"/>
      <c r="C158" s="3"/>
      <c r="D158" s="3"/>
      <c r="E158" s="3"/>
      <c r="F158" s="42"/>
      <c r="G158" s="3"/>
      <c r="H158" s="22"/>
      <c r="I158" s="22"/>
      <c r="J158" s="22"/>
      <c r="K158" s="42"/>
      <c r="L158" s="44"/>
      <c r="M158" s="85"/>
    </row>
    <row r="159" spans="1:13" s="19" customFormat="1" ht="16.5" customHeight="1">
      <c r="A159" s="34"/>
      <c r="B159" s="77" t="s">
        <v>1</v>
      </c>
      <c r="C159" s="45">
        <f>C153+C154++C152+C151+C150+C149+C148+C155+C156+C157</f>
        <v>0</v>
      </c>
      <c r="D159" s="45">
        <f>D153+D154++D152+D151+D150+D149+D148+D155+D156+D157</f>
        <v>9157.454000000002</v>
      </c>
      <c r="E159" s="45">
        <f>E153+E154++E152+E151+E150+E149+E148+E155+E156+E157</f>
        <v>6818.008</v>
      </c>
      <c r="F159" s="45">
        <f>C159+D159+E159</f>
        <v>15975.462000000001</v>
      </c>
      <c r="G159" s="45">
        <f>G153+G154++G152+G151+G150+G149+G148+G155+G156+G157</f>
        <v>0</v>
      </c>
      <c r="H159" s="45">
        <f>H153+H154++H152+H151+H150+H149+H148+H155+H156+H157</f>
        <v>0</v>
      </c>
      <c r="I159" s="45">
        <f>I153+I154++I152+I151+I150+I149+I148+I155+I156+I157</f>
        <v>0</v>
      </c>
      <c r="J159" s="45">
        <f>J153+J154++J152+J151+J150+J149+J148+J155+J156+J157</f>
        <v>0</v>
      </c>
      <c r="K159" s="45">
        <f>G159+H159+I159+J159</f>
        <v>0</v>
      </c>
      <c r="L159" s="45">
        <f>+K159+F159</f>
        <v>15975.462000000001</v>
      </c>
      <c r="M159" s="17"/>
    </row>
    <row r="160" spans="1:13" s="23" customFormat="1" ht="17.25">
      <c r="A160" s="9"/>
      <c r="B160" s="133" t="s">
        <v>183</v>
      </c>
      <c r="C160" s="3"/>
      <c r="D160" s="3"/>
      <c r="E160" s="3"/>
      <c r="F160" s="42"/>
      <c r="G160" s="3"/>
      <c r="H160" s="22"/>
      <c r="I160" s="22"/>
      <c r="J160" s="22"/>
      <c r="K160" s="42"/>
      <c r="L160" s="44"/>
      <c r="M160" s="85"/>
    </row>
    <row r="161" spans="1:13" s="103" customFormat="1" ht="22.5" customHeight="1">
      <c r="A161" s="9">
        <v>1</v>
      </c>
      <c r="B161" s="110" t="s">
        <v>78</v>
      </c>
      <c r="C161" s="95">
        <v>0</v>
      </c>
      <c r="D161" s="95">
        <v>0</v>
      </c>
      <c r="E161" s="95">
        <v>0</v>
      </c>
      <c r="F161" s="96">
        <f>+C161+D161+E161</f>
        <v>0</v>
      </c>
      <c r="G161" s="95">
        <v>0</v>
      </c>
      <c r="H161" s="95">
        <v>0</v>
      </c>
      <c r="I161" s="95">
        <v>661.456</v>
      </c>
      <c r="J161" s="95">
        <v>323.86</v>
      </c>
      <c r="K161" s="96">
        <f>G161+H161+I161+J161</f>
        <v>985.316</v>
      </c>
      <c r="L161" s="98">
        <f>+K161+F161</f>
        <v>985.316</v>
      </c>
      <c r="M161" s="88"/>
    </row>
    <row r="162" spans="1:13" s="23" customFormat="1" ht="17.25">
      <c r="A162" s="9"/>
      <c r="B162" s="28"/>
      <c r="C162" s="3"/>
      <c r="D162" s="3"/>
      <c r="E162" s="3"/>
      <c r="F162" s="42"/>
      <c r="G162" s="3"/>
      <c r="H162" s="22"/>
      <c r="I162" s="22"/>
      <c r="J162" s="22"/>
      <c r="K162" s="42"/>
      <c r="L162" s="44"/>
      <c r="M162" s="85"/>
    </row>
    <row r="163" spans="1:13" s="19" customFormat="1" ht="16.5" customHeight="1">
      <c r="A163" s="34"/>
      <c r="B163" s="77" t="s">
        <v>1</v>
      </c>
      <c r="C163" s="45">
        <f>C162+C161</f>
        <v>0</v>
      </c>
      <c r="D163" s="45">
        <f>D162+D161</f>
        <v>0</v>
      </c>
      <c r="E163" s="45">
        <f>E162+E161</f>
        <v>0</v>
      </c>
      <c r="F163" s="45">
        <f>C163+D163+E163</f>
        <v>0</v>
      </c>
      <c r="G163" s="45">
        <f>G162+G161</f>
        <v>0</v>
      </c>
      <c r="H163" s="45">
        <f>H162+H161</f>
        <v>0</v>
      </c>
      <c r="I163" s="45">
        <f>I162+I161</f>
        <v>661.456</v>
      </c>
      <c r="J163" s="45">
        <f>J162+J161</f>
        <v>323.86</v>
      </c>
      <c r="K163" s="45">
        <f>G163+H163+I163+J163</f>
        <v>985.316</v>
      </c>
      <c r="L163" s="45">
        <f>+K163+F163</f>
        <v>985.316</v>
      </c>
      <c r="M163" s="17"/>
    </row>
    <row r="164" spans="1:13" s="23" customFormat="1" ht="17.25">
      <c r="A164" s="9"/>
      <c r="B164" s="133" t="s">
        <v>49</v>
      </c>
      <c r="C164" s="3"/>
      <c r="D164" s="3"/>
      <c r="E164" s="3"/>
      <c r="F164" s="42"/>
      <c r="G164" s="3"/>
      <c r="H164" s="22"/>
      <c r="I164" s="22"/>
      <c r="J164" s="22"/>
      <c r="K164" s="42"/>
      <c r="L164" s="44"/>
      <c r="M164" s="85"/>
    </row>
    <row r="165" spans="1:13" s="103" customFormat="1" ht="30" customHeight="1">
      <c r="A165" s="9">
        <v>1</v>
      </c>
      <c r="B165" s="52" t="s">
        <v>50</v>
      </c>
      <c r="C165" s="95">
        <v>0</v>
      </c>
      <c r="D165" s="95">
        <v>775.5999999999999</v>
      </c>
      <c r="E165" s="95">
        <v>0</v>
      </c>
      <c r="F165" s="96">
        <f>+C165+D165+E165</f>
        <v>775.5999999999999</v>
      </c>
      <c r="G165" s="95">
        <v>0</v>
      </c>
      <c r="H165" s="95">
        <v>0</v>
      </c>
      <c r="I165" s="95">
        <v>0</v>
      </c>
      <c r="J165" s="95">
        <v>0</v>
      </c>
      <c r="K165" s="96">
        <f>G165+H165+I165+J165</f>
        <v>0</v>
      </c>
      <c r="L165" s="98">
        <f>+K165+F165</f>
        <v>775.5999999999999</v>
      </c>
      <c r="M165" s="88" t="s">
        <v>143</v>
      </c>
    </row>
    <row r="166" spans="1:13" s="23" customFormat="1" ht="17.25">
      <c r="A166" s="9"/>
      <c r="B166" s="28"/>
      <c r="C166" s="3"/>
      <c r="D166" s="3"/>
      <c r="E166" s="3"/>
      <c r="F166" s="42"/>
      <c r="G166" s="3"/>
      <c r="H166" s="22"/>
      <c r="I166" s="22"/>
      <c r="J166" s="22"/>
      <c r="K166" s="42"/>
      <c r="L166" s="44"/>
      <c r="M166" s="85"/>
    </row>
    <row r="167" spans="1:13" s="19" customFormat="1" ht="16.5" customHeight="1">
      <c r="A167" s="34"/>
      <c r="B167" s="77" t="s">
        <v>1</v>
      </c>
      <c r="C167" s="45">
        <f>C166+C165</f>
        <v>0</v>
      </c>
      <c r="D167" s="45">
        <f>D166+D165</f>
        <v>775.5999999999999</v>
      </c>
      <c r="E167" s="45">
        <f>E166+E165</f>
        <v>0</v>
      </c>
      <c r="F167" s="45">
        <f>C167+D167+E167</f>
        <v>775.5999999999999</v>
      </c>
      <c r="G167" s="45">
        <f>G166+G165</f>
        <v>0</v>
      </c>
      <c r="H167" s="45">
        <f>H166+H165</f>
        <v>0</v>
      </c>
      <c r="I167" s="45">
        <f>I166+I165</f>
        <v>0</v>
      </c>
      <c r="J167" s="45">
        <f>J166+J165</f>
        <v>0</v>
      </c>
      <c r="K167" s="45">
        <f>G167+H167+I167+J167</f>
        <v>0</v>
      </c>
      <c r="L167" s="45">
        <f>+K167+F167</f>
        <v>775.5999999999999</v>
      </c>
      <c r="M167" s="17"/>
    </row>
    <row r="168" spans="1:13" s="23" customFormat="1" ht="18" customHeight="1">
      <c r="A168" s="9"/>
      <c r="B168" s="133" t="s">
        <v>232</v>
      </c>
      <c r="C168" s="3"/>
      <c r="D168" s="3"/>
      <c r="E168" s="3"/>
      <c r="F168" s="42"/>
      <c r="G168" s="3"/>
      <c r="H168" s="22"/>
      <c r="I168" s="22"/>
      <c r="J168" s="22"/>
      <c r="K168" s="42"/>
      <c r="L168" s="44"/>
      <c r="M168" s="85"/>
    </row>
    <row r="169" spans="1:13" s="103" customFormat="1" ht="30" customHeight="1">
      <c r="A169" s="9">
        <v>1</v>
      </c>
      <c r="B169" s="52" t="s">
        <v>231</v>
      </c>
      <c r="C169" s="95"/>
      <c r="D169" s="95">
        <v>683.992</v>
      </c>
      <c r="E169" s="95">
        <v>345.325</v>
      </c>
      <c r="F169" s="96">
        <f>+C169+D169+E169</f>
        <v>1029.317</v>
      </c>
      <c r="G169" s="95">
        <v>0</v>
      </c>
      <c r="H169" s="95">
        <v>0</v>
      </c>
      <c r="I169" s="95">
        <v>0</v>
      </c>
      <c r="J169" s="95">
        <v>0</v>
      </c>
      <c r="K169" s="96">
        <f>G169+H169+I169+J169</f>
        <v>0</v>
      </c>
      <c r="L169" s="98">
        <f>+K169+F169</f>
        <v>1029.317</v>
      </c>
      <c r="M169" s="119" t="s">
        <v>235</v>
      </c>
    </row>
    <row r="170" spans="1:13" s="23" customFormat="1" ht="17.25">
      <c r="A170" s="9">
        <v>2</v>
      </c>
      <c r="B170" s="52" t="s">
        <v>233</v>
      </c>
      <c r="C170" s="3"/>
      <c r="D170" s="3">
        <v>551.087</v>
      </c>
      <c r="E170" s="3">
        <v>352.938</v>
      </c>
      <c r="F170" s="96">
        <f>+C170+D170+E170</f>
        <v>904.025</v>
      </c>
      <c r="G170" s="3"/>
      <c r="H170" s="22"/>
      <c r="I170" s="22"/>
      <c r="J170" s="22"/>
      <c r="K170" s="96">
        <f>G170+H170+I170+J170</f>
        <v>0</v>
      </c>
      <c r="L170" s="98">
        <f>+K170+F170</f>
        <v>904.025</v>
      </c>
      <c r="M170" s="119" t="s">
        <v>235</v>
      </c>
    </row>
    <row r="171" spans="1:13" s="23" customFormat="1" ht="17.25">
      <c r="A171" s="9">
        <v>3</v>
      </c>
      <c r="B171" s="17" t="s">
        <v>234</v>
      </c>
      <c r="C171" s="3"/>
      <c r="D171" s="3"/>
      <c r="E171" s="3"/>
      <c r="F171" s="96">
        <f>+C171+D171+E171</f>
        <v>0</v>
      </c>
      <c r="G171" s="3"/>
      <c r="H171" s="22"/>
      <c r="I171" s="22">
        <v>895.533</v>
      </c>
      <c r="J171" s="22">
        <v>499.371</v>
      </c>
      <c r="K171" s="96">
        <f>G171+H171+I171+J171</f>
        <v>1394.904</v>
      </c>
      <c r="L171" s="98">
        <f>+K171+F171</f>
        <v>1394.904</v>
      </c>
      <c r="M171" s="119" t="s">
        <v>235</v>
      </c>
    </row>
    <row r="172" spans="1:13" s="103" customFormat="1" ht="30" customHeight="1">
      <c r="A172" s="9"/>
      <c r="B172" s="52"/>
      <c r="C172" s="95"/>
      <c r="D172" s="95"/>
      <c r="E172" s="95"/>
      <c r="F172" s="96">
        <f>+C172+D172+E172</f>
        <v>0</v>
      </c>
      <c r="G172" s="95"/>
      <c r="H172" s="95"/>
      <c r="I172" s="95"/>
      <c r="J172" s="95"/>
      <c r="K172" s="96">
        <f>G172+H172+I172+J172</f>
        <v>0</v>
      </c>
      <c r="L172" s="98">
        <f>+K172+F172</f>
        <v>0</v>
      </c>
      <c r="M172" s="88"/>
    </row>
    <row r="173" spans="1:13" s="19" customFormat="1" ht="16.5" customHeight="1">
      <c r="A173" s="34"/>
      <c r="B173" s="77" t="s">
        <v>1</v>
      </c>
      <c r="C173" s="45">
        <f>SUM(C169:C172)</f>
        <v>0</v>
      </c>
      <c r="D173" s="45">
        <f>SUM(D169:D172)</f>
        <v>1235.079</v>
      </c>
      <c r="E173" s="45">
        <f>SUM(E169:E172)</f>
        <v>698.2629999999999</v>
      </c>
      <c r="F173" s="45">
        <f>C173+D173+E173</f>
        <v>1933.3419999999999</v>
      </c>
      <c r="G173" s="45">
        <f>SUM(G169:G172)</f>
        <v>0</v>
      </c>
      <c r="H173" s="45">
        <f>SUM(H169:H172)</f>
        <v>0</v>
      </c>
      <c r="I173" s="45">
        <f>SUM(I169:I172)</f>
        <v>895.533</v>
      </c>
      <c r="J173" s="45">
        <f>SUM(J169:J172)</f>
        <v>499.371</v>
      </c>
      <c r="K173" s="45">
        <f>G173+H173+I173+J173</f>
        <v>1394.904</v>
      </c>
      <c r="L173" s="45">
        <f>+K173+F173</f>
        <v>3328.246</v>
      </c>
      <c r="M173" s="17"/>
    </row>
    <row r="174" spans="1:13" s="23" customFormat="1" ht="18" customHeight="1">
      <c r="A174" s="9"/>
      <c r="B174" s="133" t="s">
        <v>236</v>
      </c>
      <c r="C174" s="3"/>
      <c r="D174" s="3"/>
      <c r="E174" s="3"/>
      <c r="F174" s="42"/>
      <c r="G174" s="3"/>
      <c r="H174" s="22"/>
      <c r="I174" s="22"/>
      <c r="J174" s="22"/>
      <c r="K174" s="42"/>
      <c r="L174" s="44"/>
      <c r="M174" s="85"/>
    </row>
    <row r="175" spans="1:13" s="103" customFormat="1" ht="30" customHeight="1">
      <c r="A175" s="9">
        <v>1</v>
      </c>
      <c r="B175" s="52" t="s">
        <v>231</v>
      </c>
      <c r="C175" s="95"/>
      <c r="D175" s="95">
        <v>560.459</v>
      </c>
      <c r="E175" s="95">
        <v>286.026</v>
      </c>
      <c r="F175" s="96">
        <f>+C175+D175+E175</f>
        <v>846.4849999999999</v>
      </c>
      <c r="G175" s="95">
        <v>0</v>
      </c>
      <c r="H175" s="95">
        <v>0</v>
      </c>
      <c r="I175" s="95">
        <v>0</v>
      </c>
      <c r="J175" s="95">
        <v>0</v>
      </c>
      <c r="K175" s="96">
        <f>G175+H175+I175+J175</f>
        <v>0</v>
      </c>
      <c r="L175" s="98">
        <f>+K175+F175</f>
        <v>846.4849999999999</v>
      </c>
      <c r="M175" s="119" t="s">
        <v>235</v>
      </c>
    </row>
    <row r="176" spans="1:13" s="23" customFormat="1" ht="17.25">
      <c r="A176" s="9"/>
      <c r="B176" s="52"/>
      <c r="C176" s="3"/>
      <c r="D176" s="3"/>
      <c r="E176" s="3"/>
      <c r="F176" s="96">
        <f>+C176+D176+E176</f>
        <v>0</v>
      </c>
      <c r="G176" s="3"/>
      <c r="H176" s="22"/>
      <c r="I176" s="22"/>
      <c r="J176" s="22"/>
      <c r="K176" s="96">
        <f>G176+H176+I176+J176</f>
        <v>0</v>
      </c>
      <c r="L176" s="98">
        <f>+K176+F176</f>
        <v>0</v>
      </c>
      <c r="M176" s="119"/>
    </row>
    <row r="177" spans="1:13" s="23" customFormat="1" ht="17.25">
      <c r="A177" s="9"/>
      <c r="B177" s="17"/>
      <c r="C177" s="3"/>
      <c r="D177" s="3"/>
      <c r="E177" s="3"/>
      <c r="F177" s="96">
        <f>+C177+D177+E177</f>
        <v>0</v>
      </c>
      <c r="G177" s="3"/>
      <c r="H177" s="22"/>
      <c r="I177" s="22"/>
      <c r="J177" s="22"/>
      <c r="K177" s="96">
        <f>G177+H177+I177+J177</f>
        <v>0</v>
      </c>
      <c r="L177" s="98">
        <f>+K177+F177</f>
        <v>0</v>
      </c>
      <c r="M177" s="119"/>
    </row>
    <row r="178" spans="1:13" s="103" customFormat="1" ht="30" customHeight="1">
      <c r="A178" s="9"/>
      <c r="B178" s="52"/>
      <c r="C178" s="95"/>
      <c r="D178" s="95"/>
      <c r="E178" s="95"/>
      <c r="F178" s="96">
        <f>+C178+D178+E178</f>
        <v>0</v>
      </c>
      <c r="G178" s="95"/>
      <c r="H178" s="95"/>
      <c r="I178" s="95"/>
      <c r="J178" s="95"/>
      <c r="K178" s="96">
        <f>G178+H178+I178+J178</f>
        <v>0</v>
      </c>
      <c r="L178" s="98">
        <f>+K178+F178</f>
        <v>0</v>
      </c>
      <c r="M178" s="88"/>
    </row>
    <row r="179" spans="1:13" s="19" customFormat="1" ht="16.5" customHeight="1">
      <c r="A179" s="34"/>
      <c r="B179" s="77" t="s">
        <v>1</v>
      </c>
      <c r="C179" s="45">
        <f>SUM(C175:C178)</f>
        <v>0</v>
      </c>
      <c r="D179" s="45">
        <f>SUM(D175:D178)</f>
        <v>560.459</v>
      </c>
      <c r="E179" s="45">
        <f>SUM(E175:E178)</f>
        <v>286.026</v>
      </c>
      <c r="F179" s="45">
        <f>C179+D179+E179</f>
        <v>846.4849999999999</v>
      </c>
      <c r="G179" s="45">
        <f>SUM(G175:G178)</f>
        <v>0</v>
      </c>
      <c r="H179" s="45">
        <f>SUM(H175:H178)</f>
        <v>0</v>
      </c>
      <c r="I179" s="45">
        <f>SUM(I175:I178)</f>
        <v>0</v>
      </c>
      <c r="J179" s="45">
        <f>SUM(J175:J178)</f>
        <v>0</v>
      </c>
      <c r="K179" s="45">
        <f>G179+H179+I179+J179</f>
        <v>0</v>
      </c>
      <c r="L179" s="45">
        <f>+K179+F179</f>
        <v>846.4849999999999</v>
      </c>
      <c r="M179" s="17"/>
    </row>
    <row r="180" spans="1:13" s="23" customFormat="1" ht="18" customHeight="1">
      <c r="A180" s="9"/>
      <c r="B180" s="133" t="s">
        <v>238</v>
      </c>
      <c r="C180" s="3"/>
      <c r="D180" s="3"/>
      <c r="E180" s="3"/>
      <c r="F180" s="42"/>
      <c r="G180" s="3"/>
      <c r="H180" s="22"/>
      <c r="I180" s="22"/>
      <c r="J180" s="22"/>
      <c r="K180" s="42"/>
      <c r="L180" s="44"/>
      <c r="M180" s="85"/>
    </row>
    <row r="181" spans="1:13" s="103" customFormat="1" ht="30" customHeight="1">
      <c r="A181" s="9">
        <v>1</v>
      </c>
      <c r="B181" s="68" t="s">
        <v>197</v>
      </c>
      <c r="C181" s="95"/>
      <c r="D181" s="95"/>
      <c r="E181" s="95"/>
      <c r="F181" s="96">
        <f>+C181+D181+E181</f>
        <v>0</v>
      </c>
      <c r="G181" s="95">
        <v>0</v>
      </c>
      <c r="H181" s="95">
        <v>0</v>
      </c>
      <c r="I181" s="95">
        <v>517</v>
      </c>
      <c r="J181" s="95">
        <v>134.5</v>
      </c>
      <c r="K181" s="96">
        <f>G181+H181+I181+J181</f>
        <v>651.5</v>
      </c>
      <c r="L181" s="98">
        <f>+K181+F181</f>
        <v>651.5</v>
      </c>
      <c r="M181" s="119" t="s">
        <v>235</v>
      </c>
    </row>
    <row r="182" spans="1:13" s="23" customFormat="1" ht="17.25">
      <c r="A182" s="9"/>
      <c r="B182" s="52"/>
      <c r="C182" s="3"/>
      <c r="D182" s="3"/>
      <c r="E182" s="3"/>
      <c r="F182" s="96">
        <f>+C182+D182+E182</f>
        <v>0</v>
      </c>
      <c r="G182" s="3"/>
      <c r="H182" s="22"/>
      <c r="I182" s="22"/>
      <c r="J182" s="22"/>
      <c r="K182" s="96">
        <f>G182+H182+I182+J182</f>
        <v>0</v>
      </c>
      <c r="L182" s="98">
        <f>+K182+F182</f>
        <v>0</v>
      </c>
      <c r="M182" s="119"/>
    </row>
    <row r="183" spans="1:13" s="23" customFormat="1" ht="17.25">
      <c r="A183" s="9"/>
      <c r="B183" s="17"/>
      <c r="C183" s="3"/>
      <c r="D183" s="3"/>
      <c r="E183" s="3"/>
      <c r="F183" s="96">
        <f>+C183+D183+E183</f>
        <v>0</v>
      </c>
      <c r="G183" s="3"/>
      <c r="H183" s="22"/>
      <c r="I183" s="22"/>
      <c r="J183" s="22"/>
      <c r="K183" s="96">
        <f>G183+H183+I183+J183</f>
        <v>0</v>
      </c>
      <c r="L183" s="98">
        <f>+K183+F183</f>
        <v>0</v>
      </c>
      <c r="M183" s="119"/>
    </row>
    <row r="184" spans="1:13" s="103" customFormat="1" ht="30" customHeight="1">
      <c r="A184" s="9"/>
      <c r="B184" s="52"/>
      <c r="C184" s="95"/>
      <c r="D184" s="95"/>
      <c r="E184" s="95"/>
      <c r="F184" s="96">
        <f>+C184+D184+E184</f>
        <v>0</v>
      </c>
      <c r="G184" s="95"/>
      <c r="H184" s="95"/>
      <c r="I184" s="95"/>
      <c r="J184" s="95"/>
      <c r="K184" s="96">
        <f>G184+H184+I184+J184</f>
        <v>0</v>
      </c>
      <c r="L184" s="98">
        <f>+K184+F184</f>
        <v>0</v>
      </c>
      <c r="M184" s="88"/>
    </row>
    <row r="185" spans="1:13" s="19" customFormat="1" ht="16.5" customHeight="1">
      <c r="A185" s="34"/>
      <c r="B185" s="77" t="s">
        <v>1</v>
      </c>
      <c r="C185" s="45">
        <f>SUM(C181:C184)</f>
        <v>0</v>
      </c>
      <c r="D185" s="45">
        <f>SUM(D181:D184)</f>
        <v>0</v>
      </c>
      <c r="E185" s="45">
        <f>SUM(E181:E184)</f>
        <v>0</v>
      </c>
      <c r="F185" s="45">
        <f>C185+D185+E185</f>
        <v>0</v>
      </c>
      <c r="G185" s="45">
        <f>SUM(G181:G184)</f>
        <v>0</v>
      </c>
      <c r="H185" s="45">
        <f>SUM(H181:H184)</f>
        <v>0</v>
      </c>
      <c r="I185" s="45">
        <f>SUM(I181:I184)</f>
        <v>517</v>
      </c>
      <c r="J185" s="45">
        <f>SUM(J181:J184)</f>
        <v>134.5</v>
      </c>
      <c r="K185" s="45">
        <f>G185+H185+I185+J185</f>
        <v>651.5</v>
      </c>
      <c r="L185" s="45">
        <f>+K185+F185</f>
        <v>651.5</v>
      </c>
      <c r="M185" s="17"/>
    </row>
    <row r="186" spans="1:13" s="23" customFormat="1" ht="18" customHeight="1">
      <c r="A186" s="9"/>
      <c r="B186" s="133" t="s">
        <v>245</v>
      </c>
      <c r="C186" s="3"/>
      <c r="D186" s="3"/>
      <c r="E186" s="3"/>
      <c r="F186" s="42"/>
      <c r="G186" s="3"/>
      <c r="H186" s="22"/>
      <c r="I186" s="22"/>
      <c r="J186" s="22"/>
      <c r="K186" s="42"/>
      <c r="L186" s="44"/>
      <c r="M186" s="85"/>
    </row>
    <row r="187" spans="1:13" s="103" customFormat="1" ht="30" customHeight="1">
      <c r="A187" s="9">
        <v>1</v>
      </c>
      <c r="B187" s="114" t="s">
        <v>128</v>
      </c>
      <c r="C187" s="95"/>
      <c r="D187" s="95"/>
      <c r="E187" s="95"/>
      <c r="F187" s="96">
        <f>+C187+D187+E187</f>
        <v>0</v>
      </c>
      <c r="G187" s="95">
        <v>0</v>
      </c>
      <c r="H187" s="95">
        <v>0</v>
      </c>
      <c r="I187" s="95">
        <v>976.5</v>
      </c>
      <c r="J187" s="95">
        <v>295.851</v>
      </c>
      <c r="K187" s="96">
        <f>G187+H187+I187+J187</f>
        <v>1272.351</v>
      </c>
      <c r="L187" s="98">
        <f>+K187+F187</f>
        <v>1272.351</v>
      </c>
      <c r="M187" s="119" t="s">
        <v>235</v>
      </c>
    </row>
    <row r="188" spans="1:13" s="23" customFormat="1" ht="17.25">
      <c r="A188" s="9"/>
      <c r="B188" s="52"/>
      <c r="C188" s="3"/>
      <c r="D188" s="3"/>
      <c r="E188" s="3"/>
      <c r="F188" s="96">
        <f>+C188+D188+E188</f>
        <v>0</v>
      </c>
      <c r="G188" s="3"/>
      <c r="H188" s="22"/>
      <c r="I188" s="22"/>
      <c r="J188" s="22"/>
      <c r="K188" s="96">
        <f>G188+H188+I188+J188</f>
        <v>0</v>
      </c>
      <c r="L188" s="98">
        <f>+K188+F188</f>
        <v>0</v>
      </c>
      <c r="M188" s="119"/>
    </row>
    <row r="189" spans="1:13" s="23" customFormat="1" ht="17.25">
      <c r="A189" s="9"/>
      <c r="B189" s="17"/>
      <c r="C189" s="3"/>
      <c r="D189" s="3"/>
      <c r="E189" s="3"/>
      <c r="F189" s="96">
        <f>+C189+D189+E189</f>
        <v>0</v>
      </c>
      <c r="G189" s="3"/>
      <c r="H189" s="22"/>
      <c r="I189" s="22"/>
      <c r="J189" s="22"/>
      <c r="K189" s="96">
        <f>G189+H189+I189+J189</f>
        <v>0</v>
      </c>
      <c r="L189" s="98">
        <f>+K189+F189</f>
        <v>0</v>
      </c>
      <c r="M189" s="119"/>
    </row>
    <row r="190" spans="1:13" s="103" customFormat="1" ht="30" customHeight="1">
      <c r="A190" s="9"/>
      <c r="B190" s="52"/>
      <c r="C190" s="95"/>
      <c r="D190" s="95"/>
      <c r="E190" s="95"/>
      <c r="F190" s="96">
        <f>+C190+D190+E190</f>
        <v>0</v>
      </c>
      <c r="G190" s="95"/>
      <c r="H190" s="95"/>
      <c r="I190" s="95"/>
      <c r="J190" s="95"/>
      <c r="K190" s="96">
        <f>G190+H190+I190+J190</f>
        <v>0</v>
      </c>
      <c r="L190" s="98">
        <f>+K190+F190</f>
        <v>0</v>
      </c>
      <c r="M190" s="88"/>
    </row>
    <row r="191" spans="1:13" s="19" customFormat="1" ht="16.5" customHeight="1">
      <c r="A191" s="34"/>
      <c r="B191" s="77" t="s">
        <v>1</v>
      </c>
      <c r="C191" s="45">
        <f>SUM(C187:C190)</f>
        <v>0</v>
      </c>
      <c r="D191" s="45">
        <f>SUM(D187:D190)</f>
        <v>0</v>
      </c>
      <c r="E191" s="45">
        <f>SUM(E187:E190)</f>
        <v>0</v>
      </c>
      <c r="F191" s="45">
        <f>C191+D191+E191</f>
        <v>0</v>
      </c>
      <c r="G191" s="45">
        <f>SUM(G187:G190)</f>
        <v>0</v>
      </c>
      <c r="H191" s="45">
        <f>SUM(H187:H190)</f>
        <v>0</v>
      </c>
      <c r="I191" s="45">
        <f>SUM(I187:I190)</f>
        <v>976.5</v>
      </c>
      <c r="J191" s="45">
        <f>SUM(J187:J190)</f>
        <v>295.851</v>
      </c>
      <c r="K191" s="45">
        <f>G191+H191+I191+J191</f>
        <v>1272.351</v>
      </c>
      <c r="L191" s="45">
        <f>+K191+F191</f>
        <v>1272.351</v>
      </c>
      <c r="M191" s="17"/>
    </row>
    <row r="192" spans="1:13" s="103" customFormat="1" ht="30" customHeight="1">
      <c r="A192" s="9"/>
      <c r="B192" s="52"/>
      <c r="C192" s="95"/>
      <c r="D192" s="95"/>
      <c r="E192" s="95"/>
      <c r="F192" s="96"/>
      <c r="G192" s="95"/>
      <c r="H192" s="101"/>
      <c r="I192" s="101"/>
      <c r="J192" s="101"/>
      <c r="K192" s="96"/>
      <c r="L192" s="98"/>
      <c r="M192" s="88"/>
    </row>
    <row r="193" spans="1:13" s="23" customFormat="1" ht="17.25">
      <c r="A193" s="9"/>
      <c r="B193" s="28"/>
      <c r="C193" s="3"/>
      <c r="D193" s="3"/>
      <c r="E193" s="3"/>
      <c r="F193" s="42"/>
      <c r="G193" s="3"/>
      <c r="H193" s="22"/>
      <c r="I193" s="22"/>
      <c r="J193" s="22"/>
      <c r="K193" s="42"/>
      <c r="L193" s="44"/>
      <c r="M193" s="85"/>
    </row>
    <row r="194" spans="1:13" ht="22.5" customHeight="1">
      <c r="A194" s="8"/>
      <c r="B194" s="94" t="s">
        <v>2</v>
      </c>
      <c r="C194" s="43">
        <f>+C167+C146+C133+C74+C129+C69+C63+C17++C159+C137+C142+C99+C92+C87+C79+C12+C50+C56+C42+C163+C173+C179+C185+C191</f>
        <v>3013.6679999999997</v>
      </c>
      <c r="D194" s="43">
        <f>+D167+D146+D133+D74+D129+D69+D63+D17++D159+D137+D142+D99+D92+D87+D79+D12+D50+D56+D42+D163+D173+D179+D185+D191</f>
        <v>12431.292000000001</v>
      </c>
      <c r="E194" s="43">
        <f>+E167+E146+E133+E74+E129+E69+E63+E17++E159+E137+E142+E99+E92+E87+E79+E12+E50+E56+E42+E163+E173+E179+E185+E191</f>
        <v>11204.827</v>
      </c>
      <c r="F194" s="43">
        <f>C194+D194+E194</f>
        <v>26649.787</v>
      </c>
      <c r="G194" s="43">
        <f>+G167+G146+G133+G74+G129+G69+G63+G17++G159+G137+G142+G99+G92+G87+G79+G12+G50+G56+G42+G163+G173+G179+G185+G191</f>
        <v>23092.863</v>
      </c>
      <c r="H194" s="43">
        <f>+H167+H146+H133+H74+H129+H69+H63+H17++H159+H137+H142+H99+H92+H87+H79+H12+H50+H56+H42+H163+H173+H179+H185+H191</f>
        <v>10748.539999999999</v>
      </c>
      <c r="I194" s="43">
        <f>+I167+I146+I133+I74+I129+I69+I63+I17++I159+I137+I142+I99+I92+I87+I79+I12+I50+I56+I42+I163+I173+I179+I185+I191</f>
        <v>43379.356000000014</v>
      </c>
      <c r="J194" s="43">
        <f>+J167+J146+J133+J74+J129+J69+J63+J17++J159+J137+J142+J99+J92+J87+J79+J12+J50+J56+J42+J163+J173+J179+J185+J191</f>
        <v>34146.191</v>
      </c>
      <c r="K194" s="43">
        <f>G194+H194+I194+J194</f>
        <v>111366.95000000001</v>
      </c>
      <c r="L194" s="43">
        <f>+K194+F194</f>
        <v>138016.73700000002</v>
      </c>
      <c r="M194" s="49"/>
    </row>
    <row r="195" ht="12.75">
      <c r="K195" s="24"/>
    </row>
  </sheetData>
  <sheetProtection/>
  <mergeCells count="15">
    <mergeCell ref="A2:M2"/>
    <mergeCell ref="L4:L6"/>
    <mergeCell ref="H5:I5"/>
    <mergeCell ref="F5:F6"/>
    <mergeCell ref="C4:F4"/>
    <mergeCell ref="C5:C6"/>
    <mergeCell ref="D5:D6"/>
    <mergeCell ref="B4:B6"/>
    <mergeCell ref="A4:A6"/>
    <mergeCell ref="J5:J6"/>
    <mergeCell ref="G5:G6"/>
    <mergeCell ref="K5:K6"/>
    <mergeCell ref="E5:E6"/>
    <mergeCell ref="G4:K4"/>
    <mergeCell ref="M4:M6"/>
  </mergeCells>
  <printOptions/>
  <pageMargins left="0" right="0" top="0.3937007874015748" bottom="0.5905511811023623" header="0.1968503937007874" footer="0.5118110236220472"/>
  <pageSetup horizontalDpi="600" verticalDpi="600" orientation="landscape" scale="65" r:id="rId1"/>
  <ignoredErrors>
    <ignoredError sqref="I89:J8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M106"/>
  <sheetViews>
    <sheetView zoomScale="60" zoomScaleNormal="60" zoomScalePageLayoutView="0" workbookViewId="0" topLeftCell="A78">
      <selection activeCell="F11" sqref="F11"/>
    </sheetView>
  </sheetViews>
  <sheetFormatPr defaultColWidth="9.140625" defaultRowHeight="12.75"/>
  <cols>
    <col min="1" max="1" width="3.8515625" style="107" customWidth="1"/>
    <col min="2" max="2" width="32.57421875" style="0" customWidth="1"/>
    <col min="3" max="3" width="11.7109375" style="0" customWidth="1"/>
    <col min="4" max="4" width="13.140625" style="0" customWidth="1"/>
    <col min="5" max="5" width="12.8515625" style="0" customWidth="1"/>
    <col min="6" max="6" width="12.28125" style="0" customWidth="1"/>
    <col min="7" max="7" width="12.00390625" style="0" customWidth="1"/>
    <col min="8" max="8" width="13.57421875" style="0" customWidth="1"/>
    <col min="9" max="9" width="12.8515625" style="0" customWidth="1"/>
    <col min="10" max="10" width="11.8515625" style="0" customWidth="1"/>
    <col min="11" max="11" width="14.140625" style="0" customWidth="1"/>
    <col min="12" max="12" width="26.28125" style="0" customWidth="1"/>
    <col min="13" max="13" width="10.8515625" style="0" customWidth="1"/>
  </cols>
  <sheetData>
    <row r="1" ht="12" customHeight="1"/>
    <row r="2" spans="1:12" ht="57" customHeight="1">
      <c r="A2" s="151" t="s">
        <v>225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2:12" ht="15" customHeight="1">
      <c r="B3" s="4"/>
      <c r="C3" s="4"/>
      <c r="D3" s="4"/>
      <c r="E3" s="4"/>
      <c r="F3" s="4"/>
      <c r="G3" s="4"/>
      <c r="H3" s="4"/>
      <c r="L3" s="107" t="s">
        <v>0</v>
      </c>
    </row>
    <row r="4" spans="1:12" ht="55.5" customHeight="1">
      <c r="A4" s="159" t="s">
        <v>8</v>
      </c>
      <c r="B4" s="156" t="s">
        <v>19</v>
      </c>
      <c r="C4" s="161" t="s">
        <v>25</v>
      </c>
      <c r="D4" s="162"/>
      <c r="E4" s="162"/>
      <c r="F4" s="160" t="s">
        <v>26</v>
      </c>
      <c r="G4" s="155"/>
      <c r="H4" s="155"/>
      <c r="I4" s="160" t="s">
        <v>27</v>
      </c>
      <c r="J4" s="155"/>
      <c r="K4" s="155"/>
      <c r="L4" s="150" t="s">
        <v>131</v>
      </c>
    </row>
    <row r="5" spans="1:12" ht="61.5" customHeight="1">
      <c r="A5" s="159"/>
      <c r="B5" s="157"/>
      <c r="C5" s="142" t="s">
        <v>21</v>
      </c>
      <c r="D5" s="142" t="s">
        <v>22</v>
      </c>
      <c r="E5" s="145" t="s">
        <v>30</v>
      </c>
      <c r="F5" s="142" t="s">
        <v>23</v>
      </c>
      <c r="G5" s="142" t="s">
        <v>24</v>
      </c>
      <c r="H5" s="145" t="s">
        <v>28</v>
      </c>
      <c r="I5" s="142" t="s">
        <v>23</v>
      </c>
      <c r="J5" s="142" t="s">
        <v>24</v>
      </c>
      <c r="K5" s="145" t="s">
        <v>29</v>
      </c>
      <c r="L5" s="150"/>
    </row>
    <row r="6" spans="1:12" ht="16.5" customHeight="1">
      <c r="A6" s="159"/>
      <c r="B6" s="158"/>
      <c r="C6" s="142"/>
      <c r="D6" s="142"/>
      <c r="E6" s="146"/>
      <c r="F6" s="142"/>
      <c r="G6" s="142"/>
      <c r="H6" s="146"/>
      <c r="I6" s="142"/>
      <c r="J6" s="142"/>
      <c r="K6" s="146"/>
      <c r="L6" s="150"/>
    </row>
    <row r="7" spans="1:11" ht="14.25">
      <c r="A7" s="124"/>
      <c r="B7" s="30">
        <v>1</v>
      </c>
      <c r="C7" s="30">
        <v>2</v>
      </c>
      <c r="D7" s="30">
        <v>3</v>
      </c>
      <c r="E7" s="30">
        <v>4</v>
      </c>
      <c r="F7" s="1">
        <v>5</v>
      </c>
      <c r="G7" s="1">
        <v>6</v>
      </c>
      <c r="H7" s="32">
        <v>7</v>
      </c>
      <c r="I7" s="1">
        <v>8</v>
      </c>
      <c r="J7" s="1">
        <v>9</v>
      </c>
      <c r="K7" s="7">
        <v>10</v>
      </c>
    </row>
    <row r="8" spans="1:12" s="16" customFormat="1" ht="16.5" customHeight="1">
      <c r="A8" s="9"/>
      <c r="B8" s="135" t="s">
        <v>51</v>
      </c>
      <c r="C8" s="54"/>
      <c r="D8" s="54"/>
      <c r="E8" s="55"/>
      <c r="F8" s="13"/>
      <c r="G8" s="13"/>
      <c r="H8" s="55"/>
      <c r="I8" s="13"/>
      <c r="J8" s="13"/>
      <c r="K8" s="55"/>
      <c r="L8" s="83"/>
    </row>
    <row r="9" spans="1:12" s="19" customFormat="1" ht="33" customHeight="1">
      <c r="A9" s="125">
        <v>1</v>
      </c>
      <c r="B9" s="76" t="s">
        <v>52</v>
      </c>
      <c r="C9" s="56">
        <f>+F9+I9</f>
        <v>5140</v>
      </c>
      <c r="D9" s="56">
        <f>+G9+J9</f>
        <v>0</v>
      </c>
      <c r="E9" s="70">
        <f>D9+C9</f>
        <v>5140</v>
      </c>
      <c r="F9" s="56">
        <v>5140</v>
      </c>
      <c r="G9" s="56">
        <v>0</v>
      </c>
      <c r="H9" s="70">
        <f>+G9+F9</f>
        <v>5140</v>
      </c>
      <c r="I9" s="56">
        <v>0</v>
      </c>
      <c r="J9" s="56">
        <v>0</v>
      </c>
      <c r="K9" s="70">
        <f>+J9+I9</f>
        <v>0</v>
      </c>
      <c r="L9" s="134" t="s">
        <v>132</v>
      </c>
    </row>
    <row r="10" spans="1:12" s="19" customFormat="1" ht="16.5" customHeight="1">
      <c r="A10" s="125"/>
      <c r="B10" s="76"/>
      <c r="C10" s="53"/>
      <c r="D10" s="53"/>
      <c r="E10" s="55"/>
      <c r="F10" s="20"/>
      <c r="G10" s="20"/>
      <c r="H10" s="55"/>
      <c r="I10" s="20"/>
      <c r="J10" s="20"/>
      <c r="K10" s="55"/>
      <c r="L10" s="17"/>
    </row>
    <row r="11" spans="1:12" s="37" customFormat="1" ht="16.5">
      <c r="A11" s="126"/>
      <c r="B11" s="77" t="s">
        <v>1</v>
      </c>
      <c r="C11" s="57">
        <f>+C8+C9+C10</f>
        <v>5140</v>
      </c>
      <c r="D11" s="57">
        <f>+D8+D9+D10</f>
        <v>0</v>
      </c>
      <c r="E11" s="57">
        <f>+D11+C11</f>
        <v>5140</v>
      </c>
      <c r="F11" s="57">
        <f>+F8+F9+F10</f>
        <v>5140</v>
      </c>
      <c r="G11" s="57">
        <f>+G8+G9+G10</f>
        <v>0</v>
      </c>
      <c r="H11" s="57">
        <f>+G11+F11</f>
        <v>5140</v>
      </c>
      <c r="I11" s="57">
        <f>+I8+I9+I10</f>
        <v>0</v>
      </c>
      <c r="J11" s="57">
        <f>+J8+J9+J10</f>
        <v>0</v>
      </c>
      <c r="K11" s="57">
        <f>+J11+I11</f>
        <v>0</v>
      </c>
      <c r="L11" s="72"/>
    </row>
    <row r="12" spans="1:12" s="19" customFormat="1" ht="16.5" customHeight="1">
      <c r="A12" s="125"/>
      <c r="B12" s="135" t="s">
        <v>155</v>
      </c>
      <c r="C12" s="53"/>
      <c r="D12" s="53"/>
      <c r="E12" s="55"/>
      <c r="F12" s="20"/>
      <c r="G12" s="20"/>
      <c r="H12" s="55"/>
      <c r="I12" s="20"/>
      <c r="J12" s="20"/>
      <c r="K12" s="55"/>
      <c r="L12" s="17"/>
    </row>
    <row r="13" spans="1:12" s="19" customFormat="1" ht="33" customHeight="1">
      <c r="A13" s="125">
        <v>1</v>
      </c>
      <c r="B13" s="90" t="s">
        <v>226</v>
      </c>
      <c r="C13" s="56">
        <f>+F13+I13</f>
        <v>1400</v>
      </c>
      <c r="D13" s="56">
        <f>+G13+J13</f>
        <v>0</v>
      </c>
      <c r="E13" s="70">
        <f>D13+C13</f>
        <v>1400</v>
      </c>
      <c r="F13" s="56">
        <v>1400</v>
      </c>
      <c r="G13" s="56">
        <v>0</v>
      </c>
      <c r="H13" s="70">
        <f>+G13+F13</f>
        <v>1400</v>
      </c>
      <c r="I13" s="56">
        <v>0</v>
      </c>
      <c r="J13" s="56">
        <v>0</v>
      </c>
      <c r="K13" s="70">
        <f>+J13+I13</f>
        <v>0</v>
      </c>
      <c r="L13" s="134" t="s">
        <v>133</v>
      </c>
    </row>
    <row r="14" spans="1:12" s="140" customFormat="1" ht="27" customHeight="1">
      <c r="A14" s="125"/>
      <c r="B14" s="136"/>
      <c r="C14" s="56"/>
      <c r="D14" s="56"/>
      <c r="E14" s="70">
        <f>D14+C14</f>
        <v>0</v>
      </c>
      <c r="F14" s="108"/>
      <c r="G14" s="56"/>
      <c r="H14" s="70">
        <f>+G14+F14</f>
        <v>0</v>
      </c>
      <c r="I14" s="56"/>
      <c r="J14" s="56"/>
      <c r="K14" s="70">
        <f>+J14+I14</f>
        <v>0</v>
      </c>
      <c r="L14" s="139"/>
    </row>
    <row r="15" spans="1:12" ht="17.25" customHeight="1">
      <c r="A15" s="127"/>
      <c r="B15" s="78"/>
      <c r="C15" s="53"/>
      <c r="D15" s="53"/>
      <c r="E15" s="55"/>
      <c r="F15" s="20"/>
      <c r="G15" s="20"/>
      <c r="H15" s="55"/>
      <c r="I15" s="20"/>
      <c r="J15" s="20"/>
      <c r="K15" s="55"/>
      <c r="L15" s="49"/>
    </row>
    <row r="16" spans="1:12" s="37" customFormat="1" ht="16.5">
      <c r="A16" s="126"/>
      <c r="B16" s="77" t="s">
        <v>1</v>
      </c>
      <c r="C16" s="57">
        <f>+C15+C13+C15</f>
        <v>1400</v>
      </c>
      <c r="D16" s="57">
        <f>+D15+D13+D15</f>
        <v>0</v>
      </c>
      <c r="E16" s="57">
        <f>+D16+C16</f>
        <v>1400</v>
      </c>
      <c r="F16" s="57">
        <f>+F15+F13+F15</f>
        <v>1400</v>
      </c>
      <c r="G16" s="57">
        <f>+G15+G13+G15</f>
        <v>0</v>
      </c>
      <c r="H16" s="57">
        <f>+G16+F16</f>
        <v>1400</v>
      </c>
      <c r="I16" s="57">
        <f>+I12+I13+I15</f>
        <v>0</v>
      </c>
      <c r="J16" s="57">
        <f>+J12+J13+J15</f>
        <v>0</v>
      </c>
      <c r="K16" s="57">
        <f>+J16+I16</f>
        <v>0</v>
      </c>
      <c r="L16" s="72"/>
    </row>
    <row r="17" spans="1:12" s="19" customFormat="1" ht="16.5" customHeight="1">
      <c r="A17" s="125"/>
      <c r="B17" s="135" t="s">
        <v>165</v>
      </c>
      <c r="C17" s="53"/>
      <c r="D17" s="53"/>
      <c r="E17" s="55"/>
      <c r="F17" s="20"/>
      <c r="G17" s="20"/>
      <c r="H17" s="55"/>
      <c r="I17" s="20"/>
      <c r="J17" s="20"/>
      <c r="K17" s="55"/>
      <c r="L17" s="17"/>
    </row>
    <row r="18" spans="1:12" s="19" customFormat="1" ht="16.5" customHeight="1">
      <c r="A18" s="125">
        <v>1</v>
      </c>
      <c r="B18" s="76" t="s">
        <v>186</v>
      </c>
      <c r="C18" s="56">
        <f>+F18+I18</f>
        <v>0</v>
      </c>
      <c r="D18" s="56">
        <f>+G18+J18</f>
        <v>1280</v>
      </c>
      <c r="E18" s="55">
        <f>D18+C18</f>
        <v>1280</v>
      </c>
      <c r="F18" s="56">
        <v>0</v>
      </c>
      <c r="G18" s="56">
        <v>1280</v>
      </c>
      <c r="H18" s="55">
        <f>+G18+F18</f>
        <v>1280</v>
      </c>
      <c r="I18" s="56">
        <v>0</v>
      </c>
      <c r="J18" s="56">
        <v>0</v>
      </c>
      <c r="K18" s="55">
        <f>+J18+I18</f>
        <v>0</v>
      </c>
      <c r="L18" s="82"/>
    </row>
    <row r="19" spans="1:12" s="19" customFormat="1" ht="16.5" customHeight="1">
      <c r="A19" s="125">
        <v>2</v>
      </c>
      <c r="B19" s="76" t="s">
        <v>187</v>
      </c>
      <c r="C19" s="56">
        <f>+F19+I19</f>
        <v>0</v>
      </c>
      <c r="D19" s="56">
        <f>+G19+J19</f>
        <v>1260</v>
      </c>
      <c r="E19" s="55">
        <f>D19+C19</f>
        <v>1260</v>
      </c>
      <c r="F19" s="56">
        <v>0</v>
      </c>
      <c r="G19" s="56">
        <v>1260</v>
      </c>
      <c r="H19" s="55">
        <f>+G19+F19</f>
        <v>1260</v>
      </c>
      <c r="I19" s="56">
        <v>0</v>
      </c>
      <c r="J19" s="56">
        <v>0</v>
      </c>
      <c r="K19" s="55">
        <f>+J19+I19</f>
        <v>0</v>
      </c>
      <c r="L19" s="17"/>
    </row>
    <row r="20" spans="1:12" ht="17.25" customHeight="1">
      <c r="A20" s="127"/>
      <c r="B20" s="78"/>
      <c r="C20" s="53"/>
      <c r="D20" s="53"/>
      <c r="E20" s="55"/>
      <c r="F20" s="20"/>
      <c r="G20" s="20"/>
      <c r="H20" s="55"/>
      <c r="I20" s="20"/>
      <c r="J20" s="20"/>
      <c r="K20" s="55"/>
      <c r="L20" s="49"/>
    </row>
    <row r="21" spans="1:12" s="37" customFormat="1" ht="16.5">
      <c r="A21" s="126"/>
      <c r="B21" s="77" t="s">
        <v>1</v>
      </c>
      <c r="C21" s="57">
        <f>+C17+C18+C20</f>
        <v>0</v>
      </c>
      <c r="D21" s="57">
        <f>+D17+D18+D19</f>
        <v>2540</v>
      </c>
      <c r="E21" s="57">
        <f>+D21+C21</f>
        <v>2540</v>
      </c>
      <c r="F21" s="57">
        <f>+F17+F18+F20</f>
        <v>0</v>
      </c>
      <c r="G21" s="57">
        <f>+G17+G18+G19</f>
        <v>2540</v>
      </c>
      <c r="H21" s="57">
        <f>+G21+F21</f>
        <v>2540</v>
      </c>
      <c r="I21" s="57">
        <f>+I17+I18+I20</f>
        <v>0</v>
      </c>
      <c r="J21" s="57">
        <f>+J17+J18+J20</f>
        <v>0</v>
      </c>
      <c r="K21" s="57">
        <f>+J21+I21</f>
        <v>0</v>
      </c>
      <c r="L21" s="72"/>
    </row>
    <row r="22" spans="1:12" s="19" customFormat="1" ht="16.5" customHeight="1">
      <c r="A22" s="125"/>
      <c r="B22" s="135" t="s">
        <v>118</v>
      </c>
      <c r="C22" s="53"/>
      <c r="D22" s="53"/>
      <c r="E22" s="55"/>
      <c r="F22" s="20"/>
      <c r="G22" s="20"/>
      <c r="H22" s="55"/>
      <c r="I22" s="20"/>
      <c r="J22" s="20"/>
      <c r="K22" s="55"/>
      <c r="L22" s="17"/>
    </row>
    <row r="23" spans="1:12" s="19" customFormat="1" ht="16.5" customHeight="1">
      <c r="A23" s="125">
        <v>1</v>
      </c>
      <c r="B23" s="76" t="s">
        <v>173</v>
      </c>
      <c r="C23" s="56">
        <f>+F23+I23</f>
        <v>1786.6</v>
      </c>
      <c r="D23" s="56">
        <f>+G23+J23</f>
        <v>0</v>
      </c>
      <c r="E23" s="55">
        <f>D23+C23</f>
        <v>1786.6</v>
      </c>
      <c r="F23" s="56">
        <v>1786.6</v>
      </c>
      <c r="G23" s="56">
        <v>0</v>
      </c>
      <c r="H23" s="55">
        <f>+G23+F23</f>
        <v>1786.6</v>
      </c>
      <c r="I23" s="56">
        <v>0</v>
      </c>
      <c r="J23" s="56">
        <v>0</v>
      </c>
      <c r="K23" s="55">
        <f>+J23+I23</f>
        <v>0</v>
      </c>
      <c r="L23" s="82" t="s">
        <v>133</v>
      </c>
    </row>
    <row r="24" spans="1:12" s="19" customFormat="1" ht="16.5" customHeight="1">
      <c r="A24" s="125">
        <v>2</v>
      </c>
      <c r="B24" s="76" t="s">
        <v>174</v>
      </c>
      <c r="C24" s="56">
        <f>+F24+I24</f>
        <v>3142.8</v>
      </c>
      <c r="D24" s="56">
        <f>+G24+J24</f>
        <v>0</v>
      </c>
      <c r="E24" s="55">
        <f>D24+C24</f>
        <v>3142.8</v>
      </c>
      <c r="F24" s="56">
        <v>3142.8</v>
      </c>
      <c r="G24" s="56">
        <v>0</v>
      </c>
      <c r="H24" s="55">
        <f>+G24+F24</f>
        <v>3142.8</v>
      </c>
      <c r="I24" s="56">
        <v>0</v>
      </c>
      <c r="J24" s="56">
        <v>0</v>
      </c>
      <c r="K24" s="55">
        <f>+J24+I24</f>
        <v>0</v>
      </c>
      <c r="L24" s="82" t="s">
        <v>133</v>
      </c>
    </row>
    <row r="25" spans="1:12" ht="17.25" customHeight="1">
      <c r="A25" s="127"/>
      <c r="B25" s="78"/>
      <c r="C25" s="53"/>
      <c r="D25" s="53"/>
      <c r="E25" s="55"/>
      <c r="F25" s="20"/>
      <c r="G25" s="20"/>
      <c r="H25" s="55"/>
      <c r="I25" s="20"/>
      <c r="J25" s="20"/>
      <c r="K25" s="55"/>
      <c r="L25" s="49"/>
    </row>
    <row r="26" spans="1:12" s="37" customFormat="1" ht="16.5">
      <c r="A26" s="126"/>
      <c r="B26" s="77" t="s">
        <v>1</v>
      </c>
      <c r="C26" s="57">
        <f>+C22+C23+C25</f>
        <v>1786.6</v>
      </c>
      <c r="D26" s="57">
        <f>+D22+D23+D25</f>
        <v>0</v>
      </c>
      <c r="E26" s="57">
        <f>+D26+C26</f>
        <v>1786.6</v>
      </c>
      <c r="F26" s="57">
        <f>+F22+F23+F25</f>
        <v>1786.6</v>
      </c>
      <c r="G26" s="57">
        <f>+G22+G23+G25</f>
        <v>0</v>
      </c>
      <c r="H26" s="57">
        <f>+G26+F26</f>
        <v>1786.6</v>
      </c>
      <c r="I26" s="57">
        <f>+I22+I23+I25</f>
        <v>0</v>
      </c>
      <c r="J26" s="57">
        <f>+J22+J23+J25</f>
        <v>0</v>
      </c>
      <c r="K26" s="57">
        <f>+J26+I26</f>
        <v>0</v>
      </c>
      <c r="L26" s="72"/>
    </row>
    <row r="27" spans="1:12" s="19" customFormat="1" ht="17.25">
      <c r="A27" s="69"/>
      <c r="B27" s="135" t="s">
        <v>126</v>
      </c>
      <c r="C27" s="58"/>
      <c r="D27" s="58"/>
      <c r="E27" s="55"/>
      <c r="F27" s="25"/>
      <c r="G27" s="25"/>
      <c r="H27" s="55"/>
      <c r="I27" s="25"/>
      <c r="J27" s="25"/>
      <c r="K27" s="55"/>
      <c r="L27" s="17"/>
    </row>
    <row r="28" spans="1:13" s="19" customFormat="1" ht="36" customHeight="1">
      <c r="A28" s="69" t="s">
        <v>5</v>
      </c>
      <c r="B28" s="40" t="s">
        <v>228</v>
      </c>
      <c r="C28" s="56">
        <f>+F28+I28</f>
        <v>0</v>
      </c>
      <c r="D28" s="56">
        <f>+G28+J28</f>
        <v>900</v>
      </c>
      <c r="E28" s="70">
        <f>D28+C28</f>
        <v>900</v>
      </c>
      <c r="F28" s="56">
        <v>0</v>
      </c>
      <c r="G28" s="56">
        <v>900</v>
      </c>
      <c r="H28" s="70">
        <f>+G28+F28</f>
        <v>900</v>
      </c>
      <c r="I28" s="71">
        <v>0</v>
      </c>
      <c r="J28" s="71">
        <v>0</v>
      </c>
      <c r="K28" s="55">
        <f>+J28+I28</f>
        <v>0</v>
      </c>
      <c r="L28" s="17"/>
      <c r="M28" s="75"/>
    </row>
    <row r="29" spans="1:12" s="19" customFormat="1" ht="17.25">
      <c r="A29" s="69"/>
      <c r="B29" s="40"/>
      <c r="C29" s="111"/>
      <c r="D29" s="111"/>
      <c r="E29" s="55"/>
      <c r="F29" s="111"/>
      <c r="G29" s="111"/>
      <c r="H29" s="55"/>
      <c r="I29" s="112"/>
      <c r="J29" s="112"/>
      <c r="K29" s="55"/>
      <c r="L29" s="17"/>
    </row>
    <row r="30" spans="1:12" s="19" customFormat="1" ht="17.25">
      <c r="A30" s="69"/>
      <c r="B30" s="76"/>
      <c r="C30" s="58"/>
      <c r="D30" s="58"/>
      <c r="E30" s="55"/>
      <c r="F30" s="25"/>
      <c r="G30" s="25"/>
      <c r="H30" s="55"/>
      <c r="I30" s="25"/>
      <c r="J30" s="25"/>
      <c r="K30" s="55"/>
      <c r="L30" s="17"/>
    </row>
    <row r="31" spans="1:12" s="37" customFormat="1" ht="16.5">
      <c r="A31" s="126"/>
      <c r="B31" s="77" t="s">
        <v>1</v>
      </c>
      <c r="C31" s="57">
        <f>C28</f>
        <v>0</v>
      </c>
      <c r="D31" s="57">
        <f>D28</f>
        <v>900</v>
      </c>
      <c r="E31" s="57">
        <f>+H31+K31</f>
        <v>900</v>
      </c>
      <c r="F31" s="57">
        <f>F28</f>
        <v>0</v>
      </c>
      <c r="G31" s="57">
        <f>G28</f>
        <v>900</v>
      </c>
      <c r="H31" s="57">
        <f>+G31+F31</f>
        <v>900</v>
      </c>
      <c r="I31" s="57">
        <f>I28</f>
        <v>0</v>
      </c>
      <c r="J31" s="57">
        <f>J28</f>
        <v>0</v>
      </c>
      <c r="K31" s="57">
        <f>+J31+I31</f>
        <v>0</v>
      </c>
      <c r="L31" s="72"/>
    </row>
    <row r="32" spans="1:12" s="19" customFormat="1" ht="17.25">
      <c r="A32" s="69"/>
      <c r="B32" s="135" t="s">
        <v>127</v>
      </c>
      <c r="C32" s="58"/>
      <c r="D32" s="58"/>
      <c r="E32" s="55"/>
      <c r="F32" s="25"/>
      <c r="G32" s="25"/>
      <c r="H32" s="55"/>
      <c r="I32" s="25"/>
      <c r="J32" s="25"/>
      <c r="K32" s="55"/>
      <c r="L32" s="17"/>
    </row>
    <row r="33" spans="1:12" s="19" customFormat="1" ht="34.5" customHeight="1">
      <c r="A33" s="69" t="s">
        <v>5</v>
      </c>
      <c r="B33" s="138" t="s">
        <v>207</v>
      </c>
      <c r="C33" s="56">
        <f aca="true" t="shared" si="0" ref="C33:C51">+F33+I33</f>
        <v>0</v>
      </c>
      <c r="D33" s="56">
        <f aca="true" t="shared" si="1" ref="D33:D51">+G33+J33</f>
        <v>576.9</v>
      </c>
      <c r="E33" s="70">
        <f aca="true" t="shared" si="2" ref="E33:E51">D33+C33</f>
        <v>576.9</v>
      </c>
      <c r="F33" s="56">
        <v>0</v>
      </c>
      <c r="G33" s="56">
        <v>576.9</v>
      </c>
      <c r="H33" s="70">
        <f aca="true" t="shared" si="3" ref="H33:H51">+G33+F33</f>
        <v>576.9</v>
      </c>
      <c r="I33" s="71">
        <v>0</v>
      </c>
      <c r="J33" s="71">
        <v>0</v>
      </c>
      <c r="K33" s="55">
        <f aca="true" t="shared" si="4" ref="K33:K51">+J33+I33</f>
        <v>0</v>
      </c>
      <c r="L33" s="88" t="s">
        <v>134</v>
      </c>
    </row>
    <row r="34" spans="1:12" s="19" customFormat="1" ht="34.5" customHeight="1">
      <c r="A34" s="69" t="s">
        <v>6</v>
      </c>
      <c r="B34" s="138" t="s">
        <v>53</v>
      </c>
      <c r="C34" s="56">
        <f t="shared" si="0"/>
        <v>0</v>
      </c>
      <c r="D34" s="56">
        <f t="shared" si="1"/>
        <v>1629.7</v>
      </c>
      <c r="E34" s="70">
        <f t="shared" si="2"/>
        <v>1629.7</v>
      </c>
      <c r="F34" s="56">
        <v>0</v>
      </c>
      <c r="G34" s="56">
        <v>1629.7</v>
      </c>
      <c r="H34" s="70">
        <f t="shared" si="3"/>
        <v>1629.7</v>
      </c>
      <c r="I34" s="73">
        <v>0</v>
      </c>
      <c r="J34" s="73">
        <v>0</v>
      </c>
      <c r="K34" s="55">
        <f t="shared" si="4"/>
        <v>0</v>
      </c>
      <c r="L34" s="88" t="s">
        <v>227</v>
      </c>
    </row>
    <row r="35" spans="1:12" s="19" customFormat="1" ht="34.5" customHeight="1">
      <c r="A35" s="69" t="s">
        <v>7</v>
      </c>
      <c r="B35" s="138" t="s">
        <v>54</v>
      </c>
      <c r="C35" s="56">
        <f t="shared" si="0"/>
        <v>0</v>
      </c>
      <c r="D35" s="56">
        <f t="shared" si="1"/>
        <v>1387.1</v>
      </c>
      <c r="E35" s="70">
        <f t="shared" si="2"/>
        <v>1387.1</v>
      </c>
      <c r="F35" s="56">
        <v>0</v>
      </c>
      <c r="G35" s="56">
        <v>1387.1</v>
      </c>
      <c r="H35" s="70">
        <f t="shared" si="3"/>
        <v>1387.1</v>
      </c>
      <c r="I35" s="73">
        <v>0</v>
      </c>
      <c r="J35" s="73">
        <v>0</v>
      </c>
      <c r="K35" s="55">
        <f t="shared" si="4"/>
        <v>0</v>
      </c>
      <c r="L35" s="88" t="s">
        <v>135</v>
      </c>
    </row>
    <row r="36" spans="1:12" s="19" customFormat="1" ht="34.5" customHeight="1">
      <c r="A36" s="69" t="s">
        <v>65</v>
      </c>
      <c r="B36" s="138" t="s">
        <v>55</v>
      </c>
      <c r="C36" s="56">
        <f t="shared" si="0"/>
        <v>3160.6</v>
      </c>
      <c r="D36" s="56">
        <f t="shared" si="1"/>
        <v>0</v>
      </c>
      <c r="E36" s="70">
        <f t="shared" si="2"/>
        <v>3160.6</v>
      </c>
      <c r="F36" s="56">
        <v>3160.6</v>
      </c>
      <c r="G36" s="56">
        <v>0</v>
      </c>
      <c r="H36" s="70">
        <f t="shared" si="3"/>
        <v>3160.6</v>
      </c>
      <c r="I36" s="73">
        <v>0</v>
      </c>
      <c r="J36" s="73">
        <v>0</v>
      </c>
      <c r="K36" s="55">
        <f t="shared" si="4"/>
        <v>0</v>
      </c>
      <c r="L36" s="88" t="s">
        <v>135</v>
      </c>
    </row>
    <row r="37" spans="1:12" s="19" customFormat="1" ht="34.5" customHeight="1">
      <c r="A37" s="69" t="s">
        <v>66</v>
      </c>
      <c r="B37" s="138" t="s">
        <v>56</v>
      </c>
      <c r="C37" s="56">
        <f t="shared" si="0"/>
        <v>0</v>
      </c>
      <c r="D37" s="56">
        <f t="shared" si="1"/>
        <v>2414.1</v>
      </c>
      <c r="E37" s="70">
        <f t="shared" si="2"/>
        <v>2414.1</v>
      </c>
      <c r="F37" s="56">
        <v>0</v>
      </c>
      <c r="G37" s="56">
        <v>0</v>
      </c>
      <c r="H37" s="70">
        <f t="shared" si="3"/>
        <v>0</v>
      </c>
      <c r="I37" s="73">
        <v>0</v>
      </c>
      <c r="J37" s="73">
        <v>2414.1</v>
      </c>
      <c r="K37" s="55">
        <f t="shared" si="4"/>
        <v>2414.1</v>
      </c>
      <c r="L37" s="88" t="s">
        <v>134</v>
      </c>
    </row>
    <row r="38" spans="1:12" s="19" customFormat="1" ht="34.5" customHeight="1">
      <c r="A38" s="69" t="s">
        <v>67</v>
      </c>
      <c r="B38" s="138" t="s">
        <v>57</v>
      </c>
      <c r="C38" s="56">
        <f t="shared" si="0"/>
        <v>0</v>
      </c>
      <c r="D38" s="56">
        <f t="shared" si="1"/>
        <v>5533.5</v>
      </c>
      <c r="E38" s="70">
        <f t="shared" si="2"/>
        <v>5533.5</v>
      </c>
      <c r="F38" s="73">
        <v>0</v>
      </c>
      <c r="G38" s="73">
        <v>5533.5</v>
      </c>
      <c r="H38" s="70">
        <f t="shared" si="3"/>
        <v>5533.5</v>
      </c>
      <c r="I38" s="73">
        <v>0</v>
      </c>
      <c r="J38" s="73">
        <v>0</v>
      </c>
      <c r="K38" s="55">
        <f t="shared" si="4"/>
        <v>0</v>
      </c>
      <c r="L38" s="52" t="s">
        <v>136</v>
      </c>
    </row>
    <row r="39" spans="1:12" s="19" customFormat="1" ht="34.5" customHeight="1">
      <c r="A39" s="69" t="s">
        <v>209</v>
      </c>
      <c r="B39" s="138" t="s">
        <v>210</v>
      </c>
      <c r="C39" s="56">
        <f>+F39+I39</f>
        <v>0</v>
      </c>
      <c r="D39" s="56">
        <f>+G39+J39</f>
        <v>1528.2</v>
      </c>
      <c r="E39" s="70">
        <f t="shared" si="2"/>
        <v>1528.2</v>
      </c>
      <c r="F39" s="73">
        <v>0</v>
      </c>
      <c r="G39" s="73">
        <v>1528.2</v>
      </c>
      <c r="H39" s="70">
        <f t="shared" si="3"/>
        <v>1528.2</v>
      </c>
      <c r="I39" s="73">
        <v>0</v>
      </c>
      <c r="J39" s="73">
        <v>0</v>
      </c>
      <c r="K39" s="55">
        <f t="shared" si="4"/>
        <v>0</v>
      </c>
      <c r="L39" s="52"/>
    </row>
    <row r="40" spans="1:12" s="19" customFormat="1" ht="34.5" customHeight="1">
      <c r="A40" s="69" t="s">
        <v>68</v>
      </c>
      <c r="B40" s="138" t="s">
        <v>211</v>
      </c>
      <c r="C40" s="56">
        <f>+F40+I40</f>
        <v>0</v>
      </c>
      <c r="D40" s="56">
        <f>+G40+J40</f>
        <v>668.9</v>
      </c>
      <c r="E40" s="70">
        <f t="shared" si="2"/>
        <v>668.9</v>
      </c>
      <c r="F40" s="73">
        <v>0</v>
      </c>
      <c r="G40" s="73">
        <v>0</v>
      </c>
      <c r="H40" s="70">
        <f t="shared" si="3"/>
        <v>0</v>
      </c>
      <c r="I40" s="73">
        <v>0</v>
      </c>
      <c r="J40" s="73">
        <v>668.9</v>
      </c>
      <c r="K40" s="55">
        <f t="shared" si="4"/>
        <v>668.9</v>
      </c>
      <c r="L40" s="52"/>
    </row>
    <row r="41" spans="1:12" s="19" customFormat="1" ht="34.5" customHeight="1">
      <c r="A41" s="69" t="s">
        <v>69</v>
      </c>
      <c r="B41" s="138" t="s">
        <v>58</v>
      </c>
      <c r="C41" s="56">
        <f t="shared" si="0"/>
        <v>0</v>
      </c>
      <c r="D41" s="56">
        <f t="shared" si="1"/>
        <v>1340.9</v>
      </c>
      <c r="E41" s="70">
        <f t="shared" si="2"/>
        <v>1340.9</v>
      </c>
      <c r="F41" s="73">
        <v>0</v>
      </c>
      <c r="G41" s="73">
        <v>1340.9</v>
      </c>
      <c r="H41" s="70">
        <f t="shared" si="3"/>
        <v>1340.9</v>
      </c>
      <c r="I41" s="73">
        <v>0</v>
      </c>
      <c r="J41" s="73">
        <v>0</v>
      </c>
      <c r="K41" s="55">
        <f t="shared" si="4"/>
        <v>0</v>
      </c>
      <c r="L41" s="88" t="s">
        <v>137</v>
      </c>
    </row>
    <row r="42" spans="1:12" s="19" customFormat="1" ht="34.5" customHeight="1">
      <c r="A42" s="69" t="s">
        <v>70</v>
      </c>
      <c r="B42" s="138" t="s">
        <v>59</v>
      </c>
      <c r="C42" s="56">
        <f t="shared" si="0"/>
        <v>0</v>
      </c>
      <c r="D42" s="56">
        <f t="shared" si="1"/>
        <v>1013.7</v>
      </c>
      <c r="E42" s="70">
        <f t="shared" si="2"/>
        <v>1013.7</v>
      </c>
      <c r="F42" s="73">
        <v>0</v>
      </c>
      <c r="G42" s="73">
        <v>1013.7</v>
      </c>
      <c r="H42" s="70">
        <f t="shared" si="3"/>
        <v>1013.7</v>
      </c>
      <c r="I42" s="73">
        <v>0</v>
      </c>
      <c r="J42" s="73">
        <v>0</v>
      </c>
      <c r="K42" s="55">
        <f t="shared" si="4"/>
        <v>0</v>
      </c>
      <c r="L42" s="88" t="s">
        <v>135</v>
      </c>
    </row>
    <row r="43" spans="1:12" s="19" customFormat="1" ht="34.5" customHeight="1">
      <c r="A43" s="69" t="s">
        <v>71</v>
      </c>
      <c r="B43" s="138" t="s">
        <v>60</v>
      </c>
      <c r="C43" s="56">
        <f t="shared" si="0"/>
        <v>0</v>
      </c>
      <c r="D43" s="56">
        <f t="shared" si="1"/>
        <v>817.6</v>
      </c>
      <c r="E43" s="70">
        <f t="shared" si="2"/>
        <v>817.6</v>
      </c>
      <c r="F43" s="73">
        <v>0</v>
      </c>
      <c r="G43" s="73">
        <v>0</v>
      </c>
      <c r="H43" s="70">
        <f t="shared" si="3"/>
        <v>0</v>
      </c>
      <c r="I43" s="73">
        <v>0</v>
      </c>
      <c r="J43" s="73">
        <v>817.6</v>
      </c>
      <c r="K43" s="55">
        <f t="shared" si="4"/>
        <v>817.6</v>
      </c>
      <c r="L43" s="88" t="s">
        <v>135</v>
      </c>
    </row>
    <row r="44" spans="1:12" s="19" customFormat="1" ht="34.5" customHeight="1">
      <c r="A44" s="69" t="s">
        <v>72</v>
      </c>
      <c r="B44" s="138" t="s">
        <v>100</v>
      </c>
      <c r="C44" s="56">
        <f t="shared" si="0"/>
        <v>0</v>
      </c>
      <c r="D44" s="56">
        <f t="shared" si="1"/>
        <v>3500.7</v>
      </c>
      <c r="E44" s="70">
        <f t="shared" si="2"/>
        <v>3500.7</v>
      </c>
      <c r="F44" s="73">
        <v>0</v>
      </c>
      <c r="G44" s="73">
        <v>3500.7</v>
      </c>
      <c r="H44" s="70">
        <f t="shared" si="3"/>
        <v>3500.7</v>
      </c>
      <c r="I44" s="56">
        <v>0</v>
      </c>
      <c r="J44" s="56">
        <v>0</v>
      </c>
      <c r="K44" s="55">
        <f t="shared" si="4"/>
        <v>0</v>
      </c>
      <c r="L44" s="110"/>
    </row>
    <row r="45" spans="1:12" s="19" customFormat="1" ht="34.5" customHeight="1">
      <c r="A45" s="69" t="s">
        <v>73</v>
      </c>
      <c r="B45" s="138" t="s">
        <v>101</v>
      </c>
      <c r="C45" s="56">
        <f t="shared" si="0"/>
        <v>0</v>
      </c>
      <c r="D45" s="56">
        <f t="shared" si="1"/>
        <v>817.6</v>
      </c>
      <c r="E45" s="70">
        <f t="shared" si="2"/>
        <v>817.6</v>
      </c>
      <c r="F45" s="73">
        <v>0</v>
      </c>
      <c r="G45" s="73">
        <v>817.6</v>
      </c>
      <c r="H45" s="70">
        <f t="shared" si="3"/>
        <v>817.6</v>
      </c>
      <c r="I45" s="56">
        <v>0</v>
      </c>
      <c r="J45" s="56">
        <v>0</v>
      </c>
      <c r="K45" s="55">
        <f t="shared" si="4"/>
        <v>0</v>
      </c>
      <c r="L45" s="110"/>
    </row>
    <row r="46" spans="1:12" s="19" customFormat="1" ht="34.5" customHeight="1">
      <c r="A46" s="69" t="s">
        <v>103</v>
      </c>
      <c r="B46" s="138" t="s">
        <v>102</v>
      </c>
      <c r="C46" s="56">
        <f t="shared" si="0"/>
        <v>960.9</v>
      </c>
      <c r="D46" s="56">
        <f t="shared" si="1"/>
        <v>0</v>
      </c>
      <c r="E46" s="70">
        <f t="shared" si="2"/>
        <v>960.9</v>
      </c>
      <c r="F46" s="73">
        <v>0</v>
      </c>
      <c r="G46" s="73">
        <v>0</v>
      </c>
      <c r="H46" s="70">
        <f t="shared" si="3"/>
        <v>0</v>
      </c>
      <c r="I46" s="56">
        <v>960.9</v>
      </c>
      <c r="J46" s="56">
        <v>0</v>
      </c>
      <c r="K46" s="55">
        <f t="shared" si="4"/>
        <v>960.9</v>
      </c>
      <c r="L46" s="110"/>
    </row>
    <row r="47" spans="1:12" s="19" customFormat="1" ht="27" customHeight="1">
      <c r="A47" s="69" t="s">
        <v>104</v>
      </c>
      <c r="B47" s="138" t="s">
        <v>208</v>
      </c>
      <c r="C47" s="56">
        <f t="shared" si="0"/>
        <v>0</v>
      </c>
      <c r="D47" s="56">
        <f t="shared" si="1"/>
        <v>514.2</v>
      </c>
      <c r="E47" s="70">
        <f t="shared" si="2"/>
        <v>514.2</v>
      </c>
      <c r="F47" s="73">
        <v>0</v>
      </c>
      <c r="G47" s="73">
        <v>514.2</v>
      </c>
      <c r="H47" s="70">
        <f t="shared" si="3"/>
        <v>514.2</v>
      </c>
      <c r="I47" s="56">
        <v>0</v>
      </c>
      <c r="J47" s="56">
        <v>0</v>
      </c>
      <c r="K47" s="55">
        <f t="shared" si="4"/>
        <v>0</v>
      </c>
      <c r="L47" s="110"/>
    </row>
    <row r="48" spans="1:12" s="89" customFormat="1" ht="27" customHeight="1">
      <c r="A48" s="69" t="s">
        <v>105</v>
      </c>
      <c r="B48" s="138" t="s">
        <v>61</v>
      </c>
      <c r="C48" s="56">
        <f t="shared" si="0"/>
        <v>0</v>
      </c>
      <c r="D48" s="56">
        <f t="shared" si="1"/>
        <v>1183.7</v>
      </c>
      <c r="E48" s="70">
        <f t="shared" si="2"/>
        <v>1183.7</v>
      </c>
      <c r="F48" s="73">
        <v>0</v>
      </c>
      <c r="G48" s="73">
        <v>1183.7</v>
      </c>
      <c r="H48" s="70">
        <f t="shared" si="3"/>
        <v>1183.7</v>
      </c>
      <c r="I48" s="56">
        <v>0</v>
      </c>
      <c r="J48" s="56">
        <v>0</v>
      </c>
      <c r="K48" s="55">
        <f t="shared" si="4"/>
        <v>0</v>
      </c>
      <c r="L48" s="88" t="s">
        <v>227</v>
      </c>
    </row>
    <row r="49" spans="1:12" s="19" customFormat="1" ht="27" customHeight="1">
      <c r="A49" s="69" t="s">
        <v>106</v>
      </c>
      <c r="B49" s="138" t="s">
        <v>62</v>
      </c>
      <c r="C49" s="56">
        <f t="shared" si="0"/>
        <v>0</v>
      </c>
      <c r="D49" s="56">
        <f t="shared" si="1"/>
        <v>1489</v>
      </c>
      <c r="E49" s="70">
        <f t="shared" si="2"/>
        <v>1489</v>
      </c>
      <c r="F49" s="73">
        <v>0</v>
      </c>
      <c r="G49" s="73">
        <v>1489</v>
      </c>
      <c r="H49" s="70">
        <f t="shared" si="3"/>
        <v>1489</v>
      </c>
      <c r="I49" s="56">
        <v>0</v>
      </c>
      <c r="J49" s="56">
        <v>0</v>
      </c>
      <c r="K49" s="55">
        <f t="shared" si="4"/>
        <v>0</v>
      </c>
      <c r="L49" s="88" t="s">
        <v>135</v>
      </c>
    </row>
    <row r="50" spans="1:12" s="19" customFormat="1" ht="27" customHeight="1">
      <c r="A50" s="69" t="s">
        <v>212</v>
      </c>
      <c r="B50" s="138" t="s">
        <v>63</v>
      </c>
      <c r="C50" s="56">
        <f t="shared" si="0"/>
        <v>0</v>
      </c>
      <c r="D50" s="56">
        <f t="shared" si="1"/>
        <v>2058.8</v>
      </c>
      <c r="E50" s="70">
        <f t="shared" si="2"/>
        <v>2058.8</v>
      </c>
      <c r="F50" s="73">
        <v>0</v>
      </c>
      <c r="G50" s="73">
        <v>0</v>
      </c>
      <c r="H50" s="70">
        <f t="shared" si="3"/>
        <v>0</v>
      </c>
      <c r="I50" s="56">
        <v>0</v>
      </c>
      <c r="J50" s="56">
        <v>2058.8</v>
      </c>
      <c r="K50" s="55">
        <f t="shared" si="4"/>
        <v>2058.8</v>
      </c>
      <c r="L50" s="88" t="s">
        <v>135</v>
      </c>
    </row>
    <row r="51" spans="1:12" s="19" customFormat="1" ht="27" customHeight="1">
      <c r="A51" s="69" t="s">
        <v>213</v>
      </c>
      <c r="B51" s="138" t="s">
        <v>64</v>
      </c>
      <c r="C51" s="56">
        <f t="shared" si="0"/>
        <v>1373.5</v>
      </c>
      <c r="D51" s="56">
        <f t="shared" si="1"/>
        <v>0</v>
      </c>
      <c r="E51" s="70">
        <f t="shared" si="2"/>
        <v>1373.5</v>
      </c>
      <c r="F51" s="73">
        <v>0</v>
      </c>
      <c r="G51" s="73">
        <v>0</v>
      </c>
      <c r="H51" s="70">
        <f t="shared" si="3"/>
        <v>0</v>
      </c>
      <c r="I51" s="56">
        <v>1373.5</v>
      </c>
      <c r="J51" s="56">
        <v>0</v>
      </c>
      <c r="K51" s="55">
        <f t="shared" si="4"/>
        <v>1373.5</v>
      </c>
      <c r="L51" s="88" t="s">
        <v>135</v>
      </c>
    </row>
    <row r="52" spans="1:12" s="19" customFormat="1" ht="17.25">
      <c r="A52" s="69"/>
      <c r="B52" s="76"/>
      <c r="C52" s="58"/>
      <c r="D52" s="58"/>
      <c r="E52" s="55"/>
      <c r="F52" s="25"/>
      <c r="G52" s="25"/>
      <c r="H52" s="55"/>
      <c r="I52" s="25"/>
      <c r="J52" s="25"/>
      <c r="K52" s="55"/>
      <c r="L52" s="17"/>
    </row>
    <row r="53" spans="1:12" s="37" customFormat="1" ht="16.5">
      <c r="A53" s="126"/>
      <c r="B53" s="77" t="s">
        <v>1</v>
      </c>
      <c r="C53" s="57">
        <f>+C50+C51+C49+C48+C43+C42+C41+C38+C37+C36+C35+C34+C33+C44+C45+C46+C47+C39+C40</f>
        <v>5495</v>
      </c>
      <c r="D53" s="57">
        <f>+D50+D51+D49+D48+D43+D42+D41+D38+D37+D36+D35+D34+D33+D44+D45+D46+D47+D39+D40</f>
        <v>26474.600000000006</v>
      </c>
      <c r="E53" s="57">
        <f>C53+D53</f>
        <v>31969.600000000006</v>
      </c>
      <c r="F53" s="57">
        <f>+F50+F51+F49+F48+F43+F42+F41+F38+F37+F36+F35+F34+F33+F44+F45+F46+F47+F39+F40</f>
        <v>3160.6</v>
      </c>
      <c r="G53" s="57">
        <f>+G50+G51+G49+G48+G43+G42+G41+G38+G37+G36+G35+G34+G33+G44+G45+G46+G47+G39+G40</f>
        <v>20515.2</v>
      </c>
      <c r="H53" s="57">
        <f>F53+G53</f>
        <v>23675.8</v>
      </c>
      <c r="I53" s="57">
        <f>+I50+I51+I49+I48+I43+I42+I41+I38+I37+I36+I35+I34+I33+I44+I45+I46+I47+I39+I40</f>
        <v>2334.4</v>
      </c>
      <c r="J53" s="57">
        <f>+J50+J51+J49+J48+J43+J42+J41+J38+J37+J36+J35+J34+J33+J44+J45+J46+J47+J39+J40</f>
        <v>5959.4</v>
      </c>
      <c r="K53" s="57">
        <f>I53+J53</f>
        <v>8293.8</v>
      </c>
      <c r="L53" s="72"/>
    </row>
    <row r="54" spans="1:12" s="19" customFormat="1" ht="17.25">
      <c r="A54" s="69"/>
      <c r="B54" s="135" t="s">
        <v>181</v>
      </c>
      <c r="C54" s="53"/>
      <c r="D54" s="53"/>
      <c r="E54" s="55"/>
      <c r="F54" s="20"/>
      <c r="G54" s="20"/>
      <c r="H54" s="55"/>
      <c r="I54" s="20"/>
      <c r="J54" s="20"/>
      <c r="K54" s="55"/>
      <c r="L54" s="17"/>
    </row>
    <row r="55" spans="1:12" s="89" customFormat="1" ht="29.25" customHeight="1">
      <c r="A55" s="69" t="s">
        <v>5</v>
      </c>
      <c r="B55" s="90" t="s">
        <v>180</v>
      </c>
      <c r="C55" s="56">
        <f>+F55+I55</f>
        <v>0</v>
      </c>
      <c r="D55" s="56">
        <f>+G55+J55</f>
        <v>662.872</v>
      </c>
      <c r="E55" s="70">
        <f>D55+C55</f>
        <v>662.872</v>
      </c>
      <c r="F55" s="56">
        <v>0</v>
      </c>
      <c r="G55" s="56">
        <v>662.872</v>
      </c>
      <c r="H55" s="70">
        <f>+G55+F55</f>
        <v>662.872</v>
      </c>
      <c r="I55" s="56">
        <v>0</v>
      </c>
      <c r="J55" s="56">
        <v>0</v>
      </c>
      <c r="K55" s="70">
        <f>+J55+I55</f>
        <v>0</v>
      </c>
      <c r="L55" s="88"/>
    </row>
    <row r="56" spans="1:12" s="19" customFormat="1" ht="17.25">
      <c r="A56" s="69"/>
      <c r="B56" s="76"/>
      <c r="C56" s="53"/>
      <c r="D56" s="53"/>
      <c r="E56" s="55"/>
      <c r="F56" s="20"/>
      <c r="G56" s="20"/>
      <c r="H56" s="55"/>
      <c r="I56" s="20"/>
      <c r="J56" s="20"/>
      <c r="K56" s="55"/>
      <c r="L56" s="17"/>
    </row>
    <row r="57" spans="1:12" s="37" customFormat="1" ht="16.5">
      <c r="A57" s="126"/>
      <c r="B57" s="77" t="s">
        <v>1</v>
      </c>
      <c r="C57" s="57">
        <f>+C54+C55+C56</f>
        <v>0</v>
      </c>
      <c r="D57" s="57">
        <f>+D54+D55+D56</f>
        <v>662.872</v>
      </c>
      <c r="E57" s="57">
        <f>+H57+K57</f>
        <v>662.872</v>
      </c>
      <c r="F57" s="57">
        <f>+F54+F55+F56</f>
        <v>0</v>
      </c>
      <c r="G57" s="57">
        <f>+G54+G55+G56</f>
        <v>662.872</v>
      </c>
      <c r="H57" s="57">
        <f>+G57+F57</f>
        <v>662.872</v>
      </c>
      <c r="I57" s="57">
        <f>+I54+I55+I56</f>
        <v>0</v>
      </c>
      <c r="J57" s="57">
        <f>+J54+J55+J56</f>
        <v>0</v>
      </c>
      <c r="K57" s="57">
        <f>+J57+I57</f>
        <v>0</v>
      </c>
      <c r="L57" s="72"/>
    </row>
    <row r="58" spans="1:12" s="19" customFormat="1" ht="17.25">
      <c r="A58" s="69"/>
      <c r="B58" s="135" t="s">
        <v>116</v>
      </c>
      <c r="C58" s="53"/>
      <c r="D58" s="53"/>
      <c r="E58" s="55"/>
      <c r="F58" s="20"/>
      <c r="G58" s="20"/>
      <c r="H58" s="55"/>
      <c r="I58" s="20"/>
      <c r="J58" s="20"/>
      <c r="K58" s="55"/>
      <c r="L58" s="17"/>
    </row>
    <row r="59" spans="1:12" s="19" customFormat="1" ht="33">
      <c r="A59" s="128" t="s">
        <v>5</v>
      </c>
      <c r="B59" s="76" t="s">
        <v>242</v>
      </c>
      <c r="C59" s="56">
        <f aca="true" t="shared" si="5" ref="C59:D62">+F59+I59</f>
        <v>6970.939</v>
      </c>
      <c r="D59" s="56">
        <f t="shared" si="5"/>
        <v>0</v>
      </c>
      <c r="E59" s="55">
        <f>D59+C59</f>
        <v>6970.939</v>
      </c>
      <c r="F59" s="56"/>
      <c r="G59" s="56"/>
      <c r="H59" s="55">
        <f>+G59+F59</f>
        <v>0</v>
      </c>
      <c r="I59" s="56">
        <v>6970.939</v>
      </c>
      <c r="J59" s="56">
        <v>0</v>
      </c>
      <c r="K59" s="55">
        <f>+J59+I59</f>
        <v>6970.939</v>
      </c>
      <c r="L59" s="17"/>
    </row>
    <row r="60" spans="1:12" s="19" customFormat="1" ht="17.25">
      <c r="A60" s="128"/>
      <c r="B60" s="76"/>
      <c r="C60" s="56">
        <f t="shared" si="5"/>
        <v>0</v>
      </c>
      <c r="D60" s="56">
        <f t="shared" si="5"/>
        <v>0</v>
      </c>
      <c r="E60" s="55">
        <f>D60+C60</f>
        <v>0</v>
      </c>
      <c r="F60" s="56"/>
      <c r="G60" s="56"/>
      <c r="H60" s="55">
        <f>+G60+F60</f>
        <v>0</v>
      </c>
      <c r="I60" s="56"/>
      <c r="J60" s="56"/>
      <c r="K60" s="55">
        <f>+J60+I60</f>
        <v>0</v>
      </c>
      <c r="L60" s="17"/>
    </row>
    <row r="61" spans="1:12" s="19" customFormat="1" ht="17.25">
      <c r="A61" s="128"/>
      <c r="B61" s="76"/>
      <c r="C61" s="56">
        <f t="shared" si="5"/>
        <v>0</v>
      </c>
      <c r="D61" s="56">
        <f t="shared" si="5"/>
        <v>0</v>
      </c>
      <c r="E61" s="55">
        <f>D61+C61</f>
        <v>0</v>
      </c>
      <c r="F61" s="56"/>
      <c r="G61" s="56"/>
      <c r="H61" s="55">
        <f>+G61+F61</f>
        <v>0</v>
      </c>
      <c r="I61" s="56"/>
      <c r="J61" s="56"/>
      <c r="K61" s="55">
        <f>+J61+I61</f>
        <v>0</v>
      </c>
      <c r="L61" s="17"/>
    </row>
    <row r="62" spans="1:12" s="19" customFormat="1" ht="17.25">
      <c r="A62" s="128"/>
      <c r="B62" s="76"/>
      <c r="C62" s="56">
        <f t="shared" si="5"/>
        <v>0</v>
      </c>
      <c r="D62" s="56">
        <f t="shared" si="5"/>
        <v>0</v>
      </c>
      <c r="E62" s="55">
        <f>D62+C62</f>
        <v>0</v>
      </c>
      <c r="F62" s="56"/>
      <c r="G62" s="56"/>
      <c r="H62" s="55">
        <f>+G62+F62</f>
        <v>0</v>
      </c>
      <c r="I62" s="56"/>
      <c r="J62" s="56"/>
      <c r="K62" s="55">
        <f>+J62+I62</f>
        <v>0</v>
      </c>
      <c r="L62" s="17"/>
    </row>
    <row r="63" spans="1:12" s="19" customFormat="1" ht="17.25">
      <c r="A63" s="128"/>
      <c r="B63" s="76"/>
      <c r="C63" s="56"/>
      <c r="D63" s="56"/>
      <c r="E63" s="55">
        <f>D63+C63</f>
        <v>0</v>
      </c>
      <c r="F63" s="56"/>
      <c r="G63" s="56"/>
      <c r="H63" s="55">
        <f>+G63+F63</f>
        <v>0</v>
      </c>
      <c r="I63" s="56"/>
      <c r="J63" s="56"/>
      <c r="K63" s="55">
        <f>+J63+I63</f>
        <v>0</v>
      </c>
      <c r="L63" s="17"/>
    </row>
    <row r="64" spans="1:12" s="19" customFormat="1" ht="17.25">
      <c r="A64" s="69"/>
      <c r="B64" s="76"/>
      <c r="C64" s="53"/>
      <c r="D64" s="53"/>
      <c r="E64" s="55"/>
      <c r="F64" s="20"/>
      <c r="G64" s="20"/>
      <c r="H64" s="55"/>
      <c r="I64" s="20"/>
      <c r="J64" s="20"/>
      <c r="K64" s="55"/>
      <c r="L64" s="17"/>
    </row>
    <row r="65" spans="1:12" s="37" customFormat="1" ht="16.5">
      <c r="A65" s="126"/>
      <c r="B65" s="77" t="s">
        <v>1</v>
      </c>
      <c r="C65" s="57">
        <f>+F65+I65</f>
        <v>6970.939</v>
      </c>
      <c r="D65" s="57">
        <f>+G65+J65</f>
        <v>0</v>
      </c>
      <c r="E65" s="57">
        <f>+H65+K65</f>
        <v>6970.939</v>
      </c>
      <c r="F65" s="57">
        <f>+F63+F62+F61+F60+F59</f>
        <v>0</v>
      </c>
      <c r="G65" s="57">
        <f>+G63+G62+G61+G60+G59</f>
        <v>0</v>
      </c>
      <c r="H65" s="57">
        <f>+G65+F65</f>
        <v>0</v>
      </c>
      <c r="I65" s="57">
        <f>+I63+I62+I61+I60+I59</f>
        <v>6970.939</v>
      </c>
      <c r="J65" s="57">
        <f>+J63+J62+J61+J60+J59</f>
        <v>0</v>
      </c>
      <c r="K65" s="57">
        <f>+J65+I65</f>
        <v>6970.939</v>
      </c>
      <c r="L65" s="72"/>
    </row>
    <row r="66" spans="1:12" s="19" customFormat="1" ht="17.25">
      <c r="A66" s="69"/>
      <c r="B66" s="135" t="s">
        <v>150</v>
      </c>
      <c r="C66" s="53"/>
      <c r="D66" s="53"/>
      <c r="E66" s="55"/>
      <c r="F66" s="20"/>
      <c r="G66" s="20"/>
      <c r="H66" s="55"/>
      <c r="I66" s="20"/>
      <c r="J66" s="20"/>
      <c r="K66" s="55"/>
      <c r="L66" s="17"/>
    </row>
    <row r="67" spans="1:12" s="19" customFormat="1" ht="17.25">
      <c r="A67" s="128" t="s">
        <v>5</v>
      </c>
      <c r="B67" s="76" t="s">
        <v>77</v>
      </c>
      <c r="C67" s="56">
        <f aca="true" t="shared" si="6" ref="C67:D70">+F67+I67</f>
        <v>0</v>
      </c>
      <c r="D67" s="56">
        <f t="shared" si="6"/>
        <v>576</v>
      </c>
      <c r="E67" s="55">
        <f>D67+C67</f>
        <v>576</v>
      </c>
      <c r="F67" s="56">
        <v>0</v>
      </c>
      <c r="G67" s="56">
        <v>576</v>
      </c>
      <c r="H67" s="55">
        <f>+G67+F67</f>
        <v>576</v>
      </c>
      <c r="I67" s="56">
        <v>0</v>
      </c>
      <c r="J67" s="56">
        <v>0</v>
      </c>
      <c r="K67" s="55">
        <f>+J67+I67</f>
        <v>0</v>
      </c>
      <c r="L67" s="17"/>
    </row>
    <row r="68" spans="1:12" s="19" customFormat="1" ht="17.25">
      <c r="A68" s="128" t="s">
        <v>6</v>
      </c>
      <c r="B68" s="76" t="s">
        <v>185</v>
      </c>
      <c r="C68" s="56">
        <f t="shared" si="6"/>
        <v>0</v>
      </c>
      <c r="D68" s="56">
        <f t="shared" si="6"/>
        <v>1038</v>
      </c>
      <c r="E68" s="55">
        <f>D68+C68</f>
        <v>1038</v>
      </c>
      <c r="F68" s="56">
        <v>0</v>
      </c>
      <c r="G68" s="56">
        <v>1038</v>
      </c>
      <c r="H68" s="55">
        <f>+G68+F68</f>
        <v>1038</v>
      </c>
      <c r="I68" s="56">
        <v>0</v>
      </c>
      <c r="J68" s="56">
        <v>0</v>
      </c>
      <c r="K68" s="55">
        <f>+J68+I68</f>
        <v>0</v>
      </c>
      <c r="L68" s="17"/>
    </row>
    <row r="69" spans="1:12" s="19" customFormat="1" ht="17.25">
      <c r="A69" s="128" t="s">
        <v>7</v>
      </c>
      <c r="B69" s="76" t="s">
        <v>189</v>
      </c>
      <c r="C69" s="56">
        <f t="shared" si="6"/>
        <v>0</v>
      </c>
      <c r="D69" s="56">
        <f t="shared" si="6"/>
        <v>3112</v>
      </c>
      <c r="E69" s="55">
        <f>D69+C69</f>
        <v>3112</v>
      </c>
      <c r="F69" s="56">
        <v>0</v>
      </c>
      <c r="G69" s="56">
        <v>3112</v>
      </c>
      <c r="H69" s="55">
        <f>+G69+F69</f>
        <v>3112</v>
      </c>
      <c r="I69" s="56">
        <v>0</v>
      </c>
      <c r="J69" s="56">
        <v>0</v>
      </c>
      <c r="K69" s="55">
        <f>+J69+I69</f>
        <v>0</v>
      </c>
      <c r="L69" s="17"/>
    </row>
    <row r="70" spans="1:12" s="19" customFormat="1" ht="17.25">
      <c r="A70" s="128" t="s">
        <v>65</v>
      </c>
      <c r="B70" s="76" t="s">
        <v>190</v>
      </c>
      <c r="C70" s="56">
        <f t="shared" si="6"/>
        <v>0</v>
      </c>
      <c r="D70" s="56">
        <f t="shared" si="6"/>
        <v>1076</v>
      </c>
      <c r="E70" s="55">
        <f>D70+C70</f>
        <v>1076</v>
      </c>
      <c r="F70" s="56">
        <v>0</v>
      </c>
      <c r="G70" s="56">
        <v>1076</v>
      </c>
      <c r="H70" s="55">
        <f>+G70+F70</f>
        <v>1076</v>
      </c>
      <c r="I70" s="56">
        <v>0</v>
      </c>
      <c r="J70" s="56">
        <v>0</v>
      </c>
      <c r="K70" s="55">
        <f>+J70+I70</f>
        <v>0</v>
      </c>
      <c r="L70" s="17"/>
    </row>
    <row r="71" spans="1:12" s="19" customFormat="1" ht="17.25">
      <c r="A71" s="128"/>
      <c r="B71" s="76"/>
      <c r="C71" s="56"/>
      <c r="D71" s="56"/>
      <c r="E71" s="55">
        <f>D71+C71</f>
        <v>0</v>
      </c>
      <c r="F71" s="56"/>
      <c r="G71" s="56"/>
      <c r="H71" s="55">
        <f>+G71+F71</f>
        <v>0</v>
      </c>
      <c r="I71" s="56"/>
      <c r="J71" s="56"/>
      <c r="K71" s="55">
        <f>+J71+I71</f>
        <v>0</v>
      </c>
      <c r="L71" s="17"/>
    </row>
    <row r="72" spans="1:12" s="19" customFormat="1" ht="17.25">
      <c r="A72" s="69"/>
      <c r="B72" s="76"/>
      <c r="C72" s="53"/>
      <c r="D72" s="53"/>
      <c r="E72" s="55"/>
      <c r="F72" s="20"/>
      <c r="G72" s="20"/>
      <c r="H72" s="55"/>
      <c r="I72" s="20"/>
      <c r="J72" s="20"/>
      <c r="K72" s="55"/>
      <c r="L72" s="17"/>
    </row>
    <row r="73" spans="1:12" s="37" customFormat="1" ht="16.5">
      <c r="A73" s="126"/>
      <c r="B73" s="77" t="s">
        <v>1</v>
      </c>
      <c r="C73" s="57">
        <f>+F73+I73</f>
        <v>0</v>
      </c>
      <c r="D73" s="57">
        <f>+G73+J73</f>
        <v>5802</v>
      </c>
      <c r="E73" s="57">
        <f>+H73+K73</f>
        <v>5802</v>
      </c>
      <c r="F73" s="57">
        <f>+F71+F70+F69+F68+F67</f>
        <v>0</v>
      </c>
      <c r="G73" s="57">
        <f>+G71+G70+G69+G68+G67</f>
        <v>5802</v>
      </c>
      <c r="H73" s="57">
        <f>+G73+F73</f>
        <v>5802</v>
      </c>
      <c r="I73" s="57">
        <f>+I71+I70+I69+I68+I67</f>
        <v>0</v>
      </c>
      <c r="J73" s="57">
        <f>+J71+J70+J69+J68+J67</f>
        <v>0</v>
      </c>
      <c r="K73" s="57">
        <f>+J73+I73</f>
        <v>0</v>
      </c>
      <c r="L73" s="72"/>
    </row>
    <row r="74" spans="1:12" s="19" customFormat="1" ht="17.25">
      <c r="A74" s="69"/>
      <c r="B74" s="135" t="s">
        <v>43</v>
      </c>
      <c r="C74" s="58"/>
      <c r="D74" s="58"/>
      <c r="E74" s="55"/>
      <c r="F74" s="25"/>
      <c r="G74" s="25"/>
      <c r="H74" s="55"/>
      <c r="I74" s="25"/>
      <c r="J74" s="25"/>
      <c r="K74" s="55"/>
      <c r="L74" s="17"/>
    </row>
    <row r="75" spans="1:12" s="89" customFormat="1" ht="18" customHeight="1">
      <c r="A75" s="69" t="s">
        <v>5</v>
      </c>
      <c r="B75" s="109" t="s">
        <v>74</v>
      </c>
      <c r="C75" s="56">
        <f>+F75+I75</f>
        <v>793.6</v>
      </c>
      <c r="D75" s="56">
        <f>+G75+J75</f>
        <v>0</v>
      </c>
      <c r="E75" s="70">
        <f>D75+C75</f>
        <v>793.6</v>
      </c>
      <c r="F75" s="121">
        <v>793.6</v>
      </c>
      <c r="G75" s="73">
        <v>0</v>
      </c>
      <c r="H75" s="70">
        <f>+G75+F75</f>
        <v>793.6</v>
      </c>
      <c r="I75" s="73">
        <v>0</v>
      </c>
      <c r="J75" s="73">
        <v>0</v>
      </c>
      <c r="K75" s="70">
        <f>+J75+I75</f>
        <v>0</v>
      </c>
      <c r="L75" s="88"/>
    </row>
    <row r="76" spans="1:12" s="89" customFormat="1" ht="18" customHeight="1">
      <c r="A76" s="69"/>
      <c r="B76" s="67"/>
      <c r="C76" s="56"/>
      <c r="D76" s="56"/>
      <c r="E76" s="70">
        <f>D76+C76</f>
        <v>0</v>
      </c>
      <c r="F76" s="73"/>
      <c r="G76" s="73"/>
      <c r="H76" s="70">
        <f>+G76+F76</f>
        <v>0</v>
      </c>
      <c r="I76" s="73"/>
      <c r="J76" s="73"/>
      <c r="K76" s="70">
        <f>+J76+I76</f>
        <v>0</v>
      </c>
      <c r="L76" s="90"/>
    </row>
    <row r="77" spans="1:12" s="19" customFormat="1" ht="17.25">
      <c r="A77" s="129"/>
      <c r="B77" s="80"/>
      <c r="C77" s="58"/>
      <c r="D77" s="58"/>
      <c r="E77" s="55"/>
      <c r="F77" s="25"/>
      <c r="G77" s="25"/>
      <c r="H77" s="55"/>
      <c r="I77" s="25"/>
      <c r="J77" s="25"/>
      <c r="K77" s="55"/>
      <c r="L77" s="17"/>
    </row>
    <row r="78" spans="1:12" s="37" customFormat="1" ht="16.5">
      <c r="A78" s="126"/>
      <c r="B78" s="77" t="s">
        <v>1</v>
      </c>
      <c r="C78" s="57">
        <f>+C76+C75</f>
        <v>793.6</v>
      </c>
      <c r="D78" s="57">
        <f>+D76+D75</f>
        <v>0</v>
      </c>
      <c r="E78" s="57">
        <f>+H78+K78</f>
        <v>793.6</v>
      </c>
      <c r="F78" s="57">
        <f>+F76+F75</f>
        <v>793.6</v>
      </c>
      <c r="G78" s="57">
        <f>+G76+G75</f>
        <v>0</v>
      </c>
      <c r="H78" s="57">
        <f>+G78+F78</f>
        <v>793.6</v>
      </c>
      <c r="I78" s="57">
        <f>+I76+I75</f>
        <v>0</v>
      </c>
      <c r="J78" s="57">
        <f>+J76+J75</f>
        <v>0</v>
      </c>
      <c r="K78" s="57">
        <f>+J78+I78</f>
        <v>0</v>
      </c>
      <c r="L78" s="72"/>
    </row>
    <row r="79" spans="1:12" s="19" customFormat="1" ht="17.25">
      <c r="A79" s="69"/>
      <c r="B79" s="135" t="s">
        <v>117</v>
      </c>
      <c r="C79" s="58"/>
      <c r="D79" s="58"/>
      <c r="E79" s="55"/>
      <c r="F79" s="25"/>
      <c r="G79" s="25"/>
      <c r="H79" s="55"/>
      <c r="I79" s="25"/>
      <c r="J79" s="25"/>
      <c r="K79" s="55"/>
      <c r="L79" s="17"/>
    </row>
    <row r="80" spans="1:12" s="19" customFormat="1" ht="21" customHeight="1">
      <c r="A80" s="69" t="s">
        <v>5</v>
      </c>
      <c r="B80" s="90" t="s">
        <v>156</v>
      </c>
      <c r="C80" s="56">
        <f aca="true" t="shared" si="7" ref="C80:D82">+F80+I80</f>
        <v>0</v>
      </c>
      <c r="D80" s="56">
        <f t="shared" si="7"/>
        <v>802.746</v>
      </c>
      <c r="E80" s="70">
        <f>D80+C80</f>
        <v>802.746</v>
      </c>
      <c r="F80" s="73">
        <v>0</v>
      </c>
      <c r="G80" s="73">
        <v>802.746</v>
      </c>
      <c r="H80" s="70">
        <f>+G80+F80</f>
        <v>802.746</v>
      </c>
      <c r="I80" s="73">
        <v>0</v>
      </c>
      <c r="J80" s="20">
        <v>0</v>
      </c>
      <c r="K80" s="70">
        <f>+J80+I80</f>
        <v>0</v>
      </c>
      <c r="L80" s="17"/>
    </row>
    <row r="81" spans="1:12" s="19" customFormat="1" ht="17.25">
      <c r="A81" s="69" t="s">
        <v>6</v>
      </c>
      <c r="B81" s="76" t="s">
        <v>157</v>
      </c>
      <c r="C81" s="56">
        <f t="shared" si="7"/>
        <v>0</v>
      </c>
      <c r="D81" s="56">
        <f t="shared" si="7"/>
        <v>666.482</v>
      </c>
      <c r="E81" s="70">
        <f>D81+C81</f>
        <v>666.482</v>
      </c>
      <c r="F81" s="73">
        <v>0</v>
      </c>
      <c r="G81" s="20">
        <v>666.482</v>
      </c>
      <c r="H81" s="70">
        <f>+G81+F81</f>
        <v>666.482</v>
      </c>
      <c r="I81" s="73">
        <v>0</v>
      </c>
      <c r="J81" s="20">
        <v>0</v>
      </c>
      <c r="K81" s="70">
        <f>+J81+I81</f>
        <v>0</v>
      </c>
      <c r="L81" s="17"/>
    </row>
    <row r="82" spans="1:12" s="19" customFormat="1" ht="17.25">
      <c r="A82" s="69" t="s">
        <v>7</v>
      </c>
      <c r="B82" s="76" t="s">
        <v>206</v>
      </c>
      <c r="C82" s="56">
        <f t="shared" si="7"/>
        <v>0</v>
      </c>
      <c r="D82" s="56">
        <f t="shared" si="7"/>
        <v>644.822</v>
      </c>
      <c r="E82" s="70">
        <f>D82+C82</f>
        <v>644.822</v>
      </c>
      <c r="F82" s="73">
        <v>0</v>
      </c>
      <c r="G82" s="25">
        <v>644.822</v>
      </c>
      <c r="H82" s="70">
        <f>+G82+F82</f>
        <v>644.822</v>
      </c>
      <c r="I82" s="73">
        <v>0</v>
      </c>
      <c r="J82" s="20">
        <v>0</v>
      </c>
      <c r="K82" s="70">
        <f>+J82+I82</f>
        <v>0</v>
      </c>
      <c r="L82" s="17"/>
    </row>
    <row r="83" spans="1:12" s="19" customFormat="1" ht="17.25">
      <c r="A83" s="69"/>
      <c r="B83" s="76"/>
      <c r="C83" s="111"/>
      <c r="D83" s="111"/>
      <c r="E83" s="70">
        <f>D83+C83</f>
        <v>0</v>
      </c>
      <c r="F83" s="130"/>
      <c r="G83" s="25"/>
      <c r="H83" s="70">
        <f>+G83+F83</f>
        <v>0</v>
      </c>
      <c r="I83" s="130"/>
      <c r="J83" s="25"/>
      <c r="K83" s="70">
        <f>+J83+I83</f>
        <v>0</v>
      </c>
      <c r="L83" s="17"/>
    </row>
    <row r="84" spans="1:12" s="19" customFormat="1" ht="17.25">
      <c r="A84" s="69"/>
      <c r="B84" s="76"/>
      <c r="C84" s="58"/>
      <c r="D84" s="58"/>
      <c r="E84" s="55"/>
      <c r="F84" s="25"/>
      <c r="G84" s="25"/>
      <c r="H84" s="55"/>
      <c r="I84" s="25"/>
      <c r="J84" s="25"/>
      <c r="K84" s="55"/>
      <c r="L84" s="17"/>
    </row>
    <row r="85" spans="1:12" s="37" customFormat="1" ht="16.5">
      <c r="A85" s="126"/>
      <c r="B85" s="77" t="s">
        <v>1</v>
      </c>
      <c r="C85" s="57">
        <f>+C80+C81+C82+C83</f>
        <v>0</v>
      </c>
      <c r="D85" s="57">
        <f>+D80+D81+D82+D83</f>
        <v>2114.05</v>
      </c>
      <c r="E85" s="57">
        <f>+H85+K85</f>
        <v>2114.05</v>
      </c>
      <c r="F85" s="57">
        <f>+F80+F81+F82+F83</f>
        <v>0</v>
      </c>
      <c r="G85" s="57">
        <f>+G80+G81+G82+G83</f>
        <v>2114.05</v>
      </c>
      <c r="H85" s="57">
        <f>+G85+F85</f>
        <v>2114.05</v>
      </c>
      <c r="I85" s="57">
        <f>+I80+I81+I82+I83</f>
        <v>0</v>
      </c>
      <c r="J85" s="57">
        <f>+J80+J81+J82+J83</f>
        <v>0</v>
      </c>
      <c r="K85" s="57">
        <f>+J85+I85</f>
        <v>0</v>
      </c>
      <c r="L85" s="72"/>
    </row>
    <row r="86" spans="1:12" s="19" customFormat="1" ht="17.25">
      <c r="A86" s="69"/>
      <c r="B86" s="135" t="s">
        <v>154</v>
      </c>
      <c r="C86" s="58"/>
      <c r="D86" s="58"/>
      <c r="E86" s="55"/>
      <c r="F86" s="25"/>
      <c r="G86" s="25"/>
      <c r="H86" s="55"/>
      <c r="I86" s="25"/>
      <c r="J86" s="25"/>
      <c r="K86" s="55"/>
      <c r="L86" s="17"/>
    </row>
    <row r="87" spans="1:12" s="19" customFormat="1" ht="17.25">
      <c r="A87" s="69" t="s">
        <v>5</v>
      </c>
      <c r="B87" s="90" t="s">
        <v>202</v>
      </c>
      <c r="C87" s="56">
        <f>+F87+I87</f>
        <v>0</v>
      </c>
      <c r="D87" s="56">
        <f>+G87+J87</f>
        <v>1048.7</v>
      </c>
      <c r="E87" s="70">
        <f>D87+C87</f>
        <v>1048.7</v>
      </c>
      <c r="F87" s="73">
        <v>0</v>
      </c>
      <c r="G87" s="73">
        <v>1048.7</v>
      </c>
      <c r="H87" s="70">
        <f>+G87+F87</f>
        <v>1048.7</v>
      </c>
      <c r="I87" s="73">
        <v>0</v>
      </c>
      <c r="J87" s="73">
        <v>0</v>
      </c>
      <c r="K87" s="70">
        <f>+J87+I87</f>
        <v>0</v>
      </c>
      <c r="L87" s="87"/>
    </row>
    <row r="88" spans="1:12" s="19" customFormat="1" ht="33">
      <c r="A88" s="69" t="s">
        <v>6</v>
      </c>
      <c r="B88" s="90" t="s">
        <v>203</v>
      </c>
      <c r="C88" s="56">
        <f>+F88+I88</f>
        <v>0</v>
      </c>
      <c r="D88" s="56">
        <f>+G88+J88</f>
        <v>696.3</v>
      </c>
      <c r="E88" s="70">
        <f>D88+C88</f>
        <v>696.3</v>
      </c>
      <c r="F88" s="73">
        <v>0</v>
      </c>
      <c r="G88" s="73">
        <v>696.3</v>
      </c>
      <c r="H88" s="70">
        <f>+G88+F88</f>
        <v>696.3</v>
      </c>
      <c r="I88" s="73">
        <v>0</v>
      </c>
      <c r="J88" s="73">
        <v>0</v>
      </c>
      <c r="K88" s="70">
        <f>+J88+I88</f>
        <v>0</v>
      </c>
      <c r="L88" s="87"/>
    </row>
    <row r="89" spans="1:12" s="19" customFormat="1" ht="17.25">
      <c r="A89" s="69"/>
      <c r="B89" s="76"/>
      <c r="C89" s="58"/>
      <c r="D89" s="58"/>
      <c r="E89" s="55"/>
      <c r="F89" s="25"/>
      <c r="G89" s="25"/>
      <c r="H89" s="55"/>
      <c r="I89" s="25"/>
      <c r="J89" s="25"/>
      <c r="K89" s="55"/>
      <c r="L89" s="17"/>
    </row>
    <row r="90" spans="1:12" s="37" customFormat="1" ht="16.5">
      <c r="A90" s="126"/>
      <c r="B90" s="77" t="s">
        <v>1</v>
      </c>
      <c r="C90" s="57">
        <f>+C87+C88</f>
        <v>0</v>
      </c>
      <c r="D90" s="57">
        <f>+D87+D88</f>
        <v>1745</v>
      </c>
      <c r="E90" s="57">
        <f>+H90+K90</f>
        <v>1745</v>
      </c>
      <c r="F90" s="57">
        <f>+F87+F88</f>
        <v>0</v>
      </c>
      <c r="G90" s="57">
        <f>+G87+G88</f>
        <v>1745</v>
      </c>
      <c r="H90" s="57">
        <f>+G90+F90</f>
        <v>1745</v>
      </c>
      <c r="I90" s="57">
        <f>+I87+I88</f>
        <v>0</v>
      </c>
      <c r="J90" s="57">
        <f>+J87+J88</f>
        <v>0</v>
      </c>
      <c r="K90" s="57">
        <f>+J90+I90</f>
        <v>0</v>
      </c>
      <c r="L90" s="72"/>
    </row>
    <row r="91" spans="1:12" s="19" customFormat="1" ht="17.25">
      <c r="A91" s="69"/>
      <c r="B91" s="135" t="s">
        <v>119</v>
      </c>
      <c r="C91" s="58"/>
      <c r="D91" s="58"/>
      <c r="E91" s="55"/>
      <c r="F91" s="25"/>
      <c r="G91" s="25"/>
      <c r="H91" s="55"/>
      <c r="I91" s="25"/>
      <c r="J91" s="25"/>
      <c r="K91" s="55"/>
      <c r="L91" s="17"/>
    </row>
    <row r="92" spans="1:12" s="19" customFormat="1" ht="33">
      <c r="A92" s="69" t="s">
        <v>5</v>
      </c>
      <c r="B92" s="68" t="s">
        <v>153</v>
      </c>
      <c r="C92" s="56">
        <f>+F92+I92</f>
        <v>3342.9</v>
      </c>
      <c r="D92" s="56">
        <f>+G92+J92</f>
        <v>0</v>
      </c>
      <c r="E92" s="70">
        <f>D92+C92</f>
        <v>3342.9</v>
      </c>
      <c r="F92" s="73">
        <v>3342.9</v>
      </c>
      <c r="G92" s="73">
        <v>0</v>
      </c>
      <c r="H92" s="70">
        <f>+G92+F92</f>
        <v>3342.9</v>
      </c>
      <c r="I92" s="73">
        <v>0</v>
      </c>
      <c r="J92" s="73">
        <v>0</v>
      </c>
      <c r="K92" s="70">
        <f>+J92+I92</f>
        <v>0</v>
      </c>
      <c r="L92" s="87" t="s">
        <v>139</v>
      </c>
    </row>
    <row r="93" spans="1:12" s="19" customFormat="1" ht="17.25">
      <c r="A93" s="69" t="s">
        <v>6</v>
      </c>
      <c r="B93" s="68" t="s">
        <v>75</v>
      </c>
      <c r="C93" s="56">
        <f>+F93+I93</f>
        <v>0</v>
      </c>
      <c r="D93" s="56">
        <f>+G93+J93</f>
        <v>509</v>
      </c>
      <c r="E93" s="70">
        <f>D93+C93</f>
        <v>509</v>
      </c>
      <c r="F93" s="73">
        <v>0</v>
      </c>
      <c r="G93" s="73">
        <v>509</v>
      </c>
      <c r="H93" s="70">
        <f>+G93+F93</f>
        <v>509</v>
      </c>
      <c r="I93" s="73">
        <v>0</v>
      </c>
      <c r="J93" s="73">
        <v>0</v>
      </c>
      <c r="K93" s="70">
        <f>+J93+I93</f>
        <v>0</v>
      </c>
      <c r="L93" s="87" t="s">
        <v>140</v>
      </c>
    </row>
    <row r="94" spans="1:12" s="19" customFormat="1" ht="17.25">
      <c r="A94" s="69"/>
      <c r="B94" s="76"/>
      <c r="C94" s="58"/>
      <c r="D94" s="58"/>
      <c r="E94" s="55"/>
      <c r="F94" s="25"/>
      <c r="G94" s="25"/>
      <c r="H94" s="55"/>
      <c r="I94" s="25"/>
      <c r="J94" s="25"/>
      <c r="K94" s="55"/>
      <c r="L94" s="17"/>
    </row>
    <row r="95" spans="1:12" s="37" customFormat="1" ht="16.5">
      <c r="A95" s="126"/>
      <c r="B95" s="77" t="s">
        <v>1</v>
      </c>
      <c r="C95" s="57">
        <f>+C92+C93+C94</f>
        <v>3342.9</v>
      </c>
      <c r="D95" s="57">
        <f>+D92+D93+D94</f>
        <v>509</v>
      </c>
      <c r="E95" s="57">
        <f>+H95+K95</f>
        <v>3851.9</v>
      </c>
      <c r="F95" s="57">
        <f>+F92+F93+F94</f>
        <v>3342.9</v>
      </c>
      <c r="G95" s="57">
        <f>+G92+G93+G94</f>
        <v>509</v>
      </c>
      <c r="H95" s="57">
        <f>+G95+F95</f>
        <v>3851.9</v>
      </c>
      <c r="I95" s="57">
        <f>+I92+I93+I94</f>
        <v>0</v>
      </c>
      <c r="J95" s="57">
        <f>+J92+J93+J94</f>
        <v>0</v>
      </c>
      <c r="K95" s="57">
        <f>+J95+I95</f>
        <v>0</v>
      </c>
      <c r="L95" s="72"/>
    </row>
    <row r="96" spans="1:12" s="19" customFormat="1" ht="16.5">
      <c r="A96" s="69"/>
      <c r="B96" s="76"/>
      <c r="C96" s="58"/>
      <c r="D96" s="58"/>
      <c r="E96" s="58"/>
      <c r="F96" s="25"/>
      <c r="G96" s="25"/>
      <c r="H96" s="25"/>
      <c r="I96" s="25"/>
      <c r="J96" s="25"/>
      <c r="K96" s="20"/>
      <c r="L96" s="17"/>
    </row>
    <row r="97" spans="1:12" s="5" customFormat="1" ht="17.25" hidden="1">
      <c r="A97" s="9"/>
      <c r="B97" s="14"/>
      <c r="C97" s="61"/>
      <c r="D97" s="61"/>
      <c r="E97" s="61"/>
      <c r="F97" s="59"/>
      <c r="G97" s="59"/>
      <c r="H97" s="55"/>
      <c r="I97" s="59"/>
      <c r="J97" s="59"/>
      <c r="K97" s="55"/>
      <c r="L97" s="84"/>
    </row>
    <row r="98" spans="1:12" s="23" customFormat="1" ht="17.25" hidden="1">
      <c r="A98" s="9"/>
      <c r="B98" s="28"/>
      <c r="C98" s="62"/>
      <c r="D98" s="62"/>
      <c r="E98" s="62"/>
      <c r="F98" s="59"/>
      <c r="G98" s="59"/>
      <c r="H98" s="55"/>
      <c r="I98" s="59"/>
      <c r="J98" s="60"/>
      <c r="K98" s="55"/>
      <c r="L98" s="85"/>
    </row>
    <row r="99" spans="1:12" s="23" customFormat="1" ht="17.25" hidden="1">
      <c r="A99" s="9"/>
      <c r="B99" s="28"/>
      <c r="C99" s="62"/>
      <c r="D99" s="62"/>
      <c r="E99" s="62"/>
      <c r="F99" s="59"/>
      <c r="G99" s="59"/>
      <c r="H99" s="55"/>
      <c r="I99" s="59"/>
      <c r="J99" s="60"/>
      <c r="K99" s="55"/>
      <c r="L99" s="85"/>
    </row>
    <row r="100" spans="1:12" s="23" customFormat="1" ht="17.25" hidden="1">
      <c r="A100" s="9"/>
      <c r="B100" s="28"/>
      <c r="C100" s="62"/>
      <c r="D100" s="62"/>
      <c r="E100" s="62"/>
      <c r="F100" s="59"/>
      <c r="G100" s="59"/>
      <c r="H100" s="55"/>
      <c r="I100" s="59"/>
      <c r="J100" s="60"/>
      <c r="K100" s="55"/>
      <c r="L100" s="85"/>
    </row>
    <row r="101" spans="1:12" s="23" customFormat="1" ht="17.25" hidden="1">
      <c r="A101" s="9"/>
      <c r="B101" s="28"/>
      <c r="C101" s="62"/>
      <c r="D101" s="62"/>
      <c r="E101" s="62"/>
      <c r="F101" s="59"/>
      <c r="G101" s="59"/>
      <c r="H101" s="55"/>
      <c r="I101" s="59"/>
      <c r="J101" s="60"/>
      <c r="K101" s="55"/>
      <c r="L101" s="85"/>
    </row>
    <row r="102" spans="1:12" s="23" customFormat="1" ht="17.25" hidden="1">
      <c r="A102" s="9"/>
      <c r="B102" s="28"/>
      <c r="C102" s="62"/>
      <c r="D102" s="62"/>
      <c r="E102" s="62"/>
      <c r="F102" s="59"/>
      <c r="G102" s="59"/>
      <c r="H102" s="55"/>
      <c r="I102" s="59"/>
      <c r="J102" s="60"/>
      <c r="K102" s="55"/>
      <c r="L102" s="85"/>
    </row>
    <row r="103" spans="1:12" s="27" customFormat="1" ht="17.25" hidden="1">
      <c r="A103" s="26"/>
      <c r="B103" s="122"/>
      <c r="C103" s="63"/>
      <c r="D103" s="63"/>
      <c r="E103" s="63"/>
      <c r="F103" s="64"/>
      <c r="G103" s="64"/>
      <c r="H103" s="55"/>
      <c r="I103" s="65"/>
      <c r="J103" s="64"/>
      <c r="K103" s="55"/>
      <c r="L103" s="86"/>
    </row>
    <row r="104" spans="1:12" ht="21" customHeight="1">
      <c r="A104" s="8"/>
      <c r="B104" s="123" t="s">
        <v>2</v>
      </c>
      <c r="C104" s="66">
        <f>+F104+I104</f>
        <v>24929.039</v>
      </c>
      <c r="D104" s="66">
        <f>+G104+J104</f>
        <v>40747.522000000004</v>
      </c>
      <c r="E104" s="66">
        <f>+H104+K104</f>
        <v>65676.561</v>
      </c>
      <c r="F104" s="66">
        <f aca="true" t="shared" si="8" ref="F104:K104">+F95+F78+F57+F53+F26+F11+F85+F31+F90+F21+F16+F73+F65</f>
        <v>15623.7</v>
      </c>
      <c r="G104" s="66">
        <f t="shared" si="8"/>
        <v>34788.122</v>
      </c>
      <c r="H104" s="66">
        <f t="shared" si="8"/>
        <v>50411.822</v>
      </c>
      <c r="I104" s="66">
        <f t="shared" si="8"/>
        <v>9305.339</v>
      </c>
      <c r="J104" s="66">
        <f t="shared" si="8"/>
        <v>5959.4</v>
      </c>
      <c r="K104" s="66">
        <f t="shared" si="8"/>
        <v>15264.739</v>
      </c>
      <c r="L104" s="49"/>
    </row>
    <row r="105" ht="12.75">
      <c r="K105" s="24"/>
    </row>
    <row r="106" ht="12.75">
      <c r="H106" s="74"/>
    </row>
  </sheetData>
  <sheetProtection/>
  <mergeCells count="16">
    <mergeCell ref="L4:L6"/>
    <mergeCell ref="A2:L2"/>
    <mergeCell ref="A4:A6"/>
    <mergeCell ref="B4:B6"/>
    <mergeCell ref="F4:H4"/>
    <mergeCell ref="I4:K4"/>
    <mergeCell ref="F5:F6"/>
    <mergeCell ref="G5:G6"/>
    <mergeCell ref="H5:H6"/>
    <mergeCell ref="C4:E4"/>
    <mergeCell ref="C5:C6"/>
    <mergeCell ref="D5:D6"/>
    <mergeCell ref="E5:E6"/>
    <mergeCell ref="I5:I6"/>
    <mergeCell ref="J5:J6"/>
    <mergeCell ref="K5:K6"/>
  </mergeCells>
  <printOptions/>
  <pageMargins left="0.2" right="0.2" top="0.26" bottom="0.41" header="0.2" footer="0.2"/>
  <pageSetup horizontalDpi="600" verticalDpi="600" orientation="landscape" scale="84" r:id="rId1"/>
  <ignoredErrors>
    <ignoredError sqref="A55 A75 A92:A93 A67:A70 A33:A35 A58:A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2020-05-12T08:17:59Z</cp:lastPrinted>
  <dcterms:created xsi:type="dcterms:W3CDTF">1996-10-14T23:33:28Z</dcterms:created>
  <dcterms:modified xsi:type="dcterms:W3CDTF">2021-03-16T10:24:04Z</dcterms:modified>
  <cp:category/>
  <cp:version/>
  <cp:contentType/>
  <cp:contentStatus/>
</cp:coreProperties>
</file>