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1"/>
  </bookViews>
  <sheets>
    <sheet name="2017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<sst xmlns="http://schemas.openxmlformats.org/spreadsheetml/2006/main" count="205" uniqueCount="138">
  <si>
    <t>Ìð²¶ðÆ           ²Üì²ÜàôØÀ</t>
  </si>
  <si>
    <t xml:space="preserve"> -²ßË³ïáÕÝ»ñÇ ³ßË³ï³í³ñÓ»ñ ¨ Ñ³í»É³í×³ñÝ»ñ</t>
  </si>
  <si>
    <t xml:space="preserve"> -ø³Õ³ù³óÇ³Ï³Ý, ¹³ï³Ï³Ý ¨ å»ï³Ï³Ý Í³é³ÛáÕÝ»ñÇ å³ñ·¨³ïñáõÙ </t>
  </si>
  <si>
    <t xml:space="preserve"> -ä³ñï³¹Çñ ëáóÇ³É³Ï³Ý ³å³ÑáíáõÃÛ³Ý í×³ñÝ»ñ</t>
  </si>
  <si>
    <t xml:space="preserve"> -ÎáÙáõÝ³É Í³é³ÛáõÃÛáõÝÝ»ñ</t>
  </si>
  <si>
    <t xml:space="preserve"> -Î³åÇ Í³é³ÛáõÃÛáõÝÝ»ñ</t>
  </si>
  <si>
    <t xml:space="preserve"> -¶áõÛùÇ ¨ ë³ñù³íáñáõÙÝ»ñÇ í³ñÓ³Ï³ÉáõÃÛáõÝ</t>
  </si>
  <si>
    <t xml:space="preserve"> -Ü»ñùÇÝ ·áñÍáõÕáõÙÝ»ñ</t>
  </si>
  <si>
    <t xml:space="preserve"> -Ü»ñÏ³Û³óáõóã³Ï³Ý Í³Ëë»ñ</t>
  </si>
  <si>
    <t xml:space="preserve"> -ÀÝ¹Ñ³Ýáõñ µÝáõÛÃÇ ³ÛÉ Í³é³ÛáõÃÛáõÝÝ»ñ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</si>
  <si>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</si>
  <si>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</si>
  <si>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-îñ³Ýëåáñï³ÛÇÝ ÝÛáõÃ»ñ</t>
  </si>
  <si>
    <t xml:space="preserve"> -Î»Ýó³Õ³ÛÇÝ ¨ Ñ³Ýñ³ÛÇÝ ëÝÝ¹Ç ÝÛáõÃ»ñ</t>
  </si>
  <si>
    <t>ÀÜ¸²ØºÜÀ   Ù³ñ½</t>
  </si>
  <si>
    <t>üÇÝ³Ýë³Ï³Ý óáõó³ÝÇßÝ»ñ</t>
  </si>
  <si>
    <t xml:space="preserve"> -Ð³Ù³Ï³ñ·ã³ÛÇÝ Í³é³ÛáõÃÛáõÝÝ»ñ</t>
  </si>
  <si>
    <t xml:space="preserve"> -î»Õ³Ï³ïí³Ï³Ý Í³é³ÛáõÃÛáõÝÝ»ñ</t>
  </si>
  <si>
    <t xml:space="preserve">ՀԱՆՐԱԿՐԹՈՒԹՅՈՒՆ /այդ թվում </t>
  </si>
  <si>
    <t xml:space="preserve">Կ Ր Թ ՈՒ Թ Յ ՈՒ Ն /այդ թվում </t>
  </si>
  <si>
    <t xml:space="preserve">Մ Շ Ա Կ ՈՒ Յ Թ /այդ թվում </t>
  </si>
  <si>
    <t>ՀԱՏՈՒԿ ԿՐԹՈՒԹՅՈՒՆ /այդ թվում /</t>
  </si>
  <si>
    <t xml:space="preserve">Ճշտված պլանի և փաստացի ցուցանիշների տարբերություն </t>
  </si>
  <si>
    <r>
      <t xml:space="preserve"> -</t>
    </r>
    <r>
      <rPr>
        <sz val="8"/>
        <color indexed="8"/>
        <rFont val="Arial Armenian"/>
        <family val="2"/>
      </rPr>
      <t>¿Ý»ñ·»ïÇÏ  Í³é³ÛáõÃÛáõÝÝ»ñ ( æ»éáõóáõÙ)</t>
    </r>
  </si>
  <si>
    <r>
      <t xml:space="preserve"> -</t>
    </r>
    <r>
      <rPr>
        <sz val="8"/>
        <color indexed="8"/>
        <rFont val="Arial Armenian"/>
        <family val="2"/>
      </rPr>
      <t>²ÛÉ Ýå³ëïÝ»ñ µÛáõç»Çó</t>
    </r>
  </si>
  <si>
    <r>
      <t xml:space="preserve"> -</t>
    </r>
    <r>
      <rPr>
        <sz val="8"/>
        <color indexed="8"/>
        <rFont val="Arial Armenian"/>
        <family val="2"/>
      </rPr>
      <t>ä³ñï³¹Çñ í×³ñÝ»ñ</t>
    </r>
  </si>
  <si>
    <r>
      <t xml:space="preserve"> -</t>
    </r>
    <r>
      <rPr>
        <sz val="8"/>
        <color indexed="8"/>
        <rFont val="Arial Armenian"/>
        <family val="2"/>
      </rPr>
      <t>²ÛÉ Í³Ëë»ñ</t>
    </r>
  </si>
  <si>
    <t xml:space="preserve"> -Այլ վարձատրություններ</t>
  </si>
  <si>
    <t xml:space="preserve"> -Ապահովագրական Í³Ëë»ñ</t>
  </si>
  <si>
    <t>Մասնագիտական ծախսեր</t>
  </si>
  <si>
    <t>Նախադպրոցական կրթություն</t>
  </si>
  <si>
    <t>Տ Ե Ղ Ե Կ Ա Տ Վ ՈՒ Թ Յ ՈՒ Ն</t>
  </si>
  <si>
    <t>Արտասահմանյան գործուղում</t>
  </si>
  <si>
    <t>կապիտալ ներդրումներ</t>
  </si>
  <si>
    <r>
      <t xml:space="preserve"> Պետական բյուջեից ֆինանսական համահարթեցման սկզբունքով տրամադրվող դոտացիաներ 
</t>
    </r>
  </si>
  <si>
    <t xml:space="preserve">Ծրագրի կոդը </t>
  </si>
  <si>
    <t>01-01-01-03</t>
  </si>
  <si>
    <t>01-01-03-04</t>
  </si>
  <si>
    <t>09-06-01-02</t>
  </si>
  <si>
    <t>09-01-02-01</t>
  </si>
  <si>
    <t>09-01-02-04</t>
  </si>
  <si>
    <t>09-02-02-02</t>
  </si>
  <si>
    <t>04-05-01-05</t>
  </si>
  <si>
    <t>08-02-05-02</t>
  </si>
  <si>
    <t>09-01-02-02</t>
  </si>
  <si>
    <t>09-01-02-03</t>
  </si>
  <si>
    <t>09-02-01-04</t>
  </si>
  <si>
    <t>09-02-01-05</t>
  </si>
  <si>
    <t>09-02-02-05</t>
  </si>
  <si>
    <t>09-05-01-02</t>
  </si>
  <si>
    <t>09-01-01-01</t>
  </si>
  <si>
    <t>09-06-01-12</t>
  </si>
  <si>
    <t>09-05-01-05</t>
  </si>
  <si>
    <t>¶áñÍ³¹Çñ ÇßË³ÝáõÃÛ³Ý, å»ï³Ï³Ý Ï³é³í³ñÙ³Ý Ñ³Ýñ³å»ï³Ï³Ý ¨ ï³ñ³Íù³ÛÇÝ Ï³é³í³ñÙ³Ý Ù³ñÙÇÝÝ»ñÇ å³Ñå³ÝáõÙ/ մարզպետարանի աշխատակազմ/
ԸՆԴԱՆԵՆԸ /այդ թվում</t>
  </si>
  <si>
    <t xml:space="preserve"> ¶áñÍ³¹Çñ ÇßË³ÝáõÃÛ³Ý, å»ï³Ï³Ý Ï³é³í³ñÙ³Ý Ñ³Ýñ³å»ï³Ï³Ý ¨ ï³ñ³Íù³ÛÇÝ Ï³é³í³ñÙ³Ý Ù³ñÙÇÝÝ»ñÇ å³Ñå³ÝáõÙ/ մարզպետարանի աշխատակազմ/
</t>
  </si>
  <si>
    <t>01_03_03-02</t>
  </si>
  <si>
    <t xml:space="preserve"> ÐÐ ¶»Õ³ñùáõÝÇùÇ Ù³ñ½Ç ²ñÍí³ß»Ý Ñ³Ù³ÛÝùÇ Õ»Ï³í³ñÇ ³ßË³ï³Ï³½ÙÇ å³Ñå³ÝáõÙ_
ԸՆԴԱՆԵՆԸ </t>
  </si>
  <si>
    <t xml:space="preserve"> Ø³ñ½³ÛÇÝ Ýß³Ý³ÏáõÃÛ³Ý ³íïá×³Ý³å³ñÑÝ»ñÇ ÓÙ»é³ÛÇÝ å³Ñå³ÝáõÙ, ÁÝÃ³óÇÏ å³Ñå³ÝáõÙ ¨ ß³Ñ³·áñÍáõÙ</t>
  </si>
  <si>
    <t>08-02--01-01</t>
  </si>
  <si>
    <t>Â³Ý·³ñ³Ý³ÛÇÝ Í³é³ÛáõÃÛáõÝÝ»ñ ¨ óáõó³Ñ³Ý¹»ëÝ»ñ</t>
  </si>
  <si>
    <t xml:space="preserve"> Â³ï»ñ³Ï³Ý Ý»ñÏ³Û³óáõÙÝ»ñ</t>
  </si>
  <si>
    <t xml:space="preserve"> Øß³ÏáõÃ³ÛÇÝ ÙÇçáó³éáõÙÝ»ñÇ Çñ³Ï³Ý³óáõÙ</t>
  </si>
  <si>
    <t>ÎñÃ³Ï³Ý ûբÛ»ÏïÝ»ñÇ ÑÇÙÝ³Ýáñá·áõÙ</t>
  </si>
  <si>
    <t>ÎñÃ³Ï³Ý ûբÛ»ÏïÝ»ñÇ շինարարություն</t>
  </si>
  <si>
    <t>Ð³Ýñ³ÏñÃ³Ï³Ý áõëáõóáõÙ /տարական/</t>
  </si>
  <si>
    <t xml:space="preserve"> Ð³Ýñ³ÏñÃ³Ï³Ý áõëáõóáõÙ  /հիմնական/</t>
  </si>
  <si>
    <t>Ð³Ýñ³ÏñÃ³Ï³Ý áõëáõóáõÙ /միջնակարգ /</t>
  </si>
  <si>
    <t>Ð³ïáõÏ ÏñÃáõÃÛáõÝ</t>
  </si>
  <si>
    <t xml:space="preserve"> Ð³ïáõÏ ÏñÃáõÃÛáõÝ</t>
  </si>
  <si>
    <t>Ü»ñ³é³Ï³Ý ÏñÃáõÃÛáõÝ</t>
  </si>
  <si>
    <t xml:space="preserve"> Ü»ñ³é³Ï³Ý ÏñÃáõÃÛáõÝ</t>
  </si>
  <si>
    <t xml:space="preserve"> ²ñï³¹åñáó³Ï³Ý ¹³ëïÇ³ñ³ÏáõÃÛáõÝ</t>
  </si>
  <si>
    <t xml:space="preserve"> Ð³Ýñ³ÏñÃ³Ï³Ý ¹åñáóÝ»ñÇ Ù³ÝÏ³í³ñÅÝ»ñÇÝ ¨ ¹åñáó³Ñ³ë³Ï »ñ»Ë³Ý»ñÇÝ ïñ³Ýëåáñï³ÛÇÝ Í³é³ÛáõÃÛáõÝÝ»ñÇ Ù³ïáõóáõÙ</t>
  </si>
  <si>
    <t xml:space="preserve"> ºñ³Åßï³Ï³Ý ¨ ³ñí»ëïÇ ¹åñáóÝ»ñáõÙ ³½·³ÛÇÝ, ÷áÕ³ÛÇÝ ¨ É³ñ³ÛÇÝ Ýí³·³ñ³ÝÝ»ñÇ ·Íáí áõëáõóáõÙ</t>
  </si>
  <si>
    <t>Սոցիալապես անապահով ընտանիքների երեխաների դասագրքերի վարձավճարների փոխհատուցում</t>
  </si>
  <si>
    <t>%</t>
  </si>
  <si>
    <t>Մարզին հատկացված սոց փաթեթի  գումար</t>
  </si>
  <si>
    <t>ՄԺԾԾ</t>
  </si>
  <si>
    <t>Այլ  ընտրանքային ծառայություններ</t>
  </si>
  <si>
    <t>ՆԵՐԱՌԱԿԱՆ ԿՐԹՈՒԹՅՈՒՆ /այդ թվում /</t>
  </si>
  <si>
    <t>Ատեստավորման միջոցով որկավորում ստացած ուսուցիչներին հավելավճար</t>
  </si>
  <si>
    <r>
      <t xml:space="preserve">ÐÐ ¶»Õ³ñùáõÝÇùÇ Ù³ñ½å³»ï³ñ³ÝÇ </t>
    </r>
    <r>
      <rPr>
        <b/>
        <sz val="11"/>
        <color indexed="8"/>
        <rFont val="Arial Armenian"/>
        <family val="2"/>
      </rPr>
      <t>2017 Ã</t>
    </r>
    <r>
      <rPr>
        <sz val="11"/>
        <color indexed="8"/>
        <rFont val="Arial Armenian"/>
        <family val="2"/>
      </rPr>
      <t xml:space="preserve">-ի  ÐÐ å»ï³Ï³Ý µÛáõç»ի նախագծով Ý³Ë³ï»ëí³Í ·áõÙ³ñÝ»ñÇ և 2016 թ. հաստատված բյուջեի  í»ñ³µ»ñÛ³É               </t>
    </r>
  </si>
  <si>
    <t>2016թ. Հաստատված բյուջե</t>
  </si>
  <si>
    <t>2017 թ, բյուջետային հայտ</t>
  </si>
  <si>
    <t>2017 թ. նախագիծ</t>
  </si>
  <si>
    <t>Տարբերություն 2016 թ. Նկատմամբ</t>
  </si>
  <si>
    <t>2016թ. Ճշտված բուջե</t>
  </si>
  <si>
    <t>Ֆինանսավորման  ոլորտը</t>
  </si>
  <si>
    <t>2015թ.            ՄԺԾԾ
   /հազ. դր./</t>
  </si>
  <si>
    <t>2015թ.  Բյուջետայաին հայտ                   /հազ. դր./</t>
  </si>
  <si>
    <t xml:space="preserve"> Պլանի մնացորդ
Առ 01.07.2016թ              /հազ. դր./հազ. դր./</t>
  </si>
  <si>
    <t>ՀՀ Գեղարքունիքի մարզպետարան աշխատակազմի պահպանում</t>
  </si>
  <si>
    <t>Արծվաշեն համայնքի աշխատակազմի պահպանում</t>
  </si>
  <si>
    <t>01. Ð³Ýñ³ÏñÃ³Ï³Ý áõëáõóáõÙ /տարական/09/01/02/01</t>
  </si>
  <si>
    <t>02. Ð³Ýñ³ÏñÃ³Ï³Ý áõëáõóáõÙ  /հիմնական/09/02/01/02</t>
  </si>
  <si>
    <t>02. Ð³Ýñ³ÏñÃ³Ï³Ý áõëáõóáõÙ /միջնակարգ /09/02/02/02</t>
  </si>
  <si>
    <t>05. Ü»ñ³é³Ï³Ý ÏñÃáõÃÛáõÝ                 09/01/02/04</t>
  </si>
  <si>
    <t xml:space="preserve"> 06. Ü»ñ³é³Ï³Ý ÏñÃáõÃÛáõÝ                 09/02/01/05</t>
  </si>
  <si>
    <t xml:space="preserve"> 06. Ü»ñ³é³Ï³Ý ÏñÃáõÃÛáõÝ                 09/02/02/05</t>
  </si>
  <si>
    <t xml:space="preserve"> 03. Ð³ïáõÏ ÏñÃáõÃÛáõÝ                09/01/02/03</t>
  </si>
  <si>
    <t xml:space="preserve">  04. Ð³ïáõÏ ÏñÃáõÃÛáõÝ                 09/02/01/04</t>
  </si>
  <si>
    <t>Արտադպրոցական դաստիարակություն</t>
  </si>
  <si>
    <t>Նախադպրոցական / կրթություն /</t>
  </si>
  <si>
    <t>Երաժշտական և արվեստի դպրոցներում ազգային նվագարանների գծով ուսուցման վարձավճարի փոխհատուցում</t>
  </si>
  <si>
    <t>Մանկավարժների և դպրոցական երեխաների տրանսպորտային ծախսերի փոխհատուցում</t>
  </si>
  <si>
    <t>Կրթական օբյեկտների հիմնանորոգում</t>
  </si>
  <si>
    <t>Թանգարանային ծառայություններ</t>
  </si>
  <si>
    <t>Թատերական ներկայացումներ</t>
  </si>
  <si>
    <t>Մշակութային միջոցառումների իրականացում</t>
  </si>
  <si>
    <t>ՀՀ կառավարության պահուստային ֆոնդից</t>
  </si>
  <si>
    <t>Մարզային նշանակության ա/ճ - ների ընթացիկ ձմեռային պահպանում և շահագործում</t>
  </si>
  <si>
    <t>Պետական նշանակության ա/ճ-ների հիմնանորոգում</t>
  </si>
  <si>
    <t>Պետական հիմնարկների աշխատողներին սոցիալական փաթեթից օգտվողներին հատուցում</t>
  </si>
  <si>
    <t>Այլընտրանքային աշխատանքային ծառայողներին
 դրամական բավարարում</t>
  </si>
  <si>
    <t>Այլ ընթացիկ դրամաշնորհներ համայնքներին</t>
  </si>
  <si>
    <t>Ընդամենը</t>
  </si>
  <si>
    <t>Պետական աջակցություն սահմանամերձ համայնքներին</t>
  </si>
  <si>
    <t>Ատեստավորման միջոցով որակավորում ստացած ուսուցիչներին հատուցում</t>
  </si>
  <si>
    <r>
      <t xml:space="preserve"> -</t>
    </r>
    <r>
      <rPr>
        <sz val="8"/>
        <rFont val="Arial Armenian"/>
        <family val="2"/>
      </rPr>
      <t>¿Ý»ñ·»ïÇÏ  Í³é³ÛáõÃÛáõÝÝ»ñ ( æ»éáõóáõÙ)</t>
    </r>
  </si>
  <si>
    <r>
      <t xml:space="preserve"> -</t>
    </r>
    <r>
      <rPr>
        <sz val="8"/>
        <rFont val="Arial Armenian"/>
        <family val="2"/>
      </rPr>
      <t>²ÛÉ Ýå³ëïÝ»ñ µÛáõç»Çó</t>
    </r>
  </si>
  <si>
    <r>
      <t xml:space="preserve"> -</t>
    </r>
    <r>
      <rPr>
        <sz val="8"/>
        <rFont val="Arial Armenian"/>
        <family val="2"/>
      </rPr>
      <t>ä³ñï³¹Çñ í×³ñÝ»ñ</t>
    </r>
  </si>
  <si>
    <t>2019թ.  ֆինանսավորում  Առ 31.12.2019թ              /հազ. դր./</t>
  </si>
  <si>
    <t>Պարգևատրումներ, դրամական խրախուսումներ և  հատուկ վճարներ</t>
  </si>
  <si>
    <t>Մարզպետարանի տեխնիկական վերազինում</t>
  </si>
  <si>
    <t>05. Ü»ñ³é³Ï³Ý ÏñÃáõÃÛáõÝ                 09/02/02/04</t>
  </si>
  <si>
    <t xml:space="preserve"> 06. Ü»ñ³é³Ï³Ý ÏñÃáõÃÛáõÝ                 09/01/02/03</t>
  </si>
  <si>
    <t xml:space="preserve"> 06. Ü»ñ³é³Ï³Ý ÏñÃáõÃÛáõÝ                 09/02/01/03</t>
  </si>
  <si>
    <t xml:space="preserve"> 03. Ð³ïáõÏ ÏñÃáõÃÛáõÝ                09/01/02/02</t>
  </si>
  <si>
    <t xml:space="preserve">  04. Ð³ïáõÏ ÏñÃáõÃÛáõÝ                 09/02/01/02</t>
  </si>
  <si>
    <t>Տարբերություն    Ճշտված  պլանի և փաստացի ծախսերի միջև     /հազ. դր./</t>
  </si>
  <si>
    <t>Մարզին սուբվենցիաների հատկացում</t>
  </si>
  <si>
    <t>Կարկտահարման փոխհատուցում</t>
  </si>
  <si>
    <t>Արտասահմանյան պաշտոնական գործուղում</t>
  </si>
  <si>
    <t>Դպրոցահասակ երեխաների հանգստի կազմակերպում</t>
  </si>
  <si>
    <t>Լավագույն մարզական ընտանիքներ</t>
  </si>
  <si>
    <t>2019թ. Ճշտված  պլան          
     /հազ. դր./</t>
  </si>
  <si>
    <t>Կատարողական %</t>
  </si>
  <si>
    <t>ՏԵՂԵԿԱՏՎՈՒԹՅՈՒՆ
2019 թ ՀՀ Պետական բյուջեով նախատեսված և հատկացված միջոցների վերաբերյալ 
առ 31.12.2019թ-ի դրությամբ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</si>
</sst>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(* #,##0.0_);_(* \(#,##0.0\);_(* &quot;-&quot;??_);_(@_)"/>
    <numFmt numFmtId="191" formatCode="_-* #,##0.0_р_._-;\-* #,##0.0_р_._-;_-* &quot;-&quot;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Armenian"/>
      <family val="2"/>
    </font>
    <font>
      <sz val="8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0"/>
      <color indexed="56"/>
      <name val="Arial Armenian"/>
      <family val="2"/>
    </font>
    <font>
      <sz val="9"/>
      <name val="Arial Armenian"/>
      <family val="2"/>
    </font>
    <font>
      <b/>
      <sz val="9"/>
      <name val="GHEA Grapalat"/>
      <family val="3"/>
    </font>
    <font>
      <sz val="11"/>
      <name val="GHEA Grapalat"/>
      <family val="3"/>
    </font>
    <font>
      <sz val="11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1"/>
      <name val="GHEA Mariam"/>
      <family val="3"/>
    </font>
    <font>
      <sz val="8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i/>
      <sz val="8"/>
      <name val="Arial Armenian"/>
      <family val="2"/>
    </font>
    <font>
      <b/>
      <sz val="8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 Armenian"/>
      <family val="2"/>
    </font>
    <font>
      <b/>
      <sz val="8"/>
      <color indexed="8"/>
      <name val="Arial Armenian"/>
      <family val="2"/>
    </font>
    <font>
      <b/>
      <sz val="14"/>
      <color indexed="8"/>
      <name val="Arial Armenian"/>
      <family val="2"/>
    </font>
    <font>
      <sz val="8"/>
      <color indexed="18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9"/>
      <color indexed="8"/>
      <name val="Arial Armenian"/>
      <family val="2"/>
    </font>
    <font>
      <sz val="10"/>
      <color indexed="18"/>
      <name val="Arial Armenian"/>
      <family val="2"/>
    </font>
    <font>
      <b/>
      <u val="single"/>
      <sz val="10"/>
      <color indexed="18"/>
      <name val="Arial Armenian"/>
      <family val="2"/>
    </font>
    <font>
      <b/>
      <u val="single"/>
      <sz val="9"/>
      <color indexed="8"/>
      <name val="Arial Armenian"/>
      <family val="2"/>
    </font>
    <font>
      <b/>
      <u val="single"/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Armenian"/>
      <family val="2"/>
    </font>
    <font>
      <i/>
      <sz val="8"/>
      <color theme="1"/>
      <name val="Arial Armenian"/>
      <family val="2"/>
    </font>
    <font>
      <b/>
      <sz val="8"/>
      <color theme="1"/>
      <name val="Arial Armenian"/>
      <family val="2"/>
    </font>
    <font>
      <sz val="11"/>
      <color theme="1"/>
      <name val="Arial Armenian"/>
      <family val="2"/>
    </font>
    <font>
      <b/>
      <sz val="14"/>
      <color theme="1"/>
      <name val="Arial Armenian"/>
      <family val="2"/>
    </font>
    <font>
      <sz val="8"/>
      <color theme="3" tint="-0.24997000396251678"/>
      <name val="Arial Armenian"/>
      <family val="2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sz val="9"/>
      <color theme="1"/>
      <name val="Arial Armenian"/>
      <family val="2"/>
    </font>
    <font>
      <b/>
      <sz val="10"/>
      <color theme="1"/>
      <name val="Arial Armenian"/>
      <family val="2"/>
    </font>
    <font>
      <b/>
      <sz val="9"/>
      <color theme="1"/>
      <name val="Arial Armenian"/>
      <family val="2"/>
    </font>
    <font>
      <sz val="10"/>
      <color theme="3" tint="-0.24997000396251678"/>
      <name val="Arial Armenian"/>
      <family val="2"/>
    </font>
    <font>
      <b/>
      <u val="single"/>
      <sz val="10"/>
      <color theme="3" tint="-0.24997000396251678"/>
      <name val="Arial Armenian"/>
      <family val="2"/>
    </font>
    <font>
      <b/>
      <u val="single"/>
      <sz val="9"/>
      <color theme="1"/>
      <name val="Arial Armenian"/>
      <family val="2"/>
    </font>
    <font>
      <b/>
      <u val="single"/>
      <sz val="10"/>
      <color theme="1"/>
      <name val="Arial Armenian"/>
      <family val="2"/>
    </font>
    <font>
      <i/>
      <sz val="10"/>
      <color theme="1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49" fontId="64" fillId="33" borderId="10" xfId="0" applyNumberFormat="1" applyFont="1" applyFill="1" applyBorder="1" applyAlignment="1">
      <alignment vertical="top" wrapText="1"/>
    </xf>
    <xf numFmtId="49" fontId="64" fillId="33" borderId="11" xfId="0" applyNumberFormat="1" applyFont="1" applyFill="1" applyBorder="1" applyAlignment="1">
      <alignment vertical="top" wrapText="1"/>
    </xf>
    <xf numFmtId="49" fontId="65" fillId="33" borderId="10" xfId="0" applyNumberFormat="1" applyFont="1" applyFill="1" applyBorder="1" applyAlignment="1">
      <alignment vertical="top" wrapText="1"/>
    </xf>
    <xf numFmtId="49" fontId="64" fillId="33" borderId="12" xfId="0" applyNumberFormat="1" applyFont="1" applyFill="1" applyBorder="1" applyAlignment="1">
      <alignment vertical="top" wrapText="1"/>
    </xf>
    <xf numFmtId="49" fontId="66" fillId="33" borderId="11" xfId="0" applyNumberFormat="1" applyFont="1" applyFill="1" applyBorder="1" applyAlignment="1">
      <alignment vertical="top" wrapText="1"/>
    </xf>
    <xf numFmtId="49" fontId="66" fillId="33" borderId="13" xfId="0" applyNumberFormat="1" applyFont="1" applyFill="1" applyBorder="1" applyAlignment="1">
      <alignment vertical="top" wrapText="1"/>
    </xf>
    <xf numFmtId="0" fontId="67" fillId="33" borderId="0" xfId="0" applyFont="1" applyFill="1" applyAlignment="1">
      <alignment/>
    </xf>
    <xf numFmtId="0" fontId="67" fillId="33" borderId="14" xfId="0" applyFont="1" applyFill="1" applyBorder="1" applyAlignment="1">
      <alignment/>
    </xf>
    <xf numFmtId="0" fontId="68" fillId="33" borderId="0" xfId="0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vertical="top" wrapText="1"/>
    </xf>
    <xf numFmtId="49" fontId="69" fillId="33" borderId="10" xfId="0" applyNumberFormat="1" applyFont="1" applyFill="1" applyBorder="1" applyAlignment="1">
      <alignment horizontal="left" vertical="top" wrapText="1"/>
    </xf>
    <xf numFmtId="0" fontId="70" fillId="33" borderId="0" xfId="0" applyFont="1" applyFill="1" applyAlignment="1">
      <alignment horizontal="center" vertical="center"/>
    </xf>
    <xf numFmtId="0" fontId="66" fillId="33" borderId="15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49" fontId="71" fillId="33" borderId="15" xfId="0" applyNumberFormat="1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/>
    </xf>
    <xf numFmtId="49" fontId="72" fillId="33" borderId="15" xfId="0" applyNumberFormat="1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188" fontId="67" fillId="33" borderId="0" xfId="0" applyNumberFormat="1" applyFont="1" applyFill="1" applyAlignment="1">
      <alignment/>
    </xf>
    <xf numFmtId="0" fontId="68" fillId="33" borderId="17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72" fillId="33" borderId="16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left"/>
    </xf>
    <xf numFmtId="0" fontId="72" fillId="33" borderId="10" xfId="0" applyFont="1" applyFill="1" applyBorder="1" applyAlignment="1">
      <alignment/>
    </xf>
    <xf numFmtId="0" fontId="72" fillId="33" borderId="13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0" fontId="64" fillId="33" borderId="17" xfId="0" applyFont="1" applyFill="1" applyBorder="1" applyAlignment="1">
      <alignment/>
    </xf>
    <xf numFmtId="0" fontId="64" fillId="33" borderId="15" xfId="0" applyFont="1" applyFill="1" applyBorder="1" applyAlignment="1">
      <alignment/>
    </xf>
    <xf numFmtId="0" fontId="64" fillId="33" borderId="16" xfId="0" applyFont="1" applyFill="1" applyBorder="1" applyAlignment="1">
      <alignment/>
    </xf>
    <xf numFmtId="0" fontId="72" fillId="33" borderId="11" xfId="0" applyFont="1" applyFill="1" applyBorder="1" applyAlignment="1">
      <alignment horizontal="center" wrapText="1"/>
    </xf>
    <xf numFmtId="0" fontId="7" fillId="34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8" fillId="0" borderId="14" xfId="0" applyFont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14" fontId="8" fillId="0" borderId="14" xfId="0" applyNumberFormat="1" applyFont="1" applyBorder="1" applyAlignment="1">
      <alignment vertical="center"/>
    </xf>
    <xf numFmtId="188" fontId="5" fillId="33" borderId="14" xfId="0" applyNumberFormat="1" applyFont="1" applyFill="1" applyBorder="1" applyAlignment="1">
      <alignment horizontal="right" vertical="center"/>
    </xf>
    <xf numFmtId="0" fontId="70" fillId="33" borderId="14" xfId="0" applyFont="1" applyFill="1" applyBorder="1" applyAlignment="1">
      <alignment horizontal="right"/>
    </xf>
    <xf numFmtId="0" fontId="72" fillId="33" borderId="16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wrapText="1"/>
    </xf>
    <xf numFmtId="0" fontId="64" fillId="33" borderId="14" xfId="0" applyFont="1" applyFill="1" applyBorder="1" applyAlignment="1">
      <alignment horizontal="center" vertical="center" wrapText="1"/>
    </xf>
    <xf numFmtId="188" fontId="12" fillId="0" borderId="14" xfId="0" applyNumberFormat="1" applyFont="1" applyFill="1" applyBorder="1" applyAlignment="1">
      <alignment horizontal="center" vertical="center"/>
    </xf>
    <xf numFmtId="188" fontId="12" fillId="0" borderId="14" xfId="0" applyNumberFormat="1" applyFont="1" applyFill="1" applyBorder="1" applyAlignment="1">
      <alignment horizontal="center" vertical="center" shrinkToFit="1"/>
    </xf>
    <xf numFmtId="188" fontId="73" fillId="33" borderId="14" xfId="0" applyNumberFormat="1" applyFont="1" applyFill="1" applyBorder="1" applyAlignment="1">
      <alignment horizontal="center" vertical="center"/>
    </xf>
    <xf numFmtId="188" fontId="73" fillId="33" borderId="20" xfId="0" applyNumberFormat="1" applyFont="1" applyFill="1" applyBorder="1" applyAlignment="1">
      <alignment horizontal="center" vertical="center"/>
    </xf>
    <xf numFmtId="188" fontId="74" fillId="33" borderId="21" xfId="0" applyNumberFormat="1" applyFont="1" applyFill="1" applyBorder="1" applyAlignment="1">
      <alignment horizontal="center" vertical="center"/>
    </xf>
    <xf numFmtId="188" fontId="75" fillId="33" borderId="14" xfId="0" applyNumberFormat="1" applyFont="1" applyFill="1" applyBorder="1" applyAlignment="1">
      <alignment horizontal="center" vertical="center"/>
    </xf>
    <xf numFmtId="188" fontId="5" fillId="33" borderId="14" xfId="0" applyNumberFormat="1" applyFont="1" applyFill="1" applyBorder="1" applyAlignment="1">
      <alignment horizontal="center" vertical="center"/>
    </xf>
    <xf numFmtId="188" fontId="73" fillId="33" borderId="21" xfId="0" applyNumberFormat="1" applyFont="1" applyFill="1" applyBorder="1" applyAlignment="1">
      <alignment horizontal="center" vertical="center"/>
    </xf>
    <xf numFmtId="188" fontId="70" fillId="33" borderId="22" xfId="0" applyNumberFormat="1" applyFont="1" applyFill="1" applyBorder="1" applyAlignment="1">
      <alignment horizontal="center" vertical="center"/>
    </xf>
    <xf numFmtId="188" fontId="75" fillId="33" borderId="23" xfId="0" applyNumberFormat="1" applyFont="1" applyFill="1" applyBorder="1" applyAlignment="1">
      <alignment horizontal="center" vertical="center"/>
    </xf>
    <xf numFmtId="188" fontId="75" fillId="33" borderId="24" xfId="0" applyNumberFormat="1" applyFont="1" applyFill="1" applyBorder="1" applyAlignment="1">
      <alignment horizontal="center" vertical="center"/>
    </xf>
    <xf numFmtId="188" fontId="73" fillId="33" borderId="25" xfId="0" applyNumberFormat="1" applyFont="1" applyFill="1" applyBorder="1" applyAlignment="1">
      <alignment horizontal="center" vertical="center"/>
    </xf>
    <xf numFmtId="188" fontId="70" fillId="33" borderId="24" xfId="0" applyNumberFormat="1" applyFont="1" applyFill="1" applyBorder="1" applyAlignment="1">
      <alignment horizontal="center" vertical="center"/>
    </xf>
    <xf numFmtId="188" fontId="70" fillId="33" borderId="26" xfId="0" applyNumberFormat="1" applyFont="1" applyFill="1" applyBorder="1" applyAlignment="1">
      <alignment horizontal="center" vertical="center"/>
    </xf>
    <xf numFmtId="188" fontId="70" fillId="33" borderId="14" xfId="0" applyNumberFormat="1" applyFont="1" applyFill="1" applyBorder="1" applyAlignment="1">
      <alignment horizontal="center" vertical="center"/>
    </xf>
    <xf numFmtId="188" fontId="70" fillId="33" borderId="27" xfId="0" applyNumberFormat="1" applyFont="1" applyFill="1" applyBorder="1" applyAlignment="1">
      <alignment horizontal="center" vertical="center"/>
    </xf>
    <xf numFmtId="188" fontId="70" fillId="33" borderId="28" xfId="0" applyNumberFormat="1" applyFont="1" applyFill="1" applyBorder="1" applyAlignment="1">
      <alignment horizontal="center" vertical="center"/>
    </xf>
    <xf numFmtId="188" fontId="70" fillId="33" borderId="29" xfId="0" applyNumberFormat="1" applyFont="1" applyFill="1" applyBorder="1" applyAlignment="1">
      <alignment horizontal="center" vertical="center"/>
    </xf>
    <xf numFmtId="188" fontId="73" fillId="33" borderId="30" xfId="0" applyNumberFormat="1" applyFont="1" applyFill="1" applyBorder="1" applyAlignment="1">
      <alignment horizontal="center" vertical="center"/>
    </xf>
    <xf numFmtId="188" fontId="73" fillId="33" borderId="31" xfId="0" applyNumberFormat="1" applyFont="1" applyFill="1" applyBorder="1" applyAlignment="1">
      <alignment horizontal="center" vertical="center"/>
    </xf>
    <xf numFmtId="188" fontId="70" fillId="33" borderId="31" xfId="0" applyNumberFormat="1" applyFont="1" applyFill="1" applyBorder="1" applyAlignment="1">
      <alignment horizontal="center" vertical="center"/>
    </xf>
    <xf numFmtId="188" fontId="73" fillId="33" borderId="16" xfId="0" applyNumberFormat="1" applyFont="1" applyFill="1" applyBorder="1" applyAlignment="1">
      <alignment horizontal="center" vertical="center"/>
    </xf>
    <xf numFmtId="188" fontId="70" fillId="33" borderId="16" xfId="0" applyNumberFormat="1" applyFont="1" applyFill="1" applyBorder="1" applyAlignment="1">
      <alignment horizontal="center" vertical="center"/>
    </xf>
    <xf numFmtId="188" fontId="70" fillId="33" borderId="32" xfId="0" applyNumberFormat="1" applyFont="1" applyFill="1" applyBorder="1" applyAlignment="1">
      <alignment horizontal="center" vertical="center"/>
    </xf>
    <xf numFmtId="188" fontId="70" fillId="33" borderId="21" xfId="0" applyNumberFormat="1" applyFont="1" applyFill="1" applyBorder="1" applyAlignment="1">
      <alignment horizontal="center" vertical="center"/>
    </xf>
    <xf numFmtId="188" fontId="70" fillId="33" borderId="33" xfId="0" applyNumberFormat="1" applyFont="1" applyFill="1" applyBorder="1" applyAlignment="1">
      <alignment horizontal="center" vertical="center"/>
    </xf>
    <xf numFmtId="188" fontId="73" fillId="33" borderId="34" xfId="0" applyNumberFormat="1" applyFont="1" applyFill="1" applyBorder="1" applyAlignment="1">
      <alignment horizontal="center" vertical="center"/>
    </xf>
    <xf numFmtId="189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188" fontId="76" fillId="33" borderId="20" xfId="0" applyNumberFormat="1" applyFont="1" applyFill="1" applyBorder="1" applyAlignment="1">
      <alignment horizontal="center" vertical="center"/>
    </xf>
    <xf numFmtId="188" fontId="77" fillId="33" borderId="21" xfId="0" applyNumberFormat="1" applyFont="1" applyFill="1" applyBorder="1" applyAlignment="1">
      <alignment horizontal="center" vertical="center"/>
    </xf>
    <xf numFmtId="188" fontId="78" fillId="33" borderId="25" xfId="0" applyNumberFormat="1" applyFont="1" applyFill="1" applyBorder="1" applyAlignment="1">
      <alignment horizontal="center" vertical="center"/>
    </xf>
    <xf numFmtId="188" fontId="78" fillId="33" borderId="30" xfId="0" applyNumberFormat="1" applyFont="1" applyFill="1" applyBorder="1" applyAlignment="1">
      <alignment horizontal="center" vertical="center"/>
    </xf>
    <xf numFmtId="188" fontId="78" fillId="33" borderId="3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4" fontId="8" fillId="0" borderId="12" xfId="0" applyNumberFormat="1" applyFont="1" applyBorder="1" applyAlignment="1">
      <alignment vertical="center"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1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88" fontId="73" fillId="33" borderId="0" xfId="0" applyNumberFormat="1" applyFont="1" applyFill="1" applyBorder="1" applyAlignment="1">
      <alignment horizontal="center" vertical="center" wrapText="1"/>
    </xf>
    <xf numFmtId="188" fontId="73" fillId="33" borderId="10" xfId="0" applyNumberFormat="1" applyFont="1" applyFill="1" applyBorder="1" applyAlignment="1">
      <alignment horizontal="center" vertical="center" wrapText="1"/>
    </xf>
    <xf numFmtId="188" fontId="73" fillId="33" borderId="12" xfId="0" applyNumberFormat="1" applyFont="1" applyFill="1" applyBorder="1" applyAlignment="1">
      <alignment horizontal="center" vertical="center" wrapText="1"/>
    </xf>
    <xf numFmtId="188" fontId="78" fillId="33" borderId="15" xfId="0" applyNumberFormat="1" applyFont="1" applyFill="1" applyBorder="1" applyAlignment="1">
      <alignment horizontal="center" vertical="center" wrapText="1"/>
    </xf>
    <xf numFmtId="188" fontId="78" fillId="33" borderId="16" xfId="0" applyNumberFormat="1" applyFont="1" applyFill="1" applyBorder="1" applyAlignment="1">
      <alignment horizontal="center" vertical="center" wrapText="1"/>
    </xf>
    <xf numFmtId="188" fontId="70" fillId="33" borderId="32" xfId="0" applyNumberFormat="1" applyFont="1" applyFill="1" applyBorder="1" applyAlignment="1">
      <alignment horizontal="center" vertical="center" wrapText="1"/>
    </xf>
    <xf numFmtId="188" fontId="70" fillId="33" borderId="11" xfId="0" applyNumberFormat="1" applyFont="1" applyFill="1" applyBorder="1" applyAlignment="1">
      <alignment horizontal="center" vertical="center" wrapText="1"/>
    </xf>
    <xf numFmtId="188" fontId="11" fillId="0" borderId="14" xfId="58" applyNumberFormat="1" applyFont="1" applyFill="1" applyBorder="1" applyAlignment="1">
      <alignment horizontal="center" vertical="center"/>
    </xf>
    <xf numFmtId="188" fontId="70" fillId="33" borderId="10" xfId="0" applyNumberFormat="1" applyFont="1" applyFill="1" applyBorder="1" applyAlignment="1">
      <alignment horizontal="center" vertical="center" wrapText="1"/>
    </xf>
    <xf numFmtId="188" fontId="75" fillId="33" borderId="11" xfId="0" applyNumberFormat="1" applyFont="1" applyFill="1" applyBorder="1" applyAlignment="1">
      <alignment horizontal="center" vertical="center" wrapText="1"/>
    </xf>
    <xf numFmtId="188" fontId="79" fillId="33" borderId="10" xfId="0" applyNumberFormat="1" applyFont="1" applyFill="1" applyBorder="1" applyAlignment="1">
      <alignment horizontal="center" vertical="center" wrapText="1"/>
    </xf>
    <xf numFmtId="188" fontId="75" fillId="33" borderId="10" xfId="0" applyNumberFormat="1" applyFont="1" applyFill="1" applyBorder="1" applyAlignment="1">
      <alignment horizontal="center" vertical="center" wrapText="1"/>
    </xf>
    <xf numFmtId="188" fontId="70" fillId="33" borderId="12" xfId="0" applyNumberFormat="1" applyFont="1" applyFill="1" applyBorder="1" applyAlignment="1">
      <alignment horizontal="center" vertical="center" wrapText="1"/>
    </xf>
    <xf numFmtId="188" fontId="73" fillId="33" borderId="11" xfId="0" applyNumberFormat="1" applyFont="1" applyFill="1" applyBorder="1" applyAlignment="1">
      <alignment horizontal="center" vertical="center" wrapText="1"/>
    </xf>
    <xf numFmtId="188" fontId="73" fillId="33" borderId="13" xfId="0" applyNumberFormat="1" applyFont="1" applyFill="1" applyBorder="1" applyAlignment="1">
      <alignment horizontal="center" vertical="center" wrapText="1"/>
    </xf>
    <xf numFmtId="188" fontId="70" fillId="33" borderId="10" xfId="0" applyNumberFormat="1" applyFont="1" applyFill="1" applyBorder="1" applyAlignment="1">
      <alignment horizontal="center" vertical="center"/>
    </xf>
    <xf numFmtId="188" fontId="70" fillId="33" borderId="15" xfId="0" applyNumberFormat="1" applyFont="1" applyFill="1" applyBorder="1" applyAlignment="1">
      <alignment horizontal="center" vertical="center"/>
    </xf>
    <xf numFmtId="188" fontId="70" fillId="33" borderId="13" xfId="0" applyNumberFormat="1" applyFont="1" applyFill="1" applyBorder="1" applyAlignment="1">
      <alignment horizontal="center" vertical="center"/>
    </xf>
    <xf numFmtId="188" fontId="70" fillId="33" borderId="18" xfId="0" applyNumberFormat="1" applyFont="1" applyFill="1" applyBorder="1" applyAlignment="1">
      <alignment horizontal="center" vertical="center"/>
    </xf>
    <xf numFmtId="188" fontId="70" fillId="33" borderId="36" xfId="0" applyNumberFormat="1" applyFont="1" applyFill="1" applyBorder="1" applyAlignment="1">
      <alignment horizontal="center" vertical="center"/>
    </xf>
    <xf numFmtId="188" fontId="70" fillId="33" borderId="12" xfId="0" applyNumberFormat="1" applyFont="1" applyFill="1" applyBorder="1" applyAlignment="1">
      <alignment horizontal="center" vertical="center"/>
    </xf>
    <xf numFmtId="188" fontId="70" fillId="33" borderId="37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wrapText="1"/>
    </xf>
    <xf numFmtId="189" fontId="70" fillId="33" borderId="10" xfId="0" applyNumberFormat="1" applyFont="1" applyFill="1" applyBorder="1" applyAlignment="1">
      <alignment horizontal="center" vertical="center"/>
    </xf>
    <xf numFmtId="188" fontId="11" fillId="33" borderId="14" xfId="58" applyNumberFormat="1" applyFont="1" applyFill="1" applyBorder="1" applyAlignment="1">
      <alignment horizontal="center" vertical="center"/>
    </xf>
    <xf numFmtId="188" fontId="11" fillId="4" borderId="14" xfId="58" applyNumberFormat="1" applyFont="1" applyFill="1" applyBorder="1" applyAlignment="1">
      <alignment horizontal="center" vertical="center"/>
    </xf>
    <xf numFmtId="188" fontId="75" fillId="4" borderId="14" xfId="0" applyNumberFormat="1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 wrapText="1"/>
    </xf>
    <xf numFmtId="0" fontId="64" fillId="35" borderId="38" xfId="0" applyFont="1" applyFill="1" applyBorder="1" applyAlignment="1">
      <alignment horizontal="center" vertical="center" wrapText="1"/>
    </xf>
    <xf numFmtId="0" fontId="64" fillId="35" borderId="24" xfId="0" applyFont="1" applyFill="1" applyBorder="1" applyAlignment="1">
      <alignment horizontal="center" vertical="center" wrapText="1"/>
    </xf>
    <xf numFmtId="188" fontId="74" fillId="35" borderId="21" xfId="0" applyNumberFormat="1" applyFont="1" applyFill="1" applyBorder="1" applyAlignment="1">
      <alignment horizontal="center" vertical="center"/>
    </xf>
    <xf numFmtId="188" fontId="73" fillId="35" borderId="0" xfId="0" applyNumberFormat="1" applyFont="1" applyFill="1" applyBorder="1" applyAlignment="1">
      <alignment horizontal="center" vertical="center" wrapText="1"/>
    </xf>
    <xf numFmtId="188" fontId="76" fillId="35" borderId="20" xfId="0" applyNumberFormat="1" applyFont="1" applyFill="1" applyBorder="1" applyAlignment="1">
      <alignment horizontal="center" vertical="center"/>
    </xf>
    <xf numFmtId="188" fontId="70" fillId="35" borderId="10" xfId="0" applyNumberFormat="1" applyFont="1" applyFill="1" applyBorder="1" applyAlignment="1">
      <alignment horizontal="center" vertical="center" wrapText="1"/>
    </xf>
    <xf numFmtId="188" fontId="75" fillId="35" borderId="11" xfId="0" applyNumberFormat="1" applyFont="1" applyFill="1" applyBorder="1" applyAlignment="1">
      <alignment horizontal="center" vertical="center" wrapText="1"/>
    </xf>
    <xf numFmtId="188" fontId="79" fillId="35" borderId="10" xfId="0" applyNumberFormat="1" applyFont="1" applyFill="1" applyBorder="1" applyAlignment="1">
      <alignment horizontal="center" vertical="center" wrapText="1"/>
    </xf>
    <xf numFmtId="188" fontId="75" fillId="35" borderId="10" xfId="0" applyNumberFormat="1" applyFont="1" applyFill="1" applyBorder="1" applyAlignment="1">
      <alignment horizontal="center" vertical="center" wrapText="1"/>
    </xf>
    <xf numFmtId="188" fontId="70" fillId="35" borderId="12" xfId="0" applyNumberFormat="1" applyFont="1" applyFill="1" applyBorder="1" applyAlignment="1">
      <alignment horizontal="center" vertical="center" wrapText="1"/>
    </xf>
    <xf numFmtId="188" fontId="73" fillId="35" borderId="11" xfId="0" applyNumberFormat="1" applyFont="1" applyFill="1" applyBorder="1" applyAlignment="1">
      <alignment horizontal="center" vertical="center" wrapText="1"/>
    </xf>
    <xf numFmtId="188" fontId="73" fillId="35" borderId="10" xfId="0" applyNumberFormat="1" applyFont="1" applyFill="1" applyBorder="1" applyAlignment="1">
      <alignment horizontal="center" vertical="center" wrapText="1"/>
    </xf>
    <xf numFmtId="188" fontId="73" fillId="35" borderId="12" xfId="0" applyNumberFormat="1" applyFont="1" applyFill="1" applyBorder="1" applyAlignment="1">
      <alignment horizontal="center" vertical="center" wrapText="1"/>
    </xf>
    <xf numFmtId="188" fontId="78" fillId="35" borderId="15" xfId="0" applyNumberFormat="1" applyFont="1" applyFill="1" applyBorder="1" applyAlignment="1">
      <alignment horizontal="center" vertical="center" wrapText="1"/>
    </xf>
    <xf numFmtId="188" fontId="70" fillId="35" borderId="11" xfId="0" applyNumberFormat="1" applyFont="1" applyFill="1" applyBorder="1" applyAlignment="1">
      <alignment horizontal="center" vertical="center" wrapText="1"/>
    </xf>
    <xf numFmtId="188" fontId="73" fillId="35" borderId="13" xfId="0" applyNumberFormat="1" applyFont="1" applyFill="1" applyBorder="1" applyAlignment="1">
      <alignment horizontal="center" vertical="center" wrapText="1"/>
    </xf>
    <xf numFmtId="188" fontId="78" fillId="35" borderId="16" xfId="0" applyNumberFormat="1" applyFont="1" applyFill="1" applyBorder="1" applyAlignment="1">
      <alignment horizontal="center" vertical="center" wrapText="1"/>
    </xf>
    <xf numFmtId="188" fontId="78" fillId="35" borderId="25" xfId="0" applyNumberFormat="1" applyFont="1" applyFill="1" applyBorder="1" applyAlignment="1">
      <alignment horizontal="center" vertical="center"/>
    </xf>
    <xf numFmtId="188" fontId="12" fillId="35" borderId="14" xfId="0" applyNumberFormat="1" applyFont="1" applyFill="1" applyBorder="1" applyAlignment="1">
      <alignment horizontal="center" vertical="center"/>
    </xf>
    <xf numFmtId="188" fontId="70" fillId="35" borderId="16" xfId="0" applyNumberFormat="1" applyFont="1" applyFill="1" applyBorder="1" applyAlignment="1">
      <alignment horizontal="center" vertical="center"/>
    </xf>
    <xf numFmtId="188" fontId="78" fillId="35" borderId="30" xfId="0" applyNumberFormat="1" applyFont="1" applyFill="1" applyBorder="1" applyAlignment="1">
      <alignment horizontal="center" vertical="center"/>
    </xf>
    <xf numFmtId="188" fontId="70" fillId="35" borderId="32" xfId="0" applyNumberFormat="1" applyFont="1" applyFill="1" applyBorder="1" applyAlignment="1">
      <alignment horizontal="center" vertical="center"/>
    </xf>
    <xf numFmtId="188" fontId="73" fillId="35" borderId="25" xfId="0" applyNumberFormat="1" applyFont="1" applyFill="1" applyBorder="1" applyAlignment="1">
      <alignment horizontal="center" vertical="center"/>
    </xf>
    <xf numFmtId="188" fontId="70" fillId="35" borderId="10" xfId="0" applyNumberFormat="1" applyFont="1" applyFill="1" applyBorder="1" applyAlignment="1">
      <alignment horizontal="center" vertical="center"/>
    </xf>
    <xf numFmtId="188" fontId="70" fillId="35" borderId="13" xfId="0" applyNumberFormat="1" applyFont="1" applyFill="1" applyBorder="1" applyAlignment="1">
      <alignment horizontal="center" vertical="center"/>
    </xf>
    <xf numFmtId="188" fontId="70" fillId="35" borderId="18" xfId="0" applyNumberFormat="1" applyFont="1" applyFill="1" applyBorder="1" applyAlignment="1">
      <alignment horizontal="center" vertical="center"/>
    </xf>
    <xf numFmtId="188" fontId="70" fillId="35" borderId="36" xfId="0" applyNumberFormat="1" applyFont="1" applyFill="1" applyBorder="1" applyAlignment="1">
      <alignment horizontal="center" vertical="center"/>
    </xf>
    <xf numFmtId="188" fontId="70" fillId="35" borderId="12" xfId="0" applyNumberFormat="1" applyFont="1" applyFill="1" applyBorder="1" applyAlignment="1">
      <alignment horizontal="center" vertical="center"/>
    </xf>
    <xf numFmtId="188" fontId="70" fillId="35" borderId="37" xfId="0" applyNumberFormat="1" applyFont="1" applyFill="1" applyBorder="1" applyAlignment="1">
      <alignment horizontal="center" vertical="center"/>
    </xf>
    <xf numFmtId="188" fontId="70" fillId="35" borderId="32" xfId="0" applyNumberFormat="1" applyFont="1" applyFill="1" applyBorder="1" applyAlignment="1">
      <alignment horizontal="center" vertical="center" wrapText="1"/>
    </xf>
    <xf numFmtId="188" fontId="73" fillId="35" borderId="14" xfId="0" applyNumberFormat="1" applyFont="1" applyFill="1" applyBorder="1" applyAlignment="1">
      <alignment horizontal="center" vertical="center"/>
    </xf>
    <xf numFmtId="189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67" fillId="35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27" xfId="0" applyFont="1" applyFill="1" applyBorder="1" applyAlignment="1">
      <alignment horizontal="center" vertical="center" wrapText="1"/>
    </xf>
    <xf numFmtId="189" fontId="14" fillId="33" borderId="14" xfId="0" applyNumberFormat="1" applyFont="1" applyFill="1" applyBorder="1" applyAlignment="1">
      <alignment horizontal="center" vertical="center"/>
    </xf>
    <xf numFmtId="189" fontId="13" fillId="33" borderId="27" xfId="0" applyNumberFormat="1" applyFont="1" applyFill="1" applyBorder="1" applyAlignment="1">
      <alignment horizontal="center" vertical="center"/>
    </xf>
    <xf numFmtId="49" fontId="15" fillId="33" borderId="39" xfId="0" applyNumberFormat="1" applyFont="1" applyFill="1" applyBorder="1" applyAlignment="1">
      <alignment vertical="top" wrapText="1"/>
    </xf>
    <xf numFmtId="189" fontId="15" fillId="33" borderId="14" xfId="0" applyNumberFormat="1" applyFont="1" applyFill="1" applyBorder="1" applyAlignment="1">
      <alignment horizontal="center" vertical="center" wrapText="1"/>
    </xf>
    <xf numFmtId="189" fontId="13" fillId="33" borderId="14" xfId="0" applyNumberFormat="1" applyFont="1" applyFill="1" applyBorder="1" applyAlignment="1">
      <alignment horizontal="center" vertical="center" wrapText="1"/>
    </xf>
    <xf numFmtId="189" fontId="13" fillId="33" borderId="14" xfId="0" applyNumberFormat="1" applyFont="1" applyFill="1" applyBorder="1" applyAlignment="1">
      <alignment horizontal="center" vertical="center"/>
    </xf>
    <xf numFmtId="49" fontId="15" fillId="33" borderId="27" xfId="0" applyNumberFormat="1" applyFont="1" applyFill="1" applyBorder="1" applyAlignment="1">
      <alignment vertical="top" wrapText="1"/>
    </xf>
    <xf numFmtId="49" fontId="16" fillId="33" borderId="27" xfId="0" applyNumberFormat="1" applyFont="1" applyFill="1" applyBorder="1" applyAlignment="1">
      <alignment vertical="top" wrapText="1"/>
    </xf>
    <xf numFmtId="189" fontId="16" fillId="33" borderId="14" xfId="0" applyNumberFormat="1" applyFont="1" applyFill="1" applyBorder="1" applyAlignment="1">
      <alignment horizontal="center" vertical="center" wrapText="1"/>
    </xf>
    <xf numFmtId="49" fontId="15" fillId="33" borderId="27" xfId="0" applyNumberFormat="1" applyFont="1" applyFill="1" applyBorder="1" applyAlignment="1">
      <alignment horizontal="left" vertical="top" wrapText="1"/>
    </xf>
    <xf numFmtId="49" fontId="15" fillId="33" borderId="40" xfId="0" applyNumberFormat="1" applyFont="1" applyFill="1" applyBorder="1" applyAlignment="1">
      <alignment vertical="top" wrapText="1"/>
    </xf>
    <xf numFmtId="49" fontId="17" fillId="33" borderId="41" xfId="0" applyNumberFormat="1" applyFont="1" applyFill="1" applyBorder="1" applyAlignment="1">
      <alignment vertical="top" wrapText="1"/>
    </xf>
    <xf numFmtId="189" fontId="17" fillId="33" borderId="14" xfId="0" applyNumberFormat="1" applyFont="1" applyFill="1" applyBorder="1" applyAlignment="1">
      <alignment horizontal="center" vertical="center" wrapText="1"/>
    </xf>
    <xf numFmtId="49" fontId="17" fillId="33" borderId="42" xfId="0" applyNumberFormat="1" applyFont="1" applyFill="1" applyBorder="1" applyAlignment="1">
      <alignment vertical="top" wrapText="1"/>
    </xf>
    <xf numFmtId="0" fontId="17" fillId="33" borderId="40" xfId="0" applyFont="1" applyFill="1" applyBorder="1" applyAlignment="1">
      <alignment horizontal="center" vertical="center" wrapText="1"/>
    </xf>
    <xf numFmtId="189" fontId="14" fillId="33" borderId="14" xfId="0" applyNumberFormat="1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5" fillId="33" borderId="39" xfId="0" applyFont="1" applyFill="1" applyBorder="1" applyAlignment="1">
      <alignment/>
    </xf>
    <xf numFmtId="189" fontId="15" fillId="33" borderId="14" xfId="0" applyNumberFormat="1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/>
    </xf>
    <xf numFmtId="0" fontId="15" fillId="33" borderId="43" xfId="0" applyFont="1" applyFill="1" applyBorder="1" applyAlignment="1">
      <alignment/>
    </xf>
    <xf numFmtId="0" fontId="15" fillId="33" borderId="44" xfId="0" applyFont="1" applyFill="1" applyBorder="1" applyAlignment="1">
      <alignment/>
    </xf>
    <xf numFmtId="0" fontId="15" fillId="33" borderId="40" xfId="0" applyFont="1" applyFill="1" applyBorder="1" applyAlignment="1">
      <alignment/>
    </xf>
    <xf numFmtId="189" fontId="13" fillId="33" borderId="14" xfId="58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189" fontId="10" fillId="33" borderId="14" xfId="0" applyNumberFormat="1" applyFont="1" applyFill="1" applyBorder="1" applyAlignment="1">
      <alignment horizontal="center" vertical="center"/>
    </xf>
    <xf numFmtId="189" fontId="10" fillId="33" borderId="27" xfId="0" applyNumberFormat="1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wrapText="1"/>
    </xf>
    <xf numFmtId="0" fontId="15" fillId="33" borderId="41" xfId="0" applyFont="1" applyFill="1" applyBorder="1" applyAlignment="1">
      <alignment wrapText="1"/>
    </xf>
    <xf numFmtId="0" fontId="15" fillId="33" borderId="40" xfId="0" applyFont="1" applyFill="1" applyBorder="1" applyAlignment="1">
      <alignment wrapText="1"/>
    </xf>
    <xf numFmtId="0" fontId="15" fillId="33" borderId="44" xfId="0" applyFont="1" applyFill="1" applyBorder="1" applyAlignment="1">
      <alignment wrapText="1"/>
    </xf>
    <xf numFmtId="0" fontId="15" fillId="33" borderId="46" xfId="0" applyFont="1" applyFill="1" applyBorder="1" applyAlignment="1">
      <alignment wrapText="1"/>
    </xf>
    <xf numFmtId="189" fontId="13" fillId="33" borderId="14" xfId="0" applyNumberFormat="1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189" fontId="13" fillId="33" borderId="14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/>
    </xf>
    <xf numFmtId="0" fontId="13" fillId="33" borderId="47" xfId="0" applyFont="1" applyFill="1" applyBorder="1" applyAlignment="1">
      <alignment/>
    </xf>
    <xf numFmtId="189" fontId="11" fillId="33" borderId="14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wrapText="1"/>
    </xf>
    <xf numFmtId="0" fontId="64" fillId="33" borderId="36" xfId="0" applyFont="1" applyFill="1" applyBorder="1" applyAlignment="1">
      <alignment horizont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50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5" borderId="23" xfId="0" applyFont="1" applyFill="1" applyBorder="1" applyAlignment="1">
      <alignment horizontal="center" vertical="center" wrapText="1"/>
    </xf>
    <xf numFmtId="0" fontId="64" fillId="35" borderId="38" xfId="0" applyFont="1" applyFill="1" applyBorder="1" applyAlignment="1">
      <alignment horizontal="center" vertical="center" wrapText="1"/>
    </xf>
    <xf numFmtId="0" fontId="64" fillId="35" borderId="24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zoomScale="120" zoomScaleNormal="120" zoomScalePageLayoutView="0" workbookViewId="0" topLeftCell="B1">
      <pane xSplit="1" ySplit="5" topLeftCell="C1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69" sqref="E69"/>
    </sheetView>
  </sheetViews>
  <sheetFormatPr defaultColWidth="17.57421875" defaultRowHeight="15"/>
  <cols>
    <col min="1" max="1" width="0" style="7" hidden="1" customWidth="1"/>
    <col min="2" max="2" width="5.421875" style="7" customWidth="1"/>
    <col min="3" max="3" width="40.421875" style="7" customWidth="1"/>
    <col min="4" max="4" width="13.140625" style="7" customWidth="1"/>
    <col min="5" max="5" width="15.28125" style="7" customWidth="1"/>
    <col min="6" max="7" width="12.421875" style="162" customWidth="1"/>
    <col min="8" max="8" width="13.8515625" style="7" customWidth="1"/>
    <col min="9" max="9" width="12.140625" style="7" customWidth="1"/>
    <col min="10" max="10" width="14.00390625" style="7" hidden="1" customWidth="1"/>
    <col min="11" max="11" width="15.421875" style="7" hidden="1" customWidth="1"/>
    <col min="12" max="12" width="7.00390625" style="7" hidden="1" customWidth="1"/>
    <col min="13" max="16384" width="17.57421875" style="7" customWidth="1"/>
  </cols>
  <sheetData>
    <row r="1" spans="3:12" ht="15" customHeight="1">
      <c r="C1" s="210" t="s">
        <v>31</v>
      </c>
      <c r="D1" s="210"/>
      <c r="E1" s="210"/>
      <c r="F1" s="210"/>
      <c r="G1" s="210"/>
      <c r="H1" s="210"/>
      <c r="I1" s="210"/>
      <c r="J1" s="210"/>
      <c r="K1" s="210"/>
      <c r="L1" s="210"/>
    </row>
    <row r="2" spans="3:12" ht="54.75" customHeight="1" thickBot="1">
      <c r="C2" s="213" t="s">
        <v>81</v>
      </c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5" customHeight="1">
      <c r="A3" s="8"/>
      <c r="B3" s="223"/>
      <c r="C3" s="214" t="s">
        <v>0</v>
      </c>
      <c r="D3" s="219" t="s">
        <v>82</v>
      </c>
      <c r="E3" s="48"/>
      <c r="F3" s="220" t="s">
        <v>86</v>
      </c>
      <c r="G3" s="128"/>
      <c r="H3" s="228" t="s">
        <v>15</v>
      </c>
      <c r="I3" s="229"/>
      <c r="J3" s="229"/>
      <c r="K3" s="229"/>
      <c r="L3" s="229"/>
    </row>
    <row r="4" spans="1:12" ht="14.25" customHeight="1">
      <c r="A4" s="8"/>
      <c r="B4" s="224"/>
      <c r="C4" s="215"/>
      <c r="D4" s="211"/>
      <c r="E4" s="219" t="s">
        <v>77</v>
      </c>
      <c r="F4" s="221"/>
      <c r="G4" s="129"/>
      <c r="H4" s="219" t="s">
        <v>83</v>
      </c>
      <c r="I4" s="217" t="s">
        <v>84</v>
      </c>
      <c r="J4" s="211" t="s">
        <v>22</v>
      </c>
      <c r="K4" s="219" t="s">
        <v>85</v>
      </c>
      <c r="L4" s="227" t="s">
        <v>75</v>
      </c>
    </row>
    <row r="5" spans="1:12" ht="54" customHeight="1" thickBot="1">
      <c r="A5" s="37" t="s">
        <v>35</v>
      </c>
      <c r="B5" s="224"/>
      <c r="C5" s="216"/>
      <c r="D5" s="212"/>
      <c r="E5" s="212"/>
      <c r="F5" s="222"/>
      <c r="G5" s="130"/>
      <c r="H5" s="212"/>
      <c r="I5" s="218"/>
      <c r="J5" s="212"/>
      <c r="K5" s="226"/>
      <c r="L5" s="225"/>
    </row>
    <row r="6" spans="1:12" ht="30" customHeight="1" thickBot="1">
      <c r="A6" s="38"/>
      <c r="B6" s="224"/>
      <c r="C6" s="21" t="s">
        <v>14</v>
      </c>
      <c r="D6" s="53">
        <f>D8+D29+D31+D32+D40+D41+D45+D66+D65+D64</f>
        <v>7762277.3</v>
      </c>
      <c r="E6" s="53">
        <f>E8+E29+E31+E32+E40+E41+E45+E66+E65+E64</f>
        <v>17632.2</v>
      </c>
      <c r="F6" s="131">
        <f>F8+F29+F31+F32+F40+F41+F45+F66+F65+F64</f>
        <v>7692491.300000001</v>
      </c>
      <c r="G6" s="131">
        <f>F6-D6</f>
        <v>-69785.99999999907</v>
      </c>
      <c r="H6" s="53">
        <f>H8+H29+H31+H32+H40+H41+H45+H66+H65+H64</f>
        <v>15752729.5</v>
      </c>
      <c r="I6" s="53">
        <f>I8+I29+I31+I32+I40+I41+I45+I66+I65+I64</f>
        <v>7644420.1</v>
      </c>
      <c r="J6" s="56" t="e">
        <f>J8+J29+J31+J32+J40+J41+J45+#REF!+J66</f>
        <v>#REF!</v>
      </c>
      <c r="K6" s="53">
        <f>I6-D6</f>
        <v>-117857.20000000019</v>
      </c>
      <c r="L6" s="42"/>
    </row>
    <row r="7" spans="1:12" ht="18.75" customHeight="1" hidden="1" thickBot="1">
      <c r="A7" s="38"/>
      <c r="B7" s="224"/>
      <c r="C7" s="9"/>
      <c r="D7" s="100"/>
      <c r="E7" s="100"/>
      <c r="F7" s="132"/>
      <c r="G7" s="131">
        <f aca="true" t="shared" si="0" ref="G7:G67">F7-D7</f>
        <v>0</v>
      </c>
      <c r="H7" s="53">
        <f>H9+H30+H32+H33+H41+H42+H46+H67+H63</f>
        <v>8582777.7</v>
      </c>
      <c r="I7" s="100">
        <v>2012</v>
      </c>
      <c r="J7" s="57"/>
      <c r="K7" s="53">
        <f aca="true" t="shared" si="1" ref="K7:K67">I7-D7</f>
        <v>2012</v>
      </c>
      <c r="L7" s="42"/>
    </row>
    <row r="8" spans="1:12" ht="69.75" customHeight="1" thickBot="1">
      <c r="A8" s="39" t="s">
        <v>36</v>
      </c>
      <c r="B8" s="225"/>
      <c r="C8" s="22" t="s">
        <v>53</v>
      </c>
      <c r="D8" s="78">
        <f aca="true" t="shared" si="2" ref="D8:J8">D9+D10+D11+D12+D13+D14+D15+D16+D17+D18+D19+D20+D21+D22+D23+D24+D25+D26+D27+D28</f>
        <v>681348.4999999999</v>
      </c>
      <c r="E8" s="78">
        <f t="shared" si="2"/>
        <v>1789.4</v>
      </c>
      <c r="F8" s="133">
        <f t="shared" si="2"/>
        <v>681115.3999999999</v>
      </c>
      <c r="G8" s="131">
        <f t="shared" si="0"/>
        <v>-233.09999999997672</v>
      </c>
      <c r="H8" s="78">
        <f t="shared" si="2"/>
        <v>730933.2</v>
      </c>
      <c r="I8" s="78">
        <f t="shared" si="2"/>
        <v>685384.2</v>
      </c>
      <c r="J8" s="78">
        <f t="shared" si="2"/>
        <v>395852.9</v>
      </c>
      <c r="K8" s="79">
        <f t="shared" si="1"/>
        <v>4035.70000000007</v>
      </c>
      <c r="L8" s="42"/>
    </row>
    <row r="9" spans="1:13" ht="27" customHeight="1" thickBot="1">
      <c r="A9" s="40"/>
      <c r="B9" s="85"/>
      <c r="C9" s="1" t="s">
        <v>1</v>
      </c>
      <c r="D9" s="108">
        <v>545920.6</v>
      </c>
      <c r="E9" s="108"/>
      <c r="F9" s="134">
        <v>551316.2</v>
      </c>
      <c r="G9" s="131">
        <f t="shared" si="0"/>
        <v>5395.599999999977</v>
      </c>
      <c r="H9" s="108">
        <v>582198.1</v>
      </c>
      <c r="I9" s="107">
        <v>562322.5</v>
      </c>
      <c r="J9" s="54">
        <v>299577.3</v>
      </c>
      <c r="K9" s="53">
        <f t="shared" si="1"/>
        <v>16401.900000000023</v>
      </c>
      <c r="L9" s="42"/>
      <c r="M9" s="20"/>
    </row>
    <row r="10" spans="1:12" ht="26.25" customHeight="1" thickBot="1">
      <c r="A10" s="40"/>
      <c r="B10" s="85"/>
      <c r="C10" s="1" t="s">
        <v>2</v>
      </c>
      <c r="D10" s="108">
        <v>47366.7</v>
      </c>
      <c r="E10" s="108"/>
      <c r="F10" s="134">
        <v>47366.7</v>
      </c>
      <c r="G10" s="131">
        <f t="shared" si="0"/>
        <v>0</v>
      </c>
      <c r="H10" s="108">
        <v>59328.7</v>
      </c>
      <c r="I10" s="126">
        <v>47849.5</v>
      </c>
      <c r="J10" s="54">
        <v>23871.4</v>
      </c>
      <c r="K10" s="53">
        <f t="shared" si="1"/>
        <v>482.8000000000029</v>
      </c>
      <c r="L10" s="42"/>
    </row>
    <row r="11" spans="1:12" ht="18.75" customHeight="1" thickBot="1">
      <c r="A11" s="40"/>
      <c r="B11" s="86"/>
      <c r="C11" s="10" t="s">
        <v>27</v>
      </c>
      <c r="D11" s="109"/>
      <c r="E11" s="109"/>
      <c r="F11" s="135"/>
      <c r="G11" s="131">
        <f t="shared" si="0"/>
        <v>0</v>
      </c>
      <c r="H11" s="109"/>
      <c r="I11" s="127"/>
      <c r="J11" s="54">
        <v>6327.9</v>
      </c>
      <c r="K11" s="53">
        <f t="shared" si="1"/>
        <v>0</v>
      </c>
      <c r="L11" s="42"/>
    </row>
    <row r="12" spans="1:12" ht="18.75" customHeight="1" thickBot="1">
      <c r="A12" s="40"/>
      <c r="B12" s="85"/>
      <c r="C12" s="3" t="s">
        <v>23</v>
      </c>
      <c r="D12" s="110">
        <v>21015.7</v>
      </c>
      <c r="E12" s="110">
        <v>1789.4</v>
      </c>
      <c r="F12" s="136">
        <v>16782.6</v>
      </c>
      <c r="G12" s="131">
        <f t="shared" si="0"/>
        <v>-4233.100000000002</v>
      </c>
      <c r="H12" s="110">
        <v>21015.7</v>
      </c>
      <c r="I12" s="126">
        <v>11899.4</v>
      </c>
      <c r="J12" s="54">
        <v>11042.1</v>
      </c>
      <c r="K12" s="53">
        <f t="shared" si="1"/>
        <v>-9116.300000000001</v>
      </c>
      <c r="L12" s="42"/>
    </row>
    <row r="13" spans="1:12" ht="18.75" customHeight="1" thickBot="1">
      <c r="A13" s="40"/>
      <c r="B13" s="85"/>
      <c r="C13" s="1" t="s">
        <v>4</v>
      </c>
      <c r="D13" s="108">
        <v>295.4</v>
      </c>
      <c r="E13" s="108"/>
      <c r="F13" s="134">
        <v>295.4</v>
      </c>
      <c r="G13" s="131">
        <f t="shared" si="0"/>
        <v>0</v>
      </c>
      <c r="H13" s="108">
        <v>295.4</v>
      </c>
      <c r="I13" s="125">
        <v>315.7</v>
      </c>
      <c r="J13" s="54">
        <v>314.2</v>
      </c>
      <c r="K13" s="53">
        <f t="shared" si="1"/>
        <v>20.30000000000001</v>
      </c>
      <c r="L13" s="42"/>
    </row>
    <row r="14" spans="1:12" ht="18.75" customHeight="1" thickBot="1">
      <c r="A14" s="40"/>
      <c r="B14" s="85"/>
      <c r="C14" s="1" t="s">
        <v>5</v>
      </c>
      <c r="D14" s="108">
        <v>9142.9</v>
      </c>
      <c r="E14" s="108"/>
      <c r="F14" s="134">
        <v>7747.3</v>
      </c>
      <c r="G14" s="131">
        <f t="shared" si="0"/>
        <v>-1395.5999999999995</v>
      </c>
      <c r="H14" s="108">
        <v>9301.3</v>
      </c>
      <c r="I14" s="126">
        <v>6042.7</v>
      </c>
      <c r="J14" s="54">
        <v>7956.8</v>
      </c>
      <c r="K14" s="53">
        <f t="shared" si="1"/>
        <v>-3100.2</v>
      </c>
      <c r="L14" s="42"/>
    </row>
    <row r="15" spans="1:12" ht="18.75" customHeight="1" thickBot="1">
      <c r="A15" s="40"/>
      <c r="B15" s="85"/>
      <c r="C15" s="11" t="s">
        <v>28</v>
      </c>
      <c r="D15" s="111">
        <v>280</v>
      </c>
      <c r="E15" s="111"/>
      <c r="F15" s="137">
        <v>280</v>
      </c>
      <c r="G15" s="131">
        <f t="shared" si="0"/>
        <v>0</v>
      </c>
      <c r="H15" s="111">
        <v>280</v>
      </c>
      <c r="I15" s="107">
        <v>320</v>
      </c>
      <c r="J15" s="54">
        <v>280</v>
      </c>
      <c r="K15" s="53">
        <f t="shared" si="1"/>
        <v>40</v>
      </c>
      <c r="L15" s="42"/>
    </row>
    <row r="16" spans="1:12" ht="18.75" customHeight="1" thickBot="1">
      <c r="A16" s="40"/>
      <c r="B16" s="85"/>
      <c r="C16" s="1" t="s">
        <v>6</v>
      </c>
      <c r="D16" s="108">
        <v>685</v>
      </c>
      <c r="E16" s="108"/>
      <c r="F16" s="134">
        <v>685</v>
      </c>
      <c r="G16" s="131">
        <f t="shared" si="0"/>
        <v>0</v>
      </c>
      <c r="H16" s="108">
        <v>2124.5</v>
      </c>
      <c r="I16" s="107">
        <v>685</v>
      </c>
      <c r="J16" s="54">
        <v>1370</v>
      </c>
      <c r="K16" s="53">
        <f t="shared" si="1"/>
        <v>0</v>
      </c>
      <c r="L16" s="42"/>
    </row>
    <row r="17" spans="1:12" ht="14.25" customHeight="1" thickBot="1">
      <c r="A17" s="40"/>
      <c r="B17" s="87"/>
      <c r="C17" s="4" t="s">
        <v>7</v>
      </c>
      <c r="D17" s="112">
        <v>11652</v>
      </c>
      <c r="E17" s="112"/>
      <c r="F17" s="138">
        <v>11652</v>
      </c>
      <c r="G17" s="131">
        <f t="shared" si="0"/>
        <v>0</v>
      </c>
      <c r="H17" s="112">
        <v>11652</v>
      </c>
      <c r="I17" s="107">
        <v>11652</v>
      </c>
      <c r="J17" s="54">
        <v>11000</v>
      </c>
      <c r="K17" s="53">
        <f t="shared" si="1"/>
        <v>0</v>
      </c>
      <c r="L17" s="42"/>
    </row>
    <row r="18" spans="1:12" ht="14.25" customHeight="1" thickBot="1">
      <c r="A18" s="40"/>
      <c r="B18" s="85"/>
      <c r="C18" s="1" t="s">
        <v>16</v>
      </c>
      <c r="D18" s="108">
        <v>800</v>
      </c>
      <c r="E18" s="108"/>
      <c r="F18" s="134">
        <v>800</v>
      </c>
      <c r="G18" s="131">
        <f t="shared" si="0"/>
        <v>0</v>
      </c>
      <c r="H18" s="108">
        <v>800</v>
      </c>
      <c r="I18" s="107">
        <v>800</v>
      </c>
      <c r="J18" s="54">
        <v>800</v>
      </c>
      <c r="K18" s="53">
        <f t="shared" si="1"/>
        <v>0</v>
      </c>
      <c r="L18" s="42"/>
    </row>
    <row r="19" spans="1:12" ht="14.25" customHeight="1" thickBot="1">
      <c r="A19" s="40"/>
      <c r="B19" s="85"/>
      <c r="C19" s="1" t="s">
        <v>17</v>
      </c>
      <c r="D19" s="108">
        <v>500</v>
      </c>
      <c r="E19" s="108"/>
      <c r="F19" s="134">
        <v>500</v>
      </c>
      <c r="G19" s="131">
        <f t="shared" si="0"/>
        <v>0</v>
      </c>
      <c r="H19" s="108">
        <v>500</v>
      </c>
      <c r="I19" s="107">
        <v>327.8</v>
      </c>
      <c r="J19" s="54">
        <v>500</v>
      </c>
      <c r="K19" s="53">
        <f t="shared" si="1"/>
        <v>-172.2</v>
      </c>
      <c r="L19" s="42"/>
    </row>
    <row r="20" spans="1:12" ht="14.25" customHeight="1" thickBot="1">
      <c r="A20" s="40"/>
      <c r="B20" s="85"/>
      <c r="C20" s="1" t="s">
        <v>8</v>
      </c>
      <c r="D20" s="108">
        <v>300</v>
      </c>
      <c r="E20" s="108"/>
      <c r="F20" s="134">
        <v>300</v>
      </c>
      <c r="G20" s="131">
        <f t="shared" si="0"/>
        <v>0</v>
      </c>
      <c r="H20" s="108">
        <v>300</v>
      </c>
      <c r="I20" s="107">
        <v>300</v>
      </c>
      <c r="J20" s="54">
        <v>300</v>
      </c>
      <c r="K20" s="53">
        <f t="shared" si="1"/>
        <v>0</v>
      </c>
      <c r="L20" s="42"/>
    </row>
    <row r="21" spans="1:12" ht="14.25" customHeight="1" thickBot="1">
      <c r="A21" s="40"/>
      <c r="B21" s="85"/>
      <c r="C21" s="1" t="s">
        <v>9</v>
      </c>
      <c r="D21" s="108">
        <v>256</v>
      </c>
      <c r="E21" s="108"/>
      <c r="F21" s="134">
        <v>256</v>
      </c>
      <c r="G21" s="131">
        <f t="shared" si="0"/>
        <v>0</v>
      </c>
      <c r="H21" s="108">
        <v>256</v>
      </c>
      <c r="I21" s="107">
        <v>256</v>
      </c>
      <c r="J21" s="54">
        <v>256</v>
      </c>
      <c r="K21" s="53">
        <f t="shared" si="1"/>
        <v>0</v>
      </c>
      <c r="L21" s="42"/>
    </row>
    <row r="22" spans="1:12" ht="14.25" customHeight="1" thickBot="1">
      <c r="A22" s="40"/>
      <c r="B22" s="85"/>
      <c r="C22" s="1" t="s">
        <v>29</v>
      </c>
      <c r="D22" s="108">
        <v>170</v>
      </c>
      <c r="E22" s="108"/>
      <c r="F22" s="134">
        <v>170</v>
      </c>
      <c r="G22" s="131">
        <f t="shared" si="0"/>
        <v>0</v>
      </c>
      <c r="H22" s="108">
        <v>170</v>
      </c>
      <c r="I22" s="126">
        <v>170</v>
      </c>
      <c r="J22" s="54">
        <v>160</v>
      </c>
      <c r="K22" s="53">
        <f t="shared" si="1"/>
        <v>0</v>
      </c>
      <c r="L22" s="42"/>
    </row>
    <row r="23" spans="1:12" ht="21.75" thickBot="1">
      <c r="A23" s="40"/>
      <c r="B23" s="85"/>
      <c r="C23" s="1" t="s">
        <v>10</v>
      </c>
      <c r="D23" s="108">
        <v>2123</v>
      </c>
      <c r="E23" s="108"/>
      <c r="F23" s="134">
        <v>2123</v>
      </c>
      <c r="G23" s="131">
        <f t="shared" si="0"/>
        <v>0</v>
      </c>
      <c r="H23" s="108">
        <v>2123</v>
      </c>
      <c r="I23" s="125">
        <v>2323</v>
      </c>
      <c r="J23" s="54">
        <v>2123</v>
      </c>
      <c r="K23" s="53">
        <f t="shared" si="1"/>
        <v>200</v>
      </c>
      <c r="L23" s="42"/>
    </row>
    <row r="24" spans="1:12" ht="14.25" customHeight="1" thickBot="1">
      <c r="A24" s="40"/>
      <c r="B24" s="87"/>
      <c r="C24" s="4" t="s">
        <v>11</v>
      </c>
      <c r="D24" s="112">
        <v>2930.5</v>
      </c>
      <c r="E24" s="112"/>
      <c r="F24" s="138">
        <v>2930.5</v>
      </c>
      <c r="G24" s="131">
        <f t="shared" si="0"/>
        <v>0</v>
      </c>
      <c r="H24" s="112">
        <v>2930.5</v>
      </c>
      <c r="I24" s="125">
        <v>1685.9</v>
      </c>
      <c r="J24" s="54">
        <v>2063.5</v>
      </c>
      <c r="K24" s="53">
        <f t="shared" si="1"/>
        <v>-1244.6</v>
      </c>
      <c r="L24" s="42"/>
    </row>
    <row r="25" spans="1:12" ht="14.25" customHeight="1" thickBot="1">
      <c r="A25" s="40"/>
      <c r="B25" s="85"/>
      <c r="C25" s="1" t="s">
        <v>12</v>
      </c>
      <c r="D25" s="108">
        <v>6820</v>
      </c>
      <c r="E25" s="108"/>
      <c r="F25" s="134">
        <v>6820</v>
      </c>
      <c r="G25" s="131">
        <f t="shared" si="0"/>
        <v>0</v>
      </c>
      <c r="H25" s="108">
        <v>6820</v>
      </c>
      <c r="I25" s="107">
        <v>7809</v>
      </c>
      <c r="J25" s="54">
        <v>6820</v>
      </c>
      <c r="K25" s="53">
        <f t="shared" si="1"/>
        <v>989</v>
      </c>
      <c r="L25" s="42"/>
    </row>
    <row r="26" spans="1:12" ht="14.25" customHeight="1" thickBot="1">
      <c r="A26" s="40"/>
      <c r="B26" s="85"/>
      <c r="C26" s="1" t="s">
        <v>13</v>
      </c>
      <c r="D26" s="108">
        <v>372</v>
      </c>
      <c r="E26" s="108"/>
      <c r="F26" s="134">
        <v>372</v>
      </c>
      <c r="G26" s="131">
        <f t="shared" si="0"/>
        <v>0</v>
      </c>
      <c r="H26" s="108">
        <v>372</v>
      </c>
      <c r="I26" s="107">
        <v>372</v>
      </c>
      <c r="J26" s="54">
        <v>372</v>
      </c>
      <c r="K26" s="53">
        <f t="shared" si="1"/>
        <v>0</v>
      </c>
      <c r="L26" s="42"/>
    </row>
    <row r="27" spans="1:12" ht="15" thickBot="1">
      <c r="A27" s="40"/>
      <c r="B27" s="86"/>
      <c r="C27" s="5" t="s">
        <v>24</v>
      </c>
      <c r="D27" s="113">
        <v>30000</v>
      </c>
      <c r="E27" s="113"/>
      <c r="F27" s="139">
        <v>30000</v>
      </c>
      <c r="G27" s="131">
        <f t="shared" si="0"/>
        <v>0</v>
      </c>
      <c r="H27" s="113">
        <v>30000</v>
      </c>
      <c r="I27" s="107">
        <v>30000</v>
      </c>
      <c r="J27" s="54">
        <v>20000</v>
      </c>
      <c r="K27" s="53">
        <f t="shared" si="1"/>
        <v>0</v>
      </c>
      <c r="L27" s="42"/>
    </row>
    <row r="28" spans="1:12" ht="15" thickBot="1">
      <c r="A28" s="40"/>
      <c r="B28" s="86"/>
      <c r="C28" s="5" t="s">
        <v>25</v>
      </c>
      <c r="D28" s="113">
        <v>718.7</v>
      </c>
      <c r="E28" s="113"/>
      <c r="F28" s="139">
        <v>718.7</v>
      </c>
      <c r="G28" s="131">
        <f t="shared" si="0"/>
        <v>0</v>
      </c>
      <c r="H28" s="113">
        <v>466</v>
      </c>
      <c r="I28" s="125">
        <v>253.7</v>
      </c>
      <c r="J28" s="58">
        <v>718.7</v>
      </c>
      <c r="K28" s="53">
        <f t="shared" si="1"/>
        <v>-465.00000000000006</v>
      </c>
      <c r="L28" s="42"/>
    </row>
    <row r="29" spans="1:12" ht="53.25" thickBot="1">
      <c r="A29" s="39" t="s">
        <v>36</v>
      </c>
      <c r="B29" s="88"/>
      <c r="C29" s="45" t="s">
        <v>54</v>
      </c>
      <c r="D29" s="101">
        <v>0</v>
      </c>
      <c r="E29" s="101"/>
      <c r="F29" s="140">
        <v>0</v>
      </c>
      <c r="G29" s="131">
        <f t="shared" si="0"/>
        <v>0</v>
      </c>
      <c r="H29" s="101">
        <v>0</v>
      </c>
      <c r="I29" s="54">
        <v>0</v>
      </c>
      <c r="J29" s="54">
        <v>3000</v>
      </c>
      <c r="K29" s="53">
        <f t="shared" si="1"/>
        <v>0</v>
      </c>
      <c r="L29" s="55"/>
    </row>
    <row r="30" spans="1:12" ht="46.5" customHeight="1" hidden="1" thickBot="1">
      <c r="A30" s="39"/>
      <c r="B30" s="84"/>
      <c r="C30" s="46" t="s">
        <v>76</v>
      </c>
      <c r="D30" s="102">
        <v>606408</v>
      </c>
      <c r="E30" s="102"/>
      <c r="F30" s="141"/>
      <c r="G30" s="131">
        <f t="shared" si="0"/>
        <v>-606408</v>
      </c>
      <c r="H30" s="102"/>
      <c r="I30" s="59"/>
      <c r="J30" s="59"/>
      <c r="K30" s="53">
        <f t="shared" si="1"/>
        <v>-606408</v>
      </c>
      <c r="L30" s="42"/>
    </row>
    <row r="31" spans="1:12" ht="29.25" customHeight="1" hidden="1" thickBot="1">
      <c r="A31" s="39" t="s">
        <v>37</v>
      </c>
      <c r="B31" s="84"/>
      <c r="C31" s="23" t="s">
        <v>32</v>
      </c>
      <c r="D31" s="102">
        <v>0</v>
      </c>
      <c r="E31" s="102"/>
      <c r="F31" s="141"/>
      <c r="G31" s="131">
        <f t="shared" si="0"/>
        <v>0</v>
      </c>
      <c r="H31" s="102"/>
      <c r="I31" s="59">
        <v>0</v>
      </c>
      <c r="J31" s="59">
        <v>1874.2</v>
      </c>
      <c r="K31" s="53">
        <f t="shared" si="1"/>
        <v>0</v>
      </c>
      <c r="L31" s="42"/>
    </row>
    <row r="32" spans="1:12" ht="45.75" customHeight="1" thickBot="1">
      <c r="A32" s="41" t="s">
        <v>55</v>
      </c>
      <c r="B32" s="89"/>
      <c r="C32" s="13" t="s">
        <v>56</v>
      </c>
      <c r="D32" s="103">
        <v>4926.9</v>
      </c>
      <c r="E32" s="103"/>
      <c r="F32" s="142">
        <v>4926.9</v>
      </c>
      <c r="G32" s="131">
        <f t="shared" si="0"/>
        <v>0</v>
      </c>
      <c r="H32" s="103">
        <v>4926.9</v>
      </c>
      <c r="I32" s="80">
        <v>4915.7</v>
      </c>
      <c r="J32" s="80">
        <v>4354.2</v>
      </c>
      <c r="K32" s="79">
        <f t="shared" si="1"/>
        <v>-11.199999999999818</v>
      </c>
      <c r="L32" s="42"/>
    </row>
    <row r="33" spans="1:12" ht="21.75" customHeight="1" hidden="1" thickBot="1">
      <c r="A33" s="38"/>
      <c r="B33" s="90"/>
      <c r="C33" s="4" t="s">
        <v>1</v>
      </c>
      <c r="D33" s="112"/>
      <c r="E33" s="112"/>
      <c r="F33" s="138"/>
      <c r="G33" s="131">
        <f t="shared" si="0"/>
        <v>0</v>
      </c>
      <c r="H33" s="112"/>
      <c r="I33" s="61">
        <v>2883.8</v>
      </c>
      <c r="J33" s="62">
        <v>2883.8</v>
      </c>
      <c r="K33" s="53">
        <f t="shared" si="1"/>
        <v>2883.8</v>
      </c>
      <c r="L33" s="42"/>
    </row>
    <row r="34" spans="1:12" ht="21.75" customHeight="1" hidden="1" thickBot="1">
      <c r="A34" s="38"/>
      <c r="B34" s="91"/>
      <c r="C34" s="2" t="s">
        <v>3</v>
      </c>
      <c r="D34" s="106"/>
      <c r="E34" s="106"/>
      <c r="F34" s="143"/>
      <c r="G34" s="131">
        <f t="shared" si="0"/>
        <v>0</v>
      </c>
      <c r="H34" s="106"/>
      <c r="I34" s="63">
        <v>768.6</v>
      </c>
      <c r="J34" s="64">
        <v>768.6</v>
      </c>
      <c r="K34" s="53">
        <f t="shared" si="1"/>
        <v>768.6</v>
      </c>
      <c r="L34" s="42"/>
    </row>
    <row r="35" spans="1:12" ht="15" customHeight="1" hidden="1" thickBot="1">
      <c r="A35" s="38"/>
      <c r="B35" s="92"/>
      <c r="C35" s="3" t="s">
        <v>23</v>
      </c>
      <c r="D35" s="110"/>
      <c r="E35" s="110"/>
      <c r="F35" s="136"/>
      <c r="G35" s="131">
        <f t="shared" si="0"/>
        <v>0</v>
      </c>
      <c r="H35" s="110"/>
      <c r="I35" s="63">
        <v>144</v>
      </c>
      <c r="J35" s="64">
        <v>144</v>
      </c>
      <c r="K35" s="53">
        <f t="shared" si="1"/>
        <v>144</v>
      </c>
      <c r="L35" s="42"/>
    </row>
    <row r="36" spans="1:12" ht="15" customHeight="1" hidden="1" thickBot="1">
      <c r="A36" s="38"/>
      <c r="B36" s="92"/>
      <c r="C36" s="1" t="s">
        <v>4</v>
      </c>
      <c r="D36" s="108"/>
      <c r="E36" s="108"/>
      <c r="F36" s="134"/>
      <c r="G36" s="131">
        <f t="shared" si="0"/>
        <v>0</v>
      </c>
      <c r="H36" s="108"/>
      <c r="I36" s="63">
        <v>7.8</v>
      </c>
      <c r="J36" s="64">
        <v>0</v>
      </c>
      <c r="K36" s="53">
        <f t="shared" si="1"/>
        <v>7.8</v>
      </c>
      <c r="L36" s="42"/>
    </row>
    <row r="37" spans="1:12" ht="15" customHeight="1" hidden="1" thickBot="1">
      <c r="A37" s="38"/>
      <c r="B37" s="92"/>
      <c r="C37" s="1" t="s">
        <v>5</v>
      </c>
      <c r="D37" s="108"/>
      <c r="E37" s="108"/>
      <c r="F37" s="134"/>
      <c r="G37" s="131">
        <f t="shared" si="0"/>
        <v>0</v>
      </c>
      <c r="H37" s="108"/>
      <c r="I37" s="63">
        <v>112.8</v>
      </c>
      <c r="J37" s="64">
        <v>112.8</v>
      </c>
      <c r="K37" s="53">
        <f t="shared" si="1"/>
        <v>112.8</v>
      </c>
      <c r="L37" s="42"/>
    </row>
    <row r="38" spans="1:12" ht="15" customHeight="1" hidden="1" thickBot="1">
      <c r="A38" s="38"/>
      <c r="B38" s="90"/>
      <c r="C38" s="4" t="s">
        <v>7</v>
      </c>
      <c r="D38" s="112"/>
      <c r="E38" s="112"/>
      <c r="F38" s="138"/>
      <c r="G38" s="131">
        <f t="shared" si="0"/>
        <v>0</v>
      </c>
      <c r="H38" s="112"/>
      <c r="I38" s="63">
        <v>58.4</v>
      </c>
      <c r="J38" s="64">
        <v>58.4</v>
      </c>
      <c r="K38" s="53">
        <f t="shared" si="1"/>
        <v>58.4</v>
      </c>
      <c r="L38" s="42"/>
    </row>
    <row r="39" spans="1:12" ht="15" customHeight="1" hidden="1" thickBot="1">
      <c r="A39" s="38"/>
      <c r="B39" s="91"/>
      <c r="C39" s="6" t="s">
        <v>26</v>
      </c>
      <c r="D39" s="114"/>
      <c r="E39" s="114"/>
      <c r="F39" s="144"/>
      <c r="G39" s="131">
        <f t="shared" si="0"/>
        <v>0</v>
      </c>
      <c r="H39" s="114"/>
      <c r="I39" s="65">
        <v>194.4</v>
      </c>
      <c r="J39" s="66">
        <v>194.4</v>
      </c>
      <c r="K39" s="53">
        <f t="shared" si="1"/>
        <v>194.4</v>
      </c>
      <c r="L39" s="42"/>
    </row>
    <row r="40" spans="1:12" ht="51" customHeight="1" thickBot="1">
      <c r="A40" s="38" t="s">
        <v>42</v>
      </c>
      <c r="B40" s="93"/>
      <c r="C40" s="14" t="s">
        <v>57</v>
      </c>
      <c r="D40" s="104">
        <v>103500</v>
      </c>
      <c r="E40" s="104"/>
      <c r="F40" s="145">
        <v>103500</v>
      </c>
      <c r="G40" s="131">
        <f t="shared" si="0"/>
        <v>0</v>
      </c>
      <c r="H40" s="104">
        <v>180000</v>
      </c>
      <c r="I40" s="81">
        <v>123435</v>
      </c>
      <c r="J40" s="82">
        <v>93906</v>
      </c>
      <c r="K40" s="79">
        <f t="shared" si="1"/>
        <v>19935</v>
      </c>
      <c r="L40" s="42"/>
    </row>
    <row r="41" spans="1:12" ht="19.5" customHeight="1" thickBot="1">
      <c r="A41" s="38"/>
      <c r="B41" s="90"/>
      <c r="C41" s="15" t="s">
        <v>20</v>
      </c>
      <c r="D41" s="80">
        <f aca="true" t="shared" si="3" ref="D41:J41">D42+D43+D44</f>
        <v>71566.3</v>
      </c>
      <c r="E41" s="80">
        <f t="shared" si="3"/>
        <v>0</v>
      </c>
      <c r="F41" s="146">
        <f t="shared" si="3"/>
        <v>71534.8</v>
      </c>
      <c r="G41" s="131">
        <f t="shared" si="0"/>
        <v>-31.5</v>
      </c>
      <c r="H41" s="80">
        <f t="shared" si="3"/>
        <v>71471.8</v>
      </c>
      <c r="I41" s="80">
        <f t="shared" si="3"/>
        <v>71471.8</v>
      </c>
      <c r="J41" s="80">
        <f t="shared" si="3"/>
        <v>73972.5</v>
      </c>
      <c r="K41" s="79">
        <f t="shared" si="1"/>
        <v>-94.5</v>
      </c>
      <c r="L41" s="42"/>
    </row>
    <row r="42" spans="1:12" ht="19.5" customHeight="1" thickBot="1">
      <c r="A42" s="37" t="s">
        <v>58</v>
      </c>
      <c r="B42" s="94"/>
      <c r="C42" s="24" t="s">
        <v>59</v>
      </c>
      <c r="D42" s="115">
        <v>17781.8</v>
      </c>
      <c r="E42" s="49"/>
      <c r="F42" s="147">
        <v>17774.2</v>
      </c>
      <c r="G42" s="131">
        <f t="shared" si="0"/>
        <v>-7.599999999998545</v>
      </c>
      <c r="H42" s="49">
        <v>17758.9</v>
      </c>
      <c r="I42" s="49">
        <v>17758.9</v>
      </c>
      <c r="J42" s="49">
        <v>18783.7</v>
      </c>
      <c r="K42" s="53">
        <f t="shared" si="1"/>
        <v>-22.899999999997817</v>
      </c>
      <c r="L42" s="42"/>
    </row>
    <row r="43" spans="1:12" ht="20.25" customHeight="1" thickBot="1">
      <c r="A43" s="37" t="s">
        <v>43</v>
      </c>
      <c r="B43" s="95"/>
      <c r="C43" s="25" t="s">
        <v>60</v>
      </c>
      <c r="D43" s="116">
        <v>50506.3</v>
      </c>
      <c r="E43" s="49"/>
      <c r="F43" s="147">
        <v>50482.4</v>
      </c>
      <c r="G43" s="131">
        <f t="shared" si="0"/>
        <v>-23.900000000001455</v>
      </c>
      <c r="H43" s="49">
        <v>50434.7</v>
      </c>
      <c r="I43" s="49">
        <v>50434.7</v>
      </c>
      <c r="J43" s="50">
        <v>51910.8</v>
      </c>
      <c r="K43" s="53">
        <f t="shared" si="1"/>
        <v>-71.60000000000582</v>
      </c>
      <c r="L43" s="42"/>
    </row>
    <row r="44" spans="1:12" ht="19.5" customHeight="1" thickBot="1">
      <c r="A44" s="37" t="s">
        <v>43</v>
      </c>
      <c r="B44" s="96"/>
      <c r="C44" s="26" t="s">
        <v>61</v>
      </c>
      <c r="D44" s="71">
        <v>3278.2</v>
      </c>
      <c r="E44" s="71"/>
      <c r="F44" s="148">
        <v>3278.2</v>
      </c>
      <c r="G44" s="131">
        <f t="shared" si="0"/>
        <v>0</v>
      </c>
      <c r="H44" s="71">
        <v>3278.2</v>
      </c>
      <c r="I44" s="71">
        <v>3278.2</v>
      </c>
      <c r="J44" s="69">
        <v>3278</v>
      </c>
      <c r="K44" s="53">
        <f t="shared" si="1"/>
        <v>0</v>
      </c>
      <c r="L44" s="42"/>
    </row>
    <row r="45" spans="1:14" ht="22.5" customHeight="1" thickBot="1">
      <c r="A45" s="38"/>
      <c r="B45" s="93"/>
      <c r="C45" s="16" t="s">
        <v>19</v>
      </c>
      <c r="D45" s="81">
        <f>D46+D49+D53+D56+D60+D61+D63+D62+D67</f>
        <v>6854510.5</v>
      </c>
      <c r="E45" s="81">
        <f>E46+E49+E53+E56+E60+E61+E63+E62+E67</f>
        <v>15842.8</v>
      </c>
      <c r="F45" s="149">
        <f>F46+F49+F53+F56+F60+F61+F63+F62+F67</f>
        <v>6784932.700000001</v>
      </c>
      <c r="G45" s="131">
        <f t="shared" si="0"/>
        <v>-69577.79999999888</v>
      </c>
      <c r="H45" s="81">
        <f>H46+H49+H53+H56+H60+H61+H63+H62+H67</f>
        <v>14718972.5</v>
      </c>
      <c r="I45" s="81">
        <f>I46+I49+I53+I56+I60+I61+I63+I62+I67</f>
        <v>6712728.3</v>
      </c>
      <c r="J45" s="81">
        <f>J46+J49+J53+J56+J60+J61+J63+J64</f>
        <v>6406792</v>
      </c>
      <c r="K45" s="79">
        <f t="shared" si="1"/>
        <v>-141782.2000000002</v>
      </c>
      <c r="L45" s="42"/>
      <c r="N45" s="20"/>
    </row>
    <row r="46" spans="1:12" ht="22.5" customHeight="1" thickBot="1">
      <c r="A46" s="38"/>
      <c r="B46" s="93"/>
      <c r="C46" s="27" t="s">
        <v>33</v>
      </c>
      <c r="D46" s="71">
        <f aca="true" t="shared" si="4" ref="D46:J46">D47+D48</f>
        <v>158000</v>
      </c>
      <c r="E46" s="71">
        <f t="shared" si="4"/>
        <v>0</v>
      </c>
      <c r="F46" s="148">
        <f t="shared" si="4"/>
        <v>155139</v>
      </c>
      <c r="G46" s="131">
        <f t="shared" si="0"/>
        <v>-2861</v>
      </c>
      <c r="H46" s="71">
        <f t="shared" si="4"/>
        <v>7902475.5</v>
      </c>
      <c r="I46" s="70">
        <f t="shared" si="4"/>
        <v>0</v>
      </c>
      <c r="J46" s="70">
        <f t="shared" si="4"/>
        <v>349519.9</v>
      </c>
      <c r="K46" s="53">
        <f t="shared" si="1"/>
        <v>-158000</v>
      </c>
      <c r="L46" s="42"/>
    </row>
    <row r="47" spans="1:12" ht="17.25" thickBot="1">
      <c r="A47" s="37" t="s">
        <v>38</v>
      </c>
      <c r="B47" s="96"/>
      <c r="C47" s="28" t="s">
        <v>62</v>
      </c>
      <c r="D47" s="71">
        <v>158000</v>
      </c>
      <c r="E47" s="71"/>
      <c r="F47" s="148">
        <v>155139</v>
      </c>
      <c r="G47" s="131">
        <f t="shared" si="0"/>
        <v>-2861</v>
      </c>
      <c r="H47" s="71">
        <v>7902475.5</v>
      </c>
      <c r="I47" s="71">
        <v>0</v>
      </c>
      <c r="J47" s="71">
        <v>289999.9</v>
      </c>
      <c r="K47" s="53">
        <f t="shared" si="1"/>
        <v>-158000</v>
      </c>
      <c r="L47" s="42"/>
    </row>
    <row r="48" spans="1:12" ht="15" thickBot="1">
      <c r="A48" s="38"/>
      <c r="B48" s="93"/>
      <c r="C48" s="28" t="s">
        <v>63</v>
      </c>
      <c r="D48" s="72"/>
      <c r="E48" s="72"/>
      <c r="F48" s="150"/>
      <c r="G48" s="131">
        <f t="shared" si="0"/>
        <v>0</v>
      </c>
      <c r="H48" s="72"/>
      <c r="I48" s="72"/>
      <c r="J48" s="72">
        <v>59520</v>
      </c>
      <c r="K48" s="53">
        <f t="shared" si="1"/>
        <v>0</v>
      </c>
      <c r="L48" s="42"/>
    </row>
    <row r="49" spans="1:12" ht="18.75" customHeight="1" thickBot="1">
      <c r="A49" s="38"/>
      <c r="B49" s="90"/>
      <c r="C49" s="17" t="s">
        <v>18</v>
      </c>
      <c r="D49" s="60">
        <v>6414159</v>
      </c>
      <c r="E49" s="60"/>
      <c r="F49" s="151">
        <v>6338258.9</v>
      </c>
      <c r="G49" s="131">
        <f t="shared" si="0"/>
        <v>-75900.09999999963</v>
      </c>
      <c r="H49" s="60">
        <v>6492294.4</v>
      </c>
      <c r="I49" s="60">
        <v>6396231.5</v>
      </c>
      <c r="J49" s="60">
        <f>J50+J51+J52</f>
        <v>5846471.899999999</v>
      </c>
      <c r="K49" s="53">
        <f t="shared" si="1"/>
        <v>-17927.5</v>
      </c>
      <c r="L49" s="42"/>
    </row>
    <row r="50" spans="1:12" ht="1.5" customHeight="1" thickBot="1">
      <c r="A50" s="37" t="s">
        <v>39</v>
      </c>
      <c r="B50" s="94"/>
      <c r="C50" s="29" t="s">
        <v>64</v>
      </c>
      <c r="D50" s="115"/>
      <c r="E50" s="115"/>
      <c r="F50" s="152">
        <v>2245497.4</v>
      </c>
      <c r="G50" s="131">
        <f t="shared" si="0"/>
        <v>2245497.4</v>
      </c>
      <c r="H50" s="115"/>
      <c r="I50" s="63"/>
      <c r="J50" s="63">
        <v>1970474.3</v>
      </c>
      <c r="K50" s="53">
        <f t="shared" si="1"/>
        <v>0</v>
      </c>
      <c r="L50" s="42"/>
    </row>
    <row r="51" spans="1:12" ht="18.75" customHeight="1" hidden="1" thickBot="1">
      <c r="A51" s="37" t="s">
        <v>44</v>
      </c>
      <c r="B51" s="94"/>
      <c r="C51" s="29" t="s">
        <v>65</v>
      </c>
      <c r="D51" s="115"/>
      <c r="E51" s="115"/>
      <c r="F51" s="152">
        <v>3075143</v>
      </c>
      <c r="G51" s="131">
        <f t="shared" si="0"/>
        <v>3075143</v>
      </c>
      <c r="H51" s="115"/>
      <c r="I51" s="63"/>
      <c r="J51" s="63">
        <v>2459910.3</v>
      </c>
      <c r="K51" s="53">
        <f t="shared" si="1"/>
        <v>0</v>
      </c>
      <c r="L51" s="42"/>
    </row>
    <row r="52" spans="1:12" ht="18.75" customHeight="1" hidden="1" thickBot="1">
      <c r="A52" s="37" t="s">
        <v>41</v>
      </c>
      <c r="B52" s="97"/>
      <c r="C52" s="30" t="s">
        <v>66</v>
      </c>
      <c r="D52" s="117"/>
      <c r="E52" s="117"/>
      <c r="F52" s="153">
        <v>1017618.5</v>
      </c>
      <c r="G52" s="131">
        <f t="shared" si="0"/>
        <v>1017618.5</v>
      </c>
      <c r="H52" s="117"/>
      <c r="I52" s="65"/>
      <c r="J52" s="65">
        <v>1416087.3</v>
      </c>
      <c r="K52" s="53">
        <f t="shared" si="1"/>
        <v>0</v>
      </c>
      <c r="L52" s="42"/>
    </row>
    <row r="53" spans="1:12" ht="12.75" customHeight="1" thickBot="1">
      <c r="A53" s="38"/>
      <c r="B53" s="90"/>
      <c r="C53" s="18" t="s">
        <v>21</v>
      </c>
      <c r="D53" s="60">
        <v>93421.4</v>
      </c>
      <c r="E53" s="60"/>
      <c r="F53" s="151">
        <v>92543</v>
      </c>
      <c r="G53" s="131">
        <f t="shared" si="0"/>
        <v>-878.3999999999942</v>
      </c>
      <c r="H53" s="60">
        <v>91434.8</v>
      </c>
      <c r="I53" s="60">
        <v>90372.3</v>
      </c>
      <c r="J53" s="60">
        <f>J54+J55</f>
        <v>89758.20000000001</v>
      </c>
      <c r="K53" s="53">
        <f t="shared" si="1"/>
        <v>-3049.0999999999913</v>
      </c>
      <c r="L53" s="42"/>
    </row>
    <row r="54" spans="1:12" ht="1.5" customHeight="1" hidden="1" thickBot="1">
      <c r="A54" s="38" t="s">
        <v>45</v>
      </c>
      <c r="B54" s="98"/>
      <c r="C54" s="31" t="s">
        <v>67</v>
      </c>
      <c r="D54" s="118"/>
      <c r="E54" s="118"/>
      <c r="F54" s="154">
        <v>77366.4</v>
      </c>
      <c r="G54" s="131">
        <f t="shared" si="0"/>
        <v>77366.4</v>
      </c>
      <c r="H54" s="118"/>
      <c r="I54" s="63"/>
      <c r="J54" s="63">
        <v>34132.4</v>
      </c>
      <c r="K54" s="53">
        <f t="shared" si="1"/>
        <v>0</v>
      </c>
      <c r="L54" s="42"/>
    </row>
    <row r="55" spans="1:12" ht="17.25" customHeight="1" hidden="1" thickBot="1">
      <c r="A55" s="38" t="s">
        <v>46</v>
      </c>
      <c r="B55" s="83"/>
      <c r="C55" s="32" t="s">
        <v>68</v>
      </c>
      <c r="D55" s="119"/>
      <c r="E55" s="119"/>
      <c r="F55" s="155">
        <v>15176.6</v>
      </c>
      <c r="G55" s="131">
        <f t="shared" si="0"/>
        <v>15176.6</v>
      </c>
      <c r="H55" s="119"/>
      <c r="I55" s="65"/>
      <c r="J55" s="65">
        <v>55625.8</v>
      </c>
      <c r="K55" s="53">
        <f t="shared" si="1"/>
        <v>0</v>
      </c>
      <c r="L55" s="42"/>
    </row>
    <row r="56" spans="1:12" ht="15" customHeight="1" thickBot="1">
      <c r="A56" s="38"/>
      <c r="B56" s="90"/>
      <c r="C56" s="18" t="s">
        <v>79</v>
      </c>
      <c r="D56" s="60">
        <v>71767.8</v>
      </c>
      <c r="E56" s="60"/>
      <c r="F56" s="151">
        <v>75379.7</v>
      </c>
      <c r="G56" s="131">
        <f t="shared" si="0"/>
        <v>3611.899999999994</v>
      </c>
      <c r="H56" s="60">
        <v>83961.6</v>
      </c>
      <c r="I56" s="60">
        <v>71587.6</v>
      </c>
      <c r="J56" s="60">
        <f>J57+J58+J59</f>
        <v>46630.600000000006</v>
      </c>
      <c r="K56" s="53">
        <f t="shared" si="1"/>
        <v>-180.1999999999971</v>
      </c>
      <c r="L56" s="42"/>
    </row>
    <row r="57" spans="1:12" ht="23.25" customHeight="1" hidden="1" thickBot="1">
      <c r="A57" s="38" t="s">
        <v>40</v>
      </c>
      <c r="B57" s="90"/>
      <c r="C57" s="33" t="s">
        <v>69</v>
      </c>
      <c r="D57" s="120">
        <v>18570.1</v>
      </c>
      <c r="E57" s="120"/>
      <c r="F57" s="156"/>
      <c r="G57" s="131">
        <f t="shared" si="0"/>
        <v>-18570.1</v>
      </c>
      <c r="H57" s="120"/>
      <c r="I57" s="63"/>
      <c r="J57" s="63">
        <v>17789.7</v>
      </c>
      <c r="K57" s="53">
        <f t="shared" si="1"/>
        <v>-18570.1</v>
      </c>
      <c r="L57" s="42"/>
    </row>
    <row r="58" spans="1:12" ht="19.5" customHeight="1" hidden="1" thickBot="1">
      <c r="A58" s="38" t="s">
        <v>47</v>
      </c>
      <c r="B58" s="93"/>
      <c r="C58" s="34" t="s">
        <v>70</v>
      </c>
      <c r="D58" s="121">
        <v>27236.1</v>
      </c>
      <c r="E58" s="121"/>
      <c r="F58" s="157"/>
      <c r="G58" s="131">
        <f t="shared" si="0"/>
        <v>-27236.1</v>
      </c>
      <c r="H58" s="121"/>
      <c r="I58" s="65"/>
      <c r="J58" s="65">
        <v>26306.6</v>
      </c>
      <c r="K58" s="53">
        <f t="shared" si="1"/>
        <v>-27236.1</v>
      </c>
      <c r="L58" s="42"/>
    </row>
    <row r="59" spans="1:12" ht="20.25" customHeight="1" hidden="1" thickBot="1">
      <c r="A59" s="38" t="s">
        <v>48</v>
      </c>
      <c r="B59" s="93"/>
      <c r="C59" s="34" t="s">
        <v>70</v>
      </c>
      <c r="D59" s="121">
        <v>1857</v>
      </c>
      <c r="E59" s="121"/>
      <c r="F59" s="157"/>
      <c r="G59" s="131">
        <f t="shared" si="0"/>
        <v>-1857</v>
      </c>
      <c r="H59" s="121"/>
      <c r="I59" s="73"/>
      <c r="J59" s="74">
        <v>2534.3</v>
      </c>
      <c r="K59" s="53">
        <f t="shared" si="1"/>
        <v>-1857</v>
      </c>
      <c r="L59" s="42"/>
    </row>
    <row r="60" spans="1:12" ht="21" customHeight="1" thickBot="1">
      <c r="A60" s="38" t="s">
        <v>49</v>
      </c>
      <c r="B60" s="93"/>
      <c r="C60" s="19" t="s">
        <v>71</v>
      </c>
      <c r="D60" s="71">
        <v>14634.4</v>
      </c>
      <c r="E60" s="71">
        <v>14634.4</v>
      </c>
      <c r="F60" s="148">
        <v>14634.4</v>
      </c>
      <c r="G60" s="131">
        <f t="shared" si="0"/>
        <v>0</v>
      </c>
      <c r="H60" s="71">
        <v>14634.4</v>
      </c>
      <c r="I60" s="71">
        <v>14634.4</v>
      </c>
      <c r="J60" s="68">
        <v>7464.1</v>
      </c>
      <c r="K60" s="53">
        <f t="shared" si="1"/>
        <v>0</v>
      </c>
      <c r="L60" s="42"/>
    </row>
    <row r="61" spans="1:12" ht="25.5" customHeight="1" thickBot="1">
      <c r="A61" s="38" t="s">
        <v>50</v>
      </c>
      <c r="B61" s="93"/>
      <c r="C61" s="27" t="s">
        <v>30</v>
      </c>
      <c r="D61" s="71">
        <v>99824.6</v>
      </c>
      <c r="E61" s="71"/>
      <c r="F61" s="148">
        <v>104930.5</v>
      </c>
      <c r="G61" s="131">
        <f t="shared" si="0"/>
        <v>5105.899999999994</v>
      </c>
      <c r="H61" s="71">
        <v>130187.1</v>
      </c>
      <c r="I61" s="67">
        <v>134613.3</v>
      </c>
      <c r="J61" s="68">
        <v>40020.2</v>
      </c>
      <c r="K61" s="53">
        <f t="shared" si="1"/>
        <v>34788.69999999998</v>
      </c>
      <c r="L61" s="42"/>
    </row>
    <row r="62" spans="1:12" ht="42" customHeight="1" thickBot="1">
      <c r="A62" s="38"/>
      <c r="B62" s="93"/>
      <c r="C62" s="44" t="s">
        <v>74</v>
      </c>
      <c r="D62" s="72">
        <v>34.6</v>
      </c>
      <c r="E62" s="72"/>
      <c r="F62" s="150">
        <v>34.6</v>
      </c>
      <c r="G62" s="131">
        <f t="shared" si="0"/>
        <v>0</v>
      </c>
      <c r="H62" s="72">
        <v>38.2</v>
      </c>
      <c r="I62" s="52">
        <v>38.6</v>
      </c>
      <c r="J62" s="75"/>
      <c r="K62" s="53">
        <f t="shared" si="1"/>
        <v>4</v>
      </c>
      <c r="L62" s="42"/>
    </row>
    <row r="63" spans="1:12" ht="48.75" customHeight="1" thickBot="1">
      <c r="A63" s="38" t="s">
        <v>51</v>
      </c>
      <c r="B63" s="93"/>
      <c r="C63" s="44" t="s">
        <v>72</v>
      </c>
      <c r="D63" s="105">
        <v>1208.4</v>
      </c>
      <c r="E63" s="105">
        <v>1208.4</v>
      </c>
      <c r="F63" s="158">
        <v>1208.4</v>
      </c>
      <c r="G63" s="131">
        <f t="shared" si="0"/>
        <v>0</v>
      </c>
      <c r="H63" s="105">
        <v>1208.4</v>
      </c>
      <c r="I63" s="105">
        <v>1208.4</v>
      </c>
      <c r="J63" s="75">
        <v>1208.4</v>
      </c>
      <c r="K63" s="53">
        <f t="shared" si="1"/>
        <v>0</v>
      </c>
      <c r="L63" s="42"/>
    </row>
    <row r="64" spans="1:12" ht="48" customHeight="1" thickBot="1">
      <c r="A64" s="38" t="s">
        <v>52</v>
      </c>
      <c r="B64" s="91"/>
      <c r="C64" s="35" t="s">
        <v>73</v>
      </c>
      <c r="D64" s="51">
        <v>45345.1</v>
      </c>
      <c r="E64" s="106"/>
      <c r="F64" s="159">
        <v>45345.1</v>
      </c>
      <c r="G64" s="131">
        <f t="shared" si="0"/>
        <v>0</v>
      </c>
      <c r="H64" s="106">
        <v>45345.1</v>
      </c>
      <c r="I64" s="51">
        <v>45345.1</v>
      </c>
      <c r="J64" s="51">
        <v>25718.7</v>
      </c>
      <c r="K64" s="53">
        <f t="shared" si="1"/>
        <v>0</v>
      </c>
      <c r="L64" s="42"/>
    </row>
    <row r="65" spans="1:12" ht="48" customHeight="1" thickBot="1">
      <c r="A65" s="38"/>
      <c r="B65" s="38"/>
      <c r="C65" s="47" t="s">
        <v>78</v>
      </c>
      <c r="D65" s="106">
        <v>1080</v>
      </c>
      <c r="E65" s="106"/>
      <c r="F65" s="143">
        <v>1136.4</v>
      </c>
      <c r="G65" s="131">
        <f t="shared" si="0"/>
        <v>56.40000000000009</v>
      </c>
      <c r="H65" s="106">
        <v>1080</v>
      </c>
      <c r="I65" s="51">
        <v>1140</v>
      </c>
      <c r="J65" s="51"/>
      <c r="K65" s="53">
        <f t="shared" si="1"/>
        <v>60</v>
      </c>
      <c r="L65" s="42"/>
    </row>
    <row r="66" spans="1:12" ht="15.75" customHeight="1" hidden="1" thickBot="1">
      <c r="A66" s="38"/>
      <c r="B66" s="99"/>
      <c r="C66" s="36" t="s">
        <v>34</v>
      </c>
      <c r="D66" s="76"/>
      <c r="E66" s="76"/>
      <c r="F66" s="160"/>
      <c r="G66" s="131">
        <f t="shared" si="0"/>
        <v>0</v>
      </c>
      <c r="H66" s="76"/>
      <c r="I66" s="77"/>
      <c r="J66" s="77">
        <v>3263510.5</v>
      </c>
      <c r="K66" s="53">
        <f t="shared" si="1"/>
        <v>0</v>
      </c>
      <c r="L66" s="42"/>
    </row>
    <row r="67" spans="1:12" ht="34.5" customHeight="1" thickBot="1">
      <c r="A67" s="38"/>
      <c r="B67" s="92"/>
      <c r="C67" s="123" t="s">
        <v>80</v>
      </c>
      <c r="D67" s="122">
        <v>1460.3</v>
      </c>
      <c r="E67" s="122"/>
      <c r="F67" s="161">
        <v>2804.2</v>
      </c>
      <c r="G67" s="131">
        <f t="shared" si="0"/>
        <v>1343.8999999999999</v>
      </c>
      <c r="H67" s="124">
        <v>2738.1</v>
      </c>
      <c r="I67" s="63">
        <v>4042.2</v>
      </c>
      <c r="J67" s="63"/>
      <c r="K67" s="53">
        <f t="shared" si="1"/>
        <v>2581.8999999999996</v>
      </c>
      <c r="L67" s="43"/>
    </row>
    <row r="68" spans="9:11" ht="14.25">
      <c r="I68" s="12"/>
      <c r="J68" s="12"/>
      <c r="K68" s="12"/>
    </row>
    <row r="69" spans="9:11" ht="14.25">
      <c r="I69" s="12"/>
      <c r="J69" s="12"/>
      <c r="K69" s="12"/>
    </row>
    <row r="70" spans="9:11" ht="14.25">
      <c r="I70" s="12"/>
      <c r="J70" s="12"/>
      <c r="K70" s="12"/>
    </row>
    <row r="71" spans="9:11" ht="14.25">
      <c r="I71" s="12"/>
      <c r="J71" s="12"/>
      <c r="K71" s="12"/>
    </row>
    <row r="72" spans="9:11" ht="14.25">
      <c r="I72" s="12"/>
      <c r="J72" s="12"/>
      <c r="K72" s="12"/>
    </row>
    <row r="73" spans="9:11" ht="14.25">
      <c r="I73" s="12"/>
      <c r="J73" s="12"/>
      <c r="K73" s="12"/>
    </row>
    <row r="74" spans="9:11" ht="14.25">
      <c r="I74" s="12"/>
      <c r="J74" s="12"/>
      <c r="K74" s="12"/>
    </row>
    <row r="75" spans="9:11" ht="14.25">
      <c r="I75" s="12"/>
      <c r="J75" s="12"/>
      <c r="K75" s="12"/>
    </row>
    <row r="76" spans="9:11" ht="14.25">
      <c r="I76" s="12"/>
      <c r="J76" s="12"/>
      <c r="K76" s="12"/>
    </row>
    <row r="77" spans="9:11" ht="14.25">
      <c r="I77" s="12"/>
      <c r="J77" s="12"/>
      <c r="K77" s="12"/>
    </row>
    <row r="78" spans="9:11" ht="14.25">
      <c r="I78" s="12"/>
      <c r="J78" s="12"/>
      <c r="K78" s="12"/>
    </row>
    <row r="79" spans="9:11" ht="14.25">
      <c r="I79" s="12"/>
      <c r="J79" s="12"/>
      <c r="K79" s="12"/>
    </row>
    <row r="80" spans="9:11" ht="14.25">
      <c r="I80" s="12"/>
      <c r="J80" s="12"/>
      <c r="K80" s="12"/>
    </row>
    <row r="81" spans="9:11" ht="14.25">
      <c r="I81" s="12"/>
      <c r="J81" s="12"/>
      <c r="K81" s="12"/>
    </row>
    <row r="82" spans="9:11" ht="14.25">
      <c r="I82" s="12"/>
      <c r="J82" s="12"/>
      <c r="K82" s="12"/>
    </row>
    <row r="83" spans="9:11" ht="14.25">
      <c r="I83" s="12"/>
      <c r="J83" s="12"/>
      <c r="K83" s="12"/>
    </row>
    <row r="84" spans="9:11" ht="14.25">
      <c r="I84" s="12"/>
      <c r="J84" s="12"/>
      <c r="K84" s="12"/>
    </row>
    <row r="85" spans="9:11" ht="14.25">
      <c r="I85" s="12"/>
      <c r="J85" s="12"/>
      <c r="K85" s="12"/>
    </row>
    <row r="86" spans="9:11" ht="14.25">
      <c r="I86" s="12"/>
      <c r="J86" s="12"/>
      <c r="K86" s="12"/>
    </row>
    <row r="87" spans="9:11" ht="14.25">
      <c r="I87" s="12"/>
      <c r="J87" s="12"/>
      <c r="K87" s="12"/>
    </row>
    <row r="88" spans="9:11" ht="14.25">
      <c r="I88" s="12"/>
      <c r="J88" s="12"/>
      <c r="K88" s="12"/>
    </row>
    <row r="89" spans="9:11" ht="14.25">
      <c r="I89" s="12"/>
      <c r="J89" s="12"/>
      <c r="K89" s="12"/>
    </row>
    <row r="90" spans="9:11" ht="14.25">
      <c r="I90" s="12"/>
      <c r="J90" s="12"/>
      <c r="K90" s="12"/>
    </row>
    <row r="91" spans="9:11" ht="14.25">
      <c r="I91" s="12"/>
      <c r="J91" s="12"/>
      <c r="K91" s="12"/>
    </row>
    <row r="92" spans="9:11" ht="14.25">
      <c r="I92" s="12"/>
      <c r="J92" s="12"/>
      <c r="K92" s="12"/>
    </row>
    <row r="93" spans="9:11" ht="14.25">
      <c r="I93" s="12"/>
      <c r="J93" s="12"/>
      <c r="K93" s="12"/>
    </row>
    <row r="94" spans="9:11" ht="14.25">
      <c r="I94" s="12"/>
      <c r="J94" s="12"/>
      <c r="K94" s="12"/>
    </row>
    <row r="95" spans="9:11" ht="14.25">
      <c r="I95" s="12"/>
      <c r="J95" s="12"/>
      <c r="K95" s="12"/>
    </row>
    <row r="96" spans="9:11" ht="14.25">
      <c r="I96" s="12"/>
      <c r="J96" s="12"/>
      <c r="K96" s="12"/>
    </row>
    <row r="97" spans="9:11" ht="14.25">
      <c r="I97" s="12"/>
      <c r="J97" s="12"/>
      <c r="K97" s="12"/>
    </row>
    <row r="98" spans="9:11" ht="14.25">
      <c r="I98" s="12"/>
      <c r="J98" s="12"/>
      <c r="K98" s="12"/>
    </row>
    <row r="99" spans="9:11" ht="14.25">
      <c r="I99" s="12"/>
      <c r="J99" s="12"/>
      <c r="K99" s="12"/>
    </row>
    <row r="100" spans="9:11" ht="14.25">
      <c r="I100" s="12"/>
      <c r="J100" s="12"/>
      <c r="K100" s="12"/>
    </row>
    <row r="101" spans="9:11" ht="14.25">
      <c r="I101" s="12"/>
      <c r="J101" s="12"/>
      <c r="K101" s="12"/>
    </row>
    <row r="102" spans="9:11" ht="14.25">
      <c r="I102" s="12"/>
      <c r="J102" s="12"/>
      <c r="K102" s="12"/>
    </row>
    <row r="103" spans="9:11" ht="14.25">
      <c r="I103" s="12"/>
      <c r="J103" s="12"/>
      <c r="K103" s="12"/>
    </row>
    <row r="104" spans="9:11" ht="14.25">
      <c r="I104" s="12"/>
      <c r="J104" s="12"/>
      <c r="K104" s="12"/>
    </row>
    <row r="105" spans="9:11" ht="14.25">
      <c r="I105" s="12"/>
      <c r="J105" s="12"/>
      <c r="K105" s="12"/>
    </row>
    <row r="106" spans="9:11" ht="14.25">
      <c r="I106" s="12"/>
      <c r="J106" s="12"/>
      <c r="K106" s="12"/>
    </row>
    <row r="107" spans="9:11" ht="14.25">
      <c r="I107" s="12"/>
      <c r="J107" s="12"/>
      <c r="K107" s="12"/>
    </row>
    <row r="108" spans="9:11" ht="14.25">
      <c r="I108" s="12"/>
      <c r="J108" s="12"/>
      <c r="K108" s="12"/>
    </row>
    <row r="109" spans="9:11" ht="14.25">
      <c r="I109" s="12"/>
      <c r="J109" s="12"/>
      <c r="K109" s="12"/>
    </row>
    <row r="110" spans="9:11" ht="14.25">
      <c r="I110" s="12"/>
      <c r="J110" s="12"/>
      <c r="K110" s="12"/>
    </row>
    <row r="111" spans="9:11" ht="14.25">
      <c r="I111" s="12"/>
      <c r="J111" s="12"/>
      <c r="K111" s="12"/>
    </row>
    <row r="112" spans="9:11" ht="14.25">
      <c r="I112" s="12"/>
      <c r="J112" s="12"/>
      <c r="K112" s="12"/>
    </row>
    <row r="113" spans="9:11" ht="14.25">
      <c r="I113" s="12"/>
      <c r="J113" s="12"/>
      <c r="K113" s="12"/>
    </row>
    <row r="114" spans="9:11" ht="14.25">
      <c r="I114" s="12"/>
      <c r="J114" s="12"/>
      <c r="K114" s="12"/>
    </row>
    <row r="115" spans="9:11" ht="14.25">
      <c r="I115" s="12"/>
      <c r="J115" s="12"/>
      <c r="K115" s="12"/>
    </row>
    <row r="116" spans="9:11" ht="14.25">
      <c r="I116" s="12"/>
      <c r="J116" s="12"/>
      <c r="K116" s="12"/>
    </row>
    <row r="117" spans="9:11" ht="14.25">
      <c r="I117" s="12"/>
      <c r="J117" s="12"/>
      <c r="K117" s="12"/>
    </row>
    <row r="118" spans="9:11" ht="14.25">
      <c r="I118" s="12"/>
      <c r="J118" s="12"/>
      <c r="K118" s="12"/>
    </row>
  </sheetData>
  <sheetProtection/>
  <mergeCells count="13">
    <mergeCell ref="B3:B8"/>
    <mergeCell ref="K4:K5"/>
    <mergeCell ref="L4:L5"/>
    <mergeCell ref="H3:L3"/>
    <mergeCell ref="C1:L1"/>
    <mergeCell ref="J4:J5"/>
    <mergeCell ref="C2:L2"/>
    <mergeCell ref="C3:C5"/>
    <mergeCell ref="I4:I5"/>
    <mergeCell ref="D3:D5"/>
    <mergeCell ref="E4:E5"/>
    <mergeCell ref="H4:H5"/>
    <mergeCell ref="F3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B1">
      <selection activeCell="B1" sqref="B1:G1"/>
    </sheetView>
  </sheetViews>
  <sheetFormatPr defaultColWidth="28.00390625" defaultRowHeight="15"/>
  <cols>
    <col min="1" max="1" width="0" style="193" hidden="1" customWidth="1"/>
    <col min="2" max="2" width="34.28125" style="193" customWidth="1"/>
    <col min="3" max="4" width="0" style="193" hidden="1" customWidth="1"/>
    <col min="5" max="5" width="13.57421875" style="195" customWidth="1"/>
    <col min="6" max="6" width="16.421875" style="195" customWidth="1"/>
    <col min="7" max="7" width="0" style="163" hidden="1" customWidth="1"/>
    <col min="8" max="8" width="14.140625" style="163" customWidth="1"/>
    <col min="9" max="9" width="12.8515625" style="163" customWidth="1"/>
    <col min="10" max="16384" width="28.00390625" style="163" customWidth="1"/>
  </cols>
  <sheetData>
    <row r="1" spans="1:9" ht="45.75" customHeight="1" thickBot="1">
      <c r="A1" s="163"/>
      <c r="B1" s="236" t="s">
        <v>137</v>
      </c>
      <c r="C1" s="237"/>
      <c r="D1" s="237"/>
      <c r="E1" s="237"/>
      <c r="F1" s="237"/>
      <c r="G1" s="237"/>
      <c r="H1" s="207"/>
      <c r="I1" s="208"/>
    </row>
    <row r="2" spans="1:9" ht="59.25" customHeight="1">
      <c r="A2" s="230" t="s">
        <v>87</v>
      </c>
      <c r="B2" s="231" t="s">
        <v>87</v>
      </c>
      <c r="C2" s="232" t="s">
        <v>88</v>
      </c>
      <c r="D2" s="234" t="s">
        <v>89</v>
      </c>
      <c r="E2" s="232" t="s">
        <v>135</v>
      </c>
      <c r="F2" s="234" t="s">
        <v>121</v>
      </c>
      <c r="G2" s="231" t="s">
        <v>90</v>
      </c>
      <c r="H2" s="232" t="s">
        <v>129</v>
      </c>
      <c r="I2" s="232" t="s">
        <v>136</v>
      </c>
    </row>
    <row r="3" spans="1:9" ht="7.5" customHeight="1">
      <c r="A3" s="230"/>
      <c r="B3" s="230"/>
      <c r="C3" s="233"/>
      <c r="D3" s="235"/>
      <c r="E3" s="233"/>
      <c r="F3" s="235"/>
      <c r="G3" s="230"/>
      <c r="H3" s="233"/>
      <c r="I3" s="226"/>
    </row>
    <row r="4" spans="1:9" ht="40.5" customHeight="1">
      <c r="A4" s="164" t="s">
        <v>91</v>
      </c>
      <c r="B4" s="164" t="s">
        <v>91</v>
      </c>
      <c r="C4" s="165">
        <f>C5+C7+C8+C9+C10+C11+C12+C13+C14+C15+C16+C17+C18+C19+C20+C21+C22+C23+C24+C25</f>
        <v>685119.2</v>
      </c>
      <c r="D4" s="165">
        <f>D5+D7+D8+D9+D10+D11+D12+D13+D14+D15+D16+D17+D18+D19+D20+D21+D22+D23+D24+D25</f>
        <v>681115.7</v>
      </c>
      <c r="E4" s="196">
        <f>E5+E7+E8+E9+E10+E11+E12+E13+E14+E15+E16+E17+E18+E19+E20+E21+E22+E23+E24+E25+E6</f>
        <v>812265.0999999997</v>
      </c>
      <c r="F4" s="196">
        <f>F5+F7+F8+F9+F10+F11+F12+F13+F14+F15+F16+F17+F18+F19+F20+F21+F22+F23+F24+F25+F6</f>
        <v>781875.1619999998</v>
      </c>
      <c r="G4" s="197" t="e">
        <f>#REF!-F4</f>
        <v>#REF!</v>
      </c>
      <c r="H4" s="196">
        <f>E4-F4</f>
        <v>30389.937999999966</v>
      </c>
      <c r="I4" s="196">
        <f>+F4/E4*100</f>
        <v>96.25861827622533</v>
      </c>
    </row>
    <row r="5" spans="1:9" ht="24.75" customHeight="1">
      <c r="A5" s="167" t="s">
        <v>1</v>
      </c>
      <c r="B5" s="167" t="s">
        <v>1</v>
      </c>
      <c r="C5" s="168">
        <v>546868.3</v>
      </c>
      <c r="D5" s="169">
        <v>542907.8</v>
      </c>
      <c r="E5" s="166">
        <v>563935.1</v>
      </c>
      <c r="F5" s="170">
        <v>552540.663</v>
      </c>
      <c r="G5" s="166" t="e">
        <f>#REF!-F5</f>
        <v>#REF!</v>
      </c>
      <c r="H5" s="209">
        <f aca="true" t="shared" si="0" ref="H5:H56">E5-F5</f>
        <v>11394.437000000034</v>
      </c>
      <c r="I5" s="209">
        <f aca="true" t="shared" si="1" ref="I5:I56">+F5/E5*100</f>
        <v>97.97947724835711</v>
      </c>
    </row>
    <row r="6" spans="1:9" ht="30.75" customHeight="1">
      <c r="A6" s="167"/>
      <c r="B6" s="167" t="s">
        <v>122</v>
      </c>
      <c r="C6" s="168"/>
      <c r="D6" s="203"/>
      <c r="E6" s="166">
        <v>113535.6</v>
      </c>
      <c r="F6" s="170">
        <v>113535.6</v>
      </c>
      <c r="G6" s="166"/>
      <c r="H6" s="209">
        <f t="shared" si="0"/>
        <v>0</v>
      </c>
      <c r="I6" s="209">
        <f>+F6/E6*100</f>
        <v>100</v>
      </c>
    </row>
    <row r="7" spans="1:9" ht="23.25" customHeight="1">
      <c r="A7" s="167" t="s">
        <v>2</v>
      </c>
      <c r="B7" s="167" t="s">
        <v>2</v>
      </c>
      <c r="C7" s="168">
        <v>47187.3</v>
      </c>
      <c r="D7" s="169">
        <v>47144.3</v>
      </c>
      <c r="E7" s="166">
        <v>47588.7</v>
      </c>
      <c r="F7" s="170">
        <v>47588.7</v>
      </c>
      <c r="G7" s="166" t="e">
        <f>#REF!-F7</f>
        <v>#REF!</v>
      </c>
      <c r="H7" s="209">
        <f t="shared" si="0"/>
        <v>0</v>
      </c>
      <c r="I7" s="209">
        <f t="shared" si="1"/>
        <v>100</v>
      </c>
    </row>
    <row r="8" spans="1:9" ht="16.5" customHeight="1">
      <c r="A8" s="171" t="s">
        <v>27</v>
      </c>
      <c r="B8" s="171" t="s">
        <v>27</v>
      </c>
      <c r="C8" s="168">
        <v>6327.9</v>
      </c>
      <c r="D8" s="169">
        <v>6327.9</v>
      </c>
      <c r="E8" s="166">
        <v>0</v>
      </c>
      <c r="F8" s="205">
        <v>0</v>
      </c>
      <c r="G8" s="166" t="e">
        <f>#REF!-F9</f>
        <v>#REF!</v>
      </c>
      <c r="H8" s="209">
        <f t="shared" si="0"/>
        <v>0</v>
      </c>
      <c r="I8" s="209">
        <v>0</v>
      </c>
    </row>
    <row r="9" spans="1:9" ht="22.5" customHeight="1">
      <c r="A9" s="172" t="s">
        <v>118</v>
      </c>
      <c r="B9" s="172" t="s">
        <v>118</v>
      </c>
      <c r="C9" s="173">
        <v>18481.6</v>
      </c>
      <c r="D9" s="169">
        <v>18481.6</v>
      </c>
      <c r="E9" s="166">
        <v>18877.2</v>
      </c>
      <c r="F9" s="170">
        <v>9542.357</v>
      </c>
      <c r="G9" s="166" t="e">
        <f>#REF!-F10</f>
        <v>#REF!</v>
      </c>
      <c r="H9" s="209">
        <f t="shared" si="0"/>
        <v>9334.843</v>
      </c>
      <c r="I9" s="209">
        <f t="shared" si="1"/>
        <v>50.54964189604391</v>
      </c>
    </row>
    <row r="10" spans="1:9" ht="22.5" customHeight="1">
      <c r="A10" s="171" t="s">
        <v>4</v>
      </c>
      <c r="B10" s="171" t="s">
        <v>4</v>
      </c>
      <c r="C10" s="168">
        <v>314.2</v>
      </c>
      <c r="D10" s="169">
        <v>314.2</v>
      </c>
      <c r="E10" s="166">
        <v>315.7</v>
      </c>
      <c r="F10" s="170">
        <v>261.088</v>
      </c>
      <c r="G10" s="166" t="e">
        <f>#REF!-#REF!</f>
        <v>#REF!</v>
      </c>
      <c r="H10" s="209">
        <f t="shared" si="0"/>
        <v>54.611999999999966</v>
      </c>
      <c r="I10" s="209">
        <f t="shared" si="1"/>
        <v>82.70129870129871</v>
      </c>
    </row>
    <row r="11" spans="1:9" ht="18" customHeight="1">
      <c r="A11" s="171" t="s">
        <v>5</v>
      </c>
      <c r="B11" s="171" t="s">
        <v>5</v>
      </c>
      <c r="C11" s="168">
        <v>11842.7</v>
      </c>
      <c r="D11" s="169">
        <v>11842.7</v>
      </c>
      <c r="E11" s="166">
        <v>7485.5</v>
      </c>
      <c r="F11" s="170">
        <v>2621.304</v>
      </c>
      <c r="G11" s="166" t="e">
        <f>#REF!-F11</f>
        <v>#REF!</v>
      </c>
      <c r="H11" s="209">
        <f t="shared" si="0"/>
        <v>4864.196</v>
      </c>
      <c r="I11" s="209">
        <f t="shared" si="1"/>
        <v>35.018422283080625</v>
      </c>
    </row>
    <row r="12" spans="1:9" ht="14.25" customHeight="1">
      <c r="A12" s="174" t="s">
        <v>28</v>
      </c>
      <c r="B12" s="174" t="s">
        <v>28</v>
      </c>
      <c r="C12" s="168">
        <v>280</v>
      </c>
      <c r="D12" s="169">
        <v>280</v>
      </c>
      <c r="E12" s="166">
        <v>320</v>
      </c>
      <c r="F12" s="170">
        <v>152</v>
      </c>
      <c r="G12" s="166" t="e">
        <f>#REF!-F12</f>
        <v>#REF!</v>
      </c>
      <c r="H12" s="209">
        <f t="shared" si="0"/>
        <v>168</v>
      </c>
      <c r="I12" s="209">
        <f t="shared" si="1"/>
        <v>47.5</v>
      </c>
    </row>
    <row r="13" spans="1:9" ht="21.75" customHeight="1">
      <c r="A13" s="167" t="s">
        <v>6</v>
      </c>
      <c r="B13" s="167" t="s">
        <v>6</v>
      </c>
      <c r="C13" s="168">
        <v>685</v>
      </c>
      <c r="D13" s="169">
        <v>685</v>
      </c>
      <c r="E13" s="166">
        <v>685</v>
      </c>
      <c r="F13" s="170">
        <v>685</v>
      </c>
      <c r="G13" s="166" t="e">
        <f>#REF!-F13</f>
        <v>#REF!</v>
      </c>
      <c r="H13" s="209">
        <f t="shared" si="0"/>
        <v>0</v>
      </c>
      <c r="I13" s="209">
        <f t="shared" si="1"/>
        <v>100</v>
      </c>
    </row>
    <row r="14" spans="1:9" ht="19.5" customHeight="1">
      <c r="A14" s="175" t="s">
        <v>7</v>
      </c>
      <c r="B14" s="175" t="s">
        <v>7</v>
      </c>
      <c r="C14" s="168">
        <v>11652</v>
      </c>
      <c r="D14" s="169">
        <v>11652</v>
      </c>
      <c r="E14" s="166">
        <v>11652</v>
      </c>
      <c r="F14" s="170">
        <v>11215.6</v>
      </c>
      <c r="G14" s="166" t="e">
        <f>#REF!-F14</f>
        <v>#REF!</v>
      </c>
      <c r="H14" s="209">
        <f t="shared" si="0"/>
        <v>436.39999999999964</v>
      </c>
      <c r="I14" s="209">
        <f t="shared" si="1"/>
        <v>96.25472021970477</v>
      </c>
    </row>
    <row r="15" spans="1:9" ht="20.25" customHeight="1">
      <c r="A15" s="167" t="s">
        <v>16</v>
      </c>
      <c r="B15" s="167" t="s">
        <v>16</v>
      </c>
      <c r="C15" s="168">
        <v>800</v>
      </c>
      <c r="D15" s="169">
        <v>800</v>
      </c>
      <c r="E15" s="166">
        <v>2480</v>
      </c>
      <c r="F15" s="170">
        <v>2470.9</v>
      </c>
      <c r="G15" s="166" t="e">
        <f>#REF!-F15</f>
        <v>#REF!</v>
      </c>
      <c r="H15" s="209">
        <f t="shared" si="0"/>
        <v>9.099999999999909</v>
      </c>
      <c r="I15" s="209">
        <f t="shared" si="1"/>
        <v>99.63306451612904</v>
      </c>
    </row>
    <row r="16" spans="1:9" ht="20.25" customHeight="1">
      <c r="A16" s="167" t="s">
        <v>17</v>
      </c>
      <c r="B16" s="167" t="s">
        <v>17</v>
      </c>
      <c r="C16" s="168">
        <v>500</v>
      </c>
      <c r="D16" s="169">
        <v>500</v>
      </c>
      <c r="E16" s="166">
        <v>200</v>
      </c>
      <c r="F16" s="170">
        <v>27.2</v>
      </c>
      <c r="G16" s="166" t="e">
        <f>#REF!-F16</f>
        <v>#REF!</v>
      </c>
      <c r="H16" s="209">
        <f t="shared" si="0"/>
        <v>172.8</v>
      </c>
      <c r="I16" s="209">
        <f t="shared" si="1"/>
        <v>13.600000000000001</v>
      </c>
    </row>
    <row r="17" spans="1:9" ht="20.25" customHeight="1">
      <c r="A17" s="167" t="s">
        <v>8</v>
      </c>
      <c r="B17" s="167" t="s">
        <v>8</v>
      </c>
      <c r="C17" s="168">
        <v>300</v>
      </c>
      <c r="D17" s="169">
        <v>300</v>
      </c>
      <c r="E17" s="166">
        <v>1300</v>
      </c>
      <c r="F17" s="170">
        <v>1162.6</v>
      </c>
      <c r="G17" s="166" t="e">
        <f>#REF!-F17</f>
        <v>#REF!</v>
      </c>
      <c r="H17" s="209">
        <f t="shared" si="0"/>
        <v>137.4000000000001</v>
      </c>
      <c r="I17" s="209">
        <f t="shared" si="1"/>
        <v>89.43076923076923</v>
      </c>
    </row>
    <row r="18" spans="1:9" ht="20.25" customHeight="1">
      <c r="A18" s="167" t="s">
        <v>9</v>
      </c>
      <c r="B18" s="167" t="s">
        <v>9</v>
      </c>
      <c r="C18" s="168">
        <v>256</v>
      </c>
      <c r="D18" s="169">
        <v>256</v>
      </c>
      <c r="E18" s="166">
        <v>100</v>
      </c>
      <c r="F18" s="170">
        <v>0</v>
      </c>
      <c r="G18" s="166" t="e">
        <f>#REF!-F18</f>
        <v>#REF!</v>
      </c>
      <c r="H18" s="209">
        <f t="shared" si="0"/>
        <v>100</v>
      </c>
      <c r="I18" s="209">
        <f t="shared" si="1"/>
        <v>0</v>
      </c>
    </row>
    <row r="19" spans="1:9" ht="20.25" customHeight="1">
      <c r="A19" s="167" t="s">
        <v>29</v>
      </c>
      <c r="B19" s="167" t="s">
        <v>29</v>
      </c>
      <c r="C19" s="168">
        <v>160</v>
      </c>
      <c r="D19" s="169">
        <v>160</v>
      </c>
      <c r="E19" s="166">
        <v>170</v>
      </c>
      <c r="F19" s="170">
        <v>169.445</v>
      </c>
      <c r="G19" s="166" t="e">
        <f>#REF!-F19</f>
        <v>#REF!</v>
      </c>
      <c r="H19" s="209">
        <f t="shared" si="0"/>
        <v>0.5550000000000068</v>
      </c>
      <c r="I19" s="209">
        <f t="shared" si="1"/>
        <v>99.6735294117647</v>
      </c>
    </row>
    <row r="20" spans="1:9" ht="24.75" customHeight="1">
      <c r="A20" s="167" t="s">
        <v>10</v>
      </c>
      <c r="B20" s="167" t="s">
        <v>10</v>
      </c>
      <c r="C20" s="168">
        <v>6623</v>
      </c>
      <c r="D20" s="169">
        <v>6623</v>
      </c>
      <c r="E20" s="166">
        <v>2323</v>
      </c>
      <c r="F20" s="170">
        <v>2321.5</v>
      </c>
      <c r="G20" s="166" t="e">
        <f>#REF!-F20</f>
        <v>#REF!</v>
      </c>
      <c r="H20" s="209">
        <f t="shared" si="0"/>
        <v>1.5</v>
      </c>
      <c r="I20" s="209">
        <f t="shared" si="1"/>
        <v>99.93542832544125</v>
      </c>
    </row>
    <row r="21" spans="1:9" ht="24.75" customHeight="1">
      <c r="A21" s="175" t="s">
        <v>11</v>
      </c>
      <c r="B21" s="175" t="s">
        <v>11</v>
      </c>
      <c r="C21" s="168">
        <v>4930.5</v>
      </c>
      <c r="D21" s="169">
        <v>4930.5</v>
      </c>
      <c r="E21" s="166">
        <v>2392</v>
      </c>
      <c r="F21" s="170">
        <v>1905.73</v>
      </c>
      <c r="G21" s="166" t="e">
        <f>#REF!-F21</f>
        <v>#REF!</v>
      </c>
      <c r="H21" s="209">
        <f t="shared" si="0"/>
        <v>486.27</v>
      </c>
      <c r="I21" s="209">
        <f t="shared" si="1"/>
        <v>79.67098662207358</v>
      </c>
    </row>
    <row r="22" spans="1:9" ht="19.5" customHeight="1">
      <c r="A22" s="167" t="s">
        <v>12</v>
      </c>
      <c r="B22" s="167" t="s">
        <v>12</v>
      </c>
      <c r="C22" s="168">
        <v>6820</v>
      </c>
      <c r="D22" s="169">
        <v>6820</v>
      </c>
      <c r="E22" s="166">
        <v>7809</v>
      </c>
      <c r="F22" s="170">
        <v>5160.76</v>
      </c>
      <c r="G22" s="166" t="e">
        <f>#REF!-F22</f>
        <v>#REF!</v>
      </c>
      <c r="H22" s="209">
        <f t="shared" si="0"/>
        <v>2648.24</v>
      </c>
      <c r="I22" s="209">
        <f t="shared" si="1"/>
        <v>66.08733512613651</v>
      </c>
    </row>
    <row r="23" spans="1:9" ht="17.25" customHeight="1">
      <c r="A23" s="167" t="s">
        <v>13</v>
      </c>
      <c r="B23" s="167" t="s">
        <v>13</v>
      </c>
      <c r="C23" s="168">
        <v>372</v>
      </c>
      <c r="D23" s="169">
        <v>372</v>
      </c>
      <c r="E23" s="166">
        <v>625.6</v>
      </c>
      <c r="F23" s="170">
        <v>321.756</v>
      </c>
      <c r="G23" s="166" t="e">
        <f>#REF!-F23</f>
        <v>#REF!</v>
      </c>
      <c r="H23" s="209">
        <f t="shared" si="0"/>
        <v>303.84400000000005</v>
      </c>
      <c r="I23" s="209">
        <f t="shared" si="1"/>
        <v>51.43158567774936</v>
      </c>
    </row>
    <row r="24" spans="1:9" ht="24.75" customHeight="1">
      <c r="A24" s="176" t="s">
        <v>119</v>
      </c>
      <c r="B24" s="176" t="s">
        <v>119</v>
      </c>
      <c r="C24" s="177">
        <v>20000</v>
      </c>
      <c r="D24" s="169">
        <v>20000</v>
      </c>
      <c r="E24" s="166">
        <v>30000</v>
      </c>
      <c r="F24" s="170">
        <v>30000</v>
      </c>
      <c r="G24" s="166" t="e">
        <f>#REF!-F24</f>
        <v>#REF!</v>
      </c>
      <c r="H24" s="209">
        <f t="shared" si="0"/>
        <v>0</v>
      </c>
      <c r="I24" s="209">
        <f t="shared" si="1"/>
        <v>100</v>
      </c>
    </row>
    <row r="25" spans="1:9" ht="19.5" customHeight="1" thickBot="1">
      <c r="A25" s="178" t="s">
        <v>120</v>
      </c>
      <c r="B25" s="178" t="s">
        <v>120</v>
      </c>
      <c r="C25" s="177">
        <v>718.7</v>
      </c>
      <c r="D25" s="169">
        <v>718.7</v>
      </c>
      <c r="E25" s="166">
        <v>470.7</v>
      </c>
      <c r="F25" s="170">
        <v>192.959</v>
      </c>
      <c r="G25" s="166" t="e">
        <f>#REF!-F25</f>
        <v>#REF!</v>
      </c>
      <c r="H25" s="209">
        <f t="shared" si="0"/>
        <v>277.741</v>
      </c>
      <c r="I25" s="209">
        <f t="shared" si="1"/>
        <v>40.99405141278946</v>
      </c>
    </row>
    <row r="26" spans="1:9" ht="24.75" customHeight="1" hidden="1">
      <c r="A26" s="179" t="s">
        <v>32</v>
      </c>
      <c r="B26" s="179" t="s">
        <v>32</v>
      </c>
      <c r="C26" s="177"/>
      <c r="D26" s="180"/>
      <c r="E26" s="166"/>
      <c r="F26" s="170"/>
      <c r="G26" s="166" t="e">
        <f>#REF!-F26</f>
        <v>#REF!</v>
      </c>
      <c r="H26" s="209">
        <f t="shared" si="0"/>
        <v>0</v>
      </c>
      <c r="I26" s="209" t="e">
        <f t="shared" si="1"/>
        <v>#DIV/0!</v>
      </c>
    </row>
    <row r="27" spans="1:9" ht="26.25" customHeight="1">
      <c r="A27" s="181" t="s">
        <v>92</v>
      </c>
      <c r="B27" s="181" t="s">
        <v>92</v>
      </c>
      <c r="C27" s="180"/>
      <c r="D27" s="165">
        <v>4789</v>
      </c>
      <c r="E27" s="166">
        <v>4915.7</v>
      </c>
      <c r="F27" s="170">
        <v>4873.7</v>
      </c>
      <c r="G27" s="166" t="e">
        <f>#REF!-F27</f>
        <v>#REF!</v>
      </c>
      <c r="H27" s="209">
        <f t="shared" si="0"/>
        <v>42</v>
      </c>
      <c r="I27" s="209">
        <f t="shared" si="1"/>
        <v>99.14559472709888</v>
      </c>
    </row>
    <row r="28" spans="1:9" ht="24" customHeight="1">
      <c r="A28" s="183" t="s">
        <v>93</v>
      </c>
      <c r="B28" s="198" t="s">
        <v>93</v>
      </c>
      <c r="C28" s="184">
        <v>2282477</v>
      </c>
      <c r="D28" s="169">
        <v>2323986</v>
      </c>
      <c r="E28" s="166">
        <v>2242310.5</v>
      </c>
      <c r="F28" s="170">
        <v>2234293.1</v>
      </c>
      <c r="G28" s="166" t="e">
        <f>#REF!-F28</f>
        <v>#REF!</v>
      </c>
      <c r="H28" s="209">
        <f t="shared" si="0"/>
        <v>8017.399999999907</v>
      </c>
      <c r="I28" s="209">
        <f t="shared" si="1"/>
        <v>99.64244916125577</v>
      </c>
    </row>
    <row r="29" spans="1:9" ht="24" customHeight="1">
      <c r="A29" s="183" t="s">
        <v>94</v>
      </c>
      <c r="B29" s="198" t="s">
        <v>94</v>
      </c>
      <c r="C29" s="184">
        <v>2608546</v>
      </c>
      <c r="D29" s="169">
        <v>2625140</v>
      </c>
      <c r="E29" s="166">
        <v>56624</v>
      </c>
      <c r="F29" s="170">
        <v>56578.8</v>
      </c>
      <c r="G29" s="166" t="e">
        <f>#REF!-F29</f>
        <v>#REF!</v>
      </c>
      <c r="H29" s="209">
        <f t="shared" si="0"/>
        <v>45.19999999999709</v>
      </c>
      <c r="I29" s="209">
        <f t="shared" si="1"/>
        <v>99.92017519073185</v>
      </c>
    </row>
    <row r="30" spans="1:9" ht="24" customHeight="1" thickBot="1">
      <c r="A30" s="185" t="s">
        <v>95</v>
      </c>
      <c r="B30" s="199" t="s">
        <v>95</v>
      </c>
      <c r="C30" s="184">
        <v>1630342.1</v>
      </c>
      <c r="D30" s="169">
        <v>1550028.5</v>
      </c>
      <c r="E30" s="166">
        <v>1007480.6</v>
      </c>
      <c r="F30" s="170">
        <v>1006596.8</v>
      </c>
      <c r="G30" s="166" t="e">
        <f>#REF!-F30</f>
        <v>#REF!</v>
      </c>
      <c r="H30" s="209">
        <f t="shared" si="0"/>
        <v>883.7999999999302</v>
      </c>
      <c r="I30" s="209">
        <f t="shared" si="1"/>
        <v>99.91227622646035</v>
      </c>
    </row>
    <row r="31" spans="1:9" ht="30.75" customHeight="1" thickBot="1">
      <c r="A31" s="186" t="s">
        <v>96</v>
      </c>
      <c r="B31" s="200" t="s">
        <v>124</v>
      </c>
      <c r="C31" s="184">
        <v>36524</v>
      </c>
      <c r="D31" s="169">
        <v>33756.2</v>
      </c>
      <c r="E31" s="166">
        <v>917.6</v>
      </c>
      <c r="F31" s="170">
        <v>917.6</v>
      </c>
      <c r="G31" s="166" t="e">
        <f>#REF!-F31</f>
        <v>#REF!</v>
      </c>
      <c r="H31" s="209">
        <f t="shared" si="0"/>
        <v>0</v>
      </c>
      <c r="I31" s="209">
        <f t="shared" si="1"/>
        <v>100</v>
      </c>
    </row>
    <row r="32" spans="1:9" ht="27" customHeight="1" thickBot="1">
      <c r="A32" s="187" t="s">
        <v>97</v>
      </c>
      <c r="B32" s="201" t="s">
        <v>125</v>
      </c>
      <c r="C32" s="184">
        <v>39701</v>
      </c>
      <c r="D32" s="169">
        <v>36648.4</v>
      </c>
      <c r="E32" s="166">
        <v>26184.7</v>
      </c>
      <c r="F32" s="170">
        <v>26184.7</v>
      </c>
      <c r="G32" s="166" t="e">
        <f>#REF!-F32</f>
        <v>#REF!</v>
      </c>
      <c r="H32" s="209">
        <f t="shared" si="0"/>
        <v>0</v>
      </c>
      <c r="I32" s="209">
        <f t="shared" si="1"/>
        <v>100</v>
      </c>
    </row>
    <row r="33" spans="1:9" ht="27.75" customHeight="1" thickBot="1">
      <c r="A33" s="187" t="s">
        <v>98</v>
      </c>
      <c r="B33" s="202" t="s">
        <v>126</v>
      </c>
      <c r="C33" s="184">
        <v>3177</v>
      </c>
      <c r="D33" s="169">
        <v>2483.2</v>
      </c>
      <c r="E33" s="166">
        <v>42256.5</v>
      </c>
      <c r="F33" s="170">
        <v>42256.5</v>
      </c>
      <c r="G33" s="166" t="e">
        <f>#REF!-F33</f>
        <v>#REF!</v>
      </c>
      <c r="H33" s="209">
        <f t="shared" si="0"/>
        <v>0</v>
      </c>
      <c r="I33" s="209">
        <f t="shared" si="1"/>
        <v>100</v>
      </c>
    </row>
    <row r="34" spans="1:9" ht="18" customHeight="1" thickBot="1">
      <c r="A34" s="188" t="s">
        <v>99</v>
      </c>
      <c r="B34" s="188" t="s">
        <v>127</v>
      </c>
      <c r="C34" s="184">
        <v>25702.8</v>
      </c>
      <c r="D34" s="169">
        <v>25702.8</v>
      </c>
      <c r="E34" s="166">
        <v>20465</v>
      </c>
      <c r="F34" s="170">
        <v>20465</v>
      </c>
      <c r="G34" s="166" t="e">
        <f>#REF!-F34</f>
        <v>#REF!</v>
      </c>
      <c r="H34" s="209">
        <f t="shared" si="0"/>
        <v>0</v>
      </c>
      <c r="I34" s="209">
        <f t="shared" si="1"/>
        <v>100</v>
      </c>
    </row>
    <row r="35" spans="1:9" ht="18" customHeight="1" thickBot="1">
      <c r="A35" s="187" t="s">
        <v>100</v>
      </c>
      <c r="B35" s="187" t="s">
        <v>128</v>
      </c>
      <c r="C35" s="184">
        <v>70751</v>
      </c>
      <c r="D35" s="169">
        <v>70751</v>
      </c>
      <c r="E35" s="166">
        <v>56578.8</v>
      </c>
      <c r="F35" s="170">
        <v>56578.8</v>
      </c>
      <c r="G35" s="166" t="e">
        <f>#REF!-F35</f>
        <v>#REF!</v>
      </c>
      <c r="H35" s="209">
        <f t="shared" si="0"/>
        <v>0</v>
      </c>
      <c r="I35" s="209">
        <f t="shared" si="1"/>
        <v>100</v>
      </c>
    </row>
    <row r="36" spans="1:9" ht="26.25" customHeight="1">
      <c r="A36" s="181" t="s">
        <v>101</v>
      </c>
      <c r="B36" s="181" t="s">
        <v>101</v>
      </c>
      <c r="C36" s="169">
        <v>15269.3</v>
      </c>
      <c r="D36" s="169">
        <v>15269.3</v>
      </c>
      <c r="E36" s="166">
        <v>13841.5</v>
      </c>
      <c r="F36" s="170">
        <v>13841.5</v>
      </c>
      <c r="G36" s="166" t="e">
        <f>#REF!-F36</f>
        <v>#REF!</v>
      </c>
      <c r="H36" s="209">
        <f t="shared" si="0"/>
        <v>0</v>
      </c>
      <c r="I36" s="209">
        <f t="shared" si="1"/>
        <v>100</v>
      </c>
    </row>
    <row r="37" spans="1:9" ht="23.25" customHeight="1">
      <c r="A37" s="181" t="s">
        <v>102</v>
      </c>
      <c r="B37" s="181" t="s">
        <v>102</v>
      </c>
      <c r="C37" s="169">
        <v>90679.4</v>
      </c>
      <c r="D37" s="169">
        <v>90223.5</v>
      </c>
      <c r="E37" s="170">
        <v>136762.2</v>
      </c>
      <c r="F37" s="170">
        <v>136762.2</v>
      </c>
      <c r="G37" s="166" t="e">
        <f>#REF!-F37</f>
        <v>#REF!</v>
      </c>
      <c r="H37" s="209">
        <f t="shared" si="0"/>
        <v>0</v>
      </c>
      <c r="I37" s="209">
        <f t="shared" si="1"/>
        <v>100</v>
      </c>
    </row>
    <row r="38" spans="1:9" ht="48" customHeight="1">
      <c r="A38" s="181" t="s">
        <v>103</v>
      </c>
      <c r="B38" s="181" t="s">
        <v>103</v>
      </c>
      <c r="C38" s="169"/>
      <c r="D38" s="169"/>
      <c r="E38" s="166">
        <v>39673.7</v>
      </c>
      <c r="F38" s="170">
        <v>39673.7</v>
      </c>
      <c r="G38" s="166" t="e">
        <f>#REF!-F38</f>
        <v>#REF!</v>
      </c>
      <c r="H38" s="209">
        <f t="shared" si="0"/>
        <v>0</v>
      </c>
      <c r="I38" s="209">
        <f t="shared" si="1"/>
        <v>100</v>
      </c>
    </row>
    <row r="39" spans="1:9" ht="48" customHeight="1">
      <c r="A39" s="181" t="s">
        <v>104</v>
      </c>
      <c r="B39" s="181" t="s">
        <v>104</v>
      </c>
      <c r="C39" s="169">
        <v>1208.4</v>
      </c>
      <c r="D39" s="169">
        <v>1208.4</v>
      </c>
      <c r="E39" s="166">
        <v>1142.9</v>
      </c>
      <c r="F39" s="170">
        <v>1142.9</v>
      </c>
      <c r="G39" s="166" t="e">
        <f>#REF!-F39</f>
        <v>#REF!</v>
      </c>
      <c r="H39" s="209">
        <f t="shared" si="0"/>
        <v>0</v>
      </c>
      <c r="I39" s="209">
        <f t="shared" si="1"/>
        <v>100</v>
      </c>
    </row>
    <row r="40" spans="1:9" s="182" customFormat="1" ht="31.5" customHeight="1">
      <c r="A40" s="164" t="s">
        <v>105</v>
      </c>
      <c r="B40" s="164" t="s">
        <v>105</v>
      </c>
      <c r="C40" s="180">
        <v>2222728.1</v>
      </c>
      <c r="D40" s="180">
        <v>2222728.1</v>
      </c>
      <c r="E40" s="166">
        <v>415579.2</v>
      </c>
      <c r="F40" s="170">
        <v>407016.577</v>
      </c>
      <c r="G40" s="166" t="e">
        <f>#REF!-F40</f>
        <v>#REF!</v>
      </c>
      <c r="H40" s="209">
        <f t="shared" si="0"/>
        <v>8562.623000000021</v>
      </c>
      <c r="I40" s="209">
        <f t="shared" si="1"/>
        <v>97.93959298251693</v>
      </c>
    </row>
    <row r="41" spans="1:9" ht="50.25" customHeight="1">
      <c r="A41" s="181" t="s">
        <v>74</v>
      </c>
      <c r="B41" s="181" t="s">
        <v>74</v>
      </c>
      <c r="C41" s="169">
        <v>9198.7</v>
      </c>
      <c r="D41" s="169">
        <v>9198.7</v>
      </c>
      <c r="E41" s="166">
        <v>45.8</v>
      </c>
      <c r="F41" s="170">
        <v>45.8</v>
      </c>
      <c r="G41" s="166" t="e">
        <f>#REF!-F41</f>
        <v>#REF!</v>
      </c>
      <c r="H41" s="209">
        <f t="shared" si="0"/>
        <v>0</v>
      </c>
      <c r="I41" s="209">
        <f t="shared" si="1"/>
        <v>100</v>
      </c>
    </row>
    <row r="42" spans="1:9" ht="28.5" customHeight="1">
      <c r="A42" s="181" t="s">
        <v>106</v>
      </c>
      <c r="B42" s="181" t="s">
        <v>106</v>
      </c>
      <c r="C42" s="169">
        <v>18783.7</v>
      </c>
      <c r="D42" s="169">
        <v>18783.7</v>
      </c>
      <c r="E42" s="166">
        <v>19909.4</v>
      </c>
      <c r="F42" s="170">
        <v>19909.4</v>
      </c>
      <c r="G42" s="166" t="e">
        <f>#REF!-F42</f>
        <v>#REF!</v>
      </c>
      <c r="H42" s="209">
        <f t="shared" si="0"/>
        <v>0</v>
      </c>
      <c r="I42" s="209">
        <f t="shared" si="1"/>
        <v>100</v>
      </c>
    </row>
    <row r="43" spans="1:9" ht="29.25" customHeight="1">
      <c r="A43" s="181" t="s">
        <v>107</v>
      </c>
      <c r="B43" s="181" t="s">
        <v>107</v>
      </c>
      <c r="C43" s="169">
        <v>51910.8</v>
      </c>
      <c r="D43" s="169">
        <v>51910.8</v>
      </c>
      <c r="E43" s="166">
        <v>56542.3</v>
      </c>
      <c r="F43" s="170">
        <v>56542.3</v>
      </c>
      <c r="G43" s="166" t="e">
        <f>#REF!-F43</f>
        <v>#REF!</v>
      </c>
      <c r="H43" s="209">
        <f t="shared" si="0"/>
        <v>0</v>
      </c>
      <c r="I43" s="209">
        <f t="shared" si="1"/>
        <v>100</v>
      </c>
    </row>
    <row r="44" spans="1:9" ht="33.75" customHeight="1">
      <c r="A44" s="181" t="s">
        <v>108</v>
      </c>
      <c r="B44" s="181" t="s">
        <v>108</v>
      </c>
      <c r="C44" s="169">
        <v>5180</v>
      </c>
      <c r="D44" s="189">
        <v>3278.2</v>
      </c>
      <c r="E44" s="166">
        <v>3675.2</v>
      </c>
      <c r="F44" s="170">
        <v>2443.1</v>
      </c>
      <c r="G44" s="166" t="e">
        <f>#REF!-F44</f>
        <v>#REF!</v>
      </c>
      <c r="H44" s="209">
        <f t="shared" si="0"/>
        <v>1232.1</v>
      </c>
      <c r="I44" s="209">
        <f t="shared" si="1"/>
        <v>66.47529386155855</v>
      </c>
    </row>
    <row r="45" spans="1:9" ht="24" customHeight="1">
      <c r="A45" s="164" t="s">
        <v>109</v>
      </c>
      <c r="B45" s="164" t="s">
        <v>130</v>
      </c>
      <c r="C45" s="180"/>
      <c r="D45" s="180"/>
      <c r="E45" s="166">
        <v>2766020.8</v>
      </c>
      <c r="F45" s="170">
        <v>1855683.368</v>
      </c>
      <c r="G45" s="166" t="e">
        <f>#REF!-F45</f>
        <v>#REF!</v>
      </c>
      <c r="H45" s="209">
        <f t="shared" si="0"/>
        <v>910337.4319999998</v>
      </c>
      <c r="I45" s="209">
        <f t="shared" si="1"/>
        <v>67.08855435938878</v>
      </c>
    </row>
    <row r="46" spans="1:9" ht="36.75" customHeight="1">
      <c r="A46" s="181" t="s">
        <v>110</v>
      </c>
      <c r="B46" s="181" t="s">
        <v>110</v>
      </c>
      <c r="C46" s="169">
        <v>150000</v>
      </c>
      <c r="D46" s="169">
        <v>150000</v>
      </c>
      <c r="E46" s="166">
        <v>164094</v>
      </c>
      <c r="F46" s="170">
        <v>161126.1</v>
      </c>
      <c r="G46" s="166" t="e">
        <f>#REF!-F46</f>
        <v>#REF!</v>
      </c>
      <c r="H46" s="209">
        <f t="shared" si="0"/>
        <v>2967.899999999994</v>
      </c>
      <c r="I46" s="209">
        <f t="shared" si="1"/>
        <v>98.19134154813705</v>
      </c>
    </row>
    <row r="47" spans="1:9" ht="36.75" customHeight="1" hidden="1">
      <c r="A47" s="181" t="s">
        <v>111</v>
      </c>
      <c r="B47" s="181" t="s">
        <v>111</v>
      </c>
      <c r="C47" s="169">
        <v>3923000</v>
      </c>
      <c r="D47" s="169">
        <v>3923000</v>
      </c>
      <c r="E47" s="166"/>
      <c r="F47" s="170"/>
      <c r="G47" s="166" t="e">
        <f>#REF!-F47</f>
        <v>#REF!</v>
      </c>
      <c r="H47" s="209">
        <f t="shared" si="0"/>
        <v>0</v>
      </c>
      <c r="I47" s="209" t="e">
        <f t="shared" si="1"/>
        <v>#DIV/0!</v>
      </c>
    </row>
    <row r="48" spans="1:9" ht="50.25" customHeight="1">
      <c r="A48" s="181" t="s">
        <v>112</v>
      </c>
      <c r="B48" s="181" t="s">
        <v>112</v>
      </c>
      <c r="C48" s="180"/>
      <c r="D48" s="180"/>
      <c r="E48" s="166">
        <v>266136.1</v>
      </c>
      <c r="F48" s="170">
        <v>260568.865</v>
      </c>
      <c r="G48" s="166" t="e">
        <f>#REF!-F48</f>
        <v>#REF!</v>
      </c>
      <c r="H48" s="209">
        <f t="shared" si="0"/>
        <v>5567.234999999986</v>
      </c>
      <c r="I48" s="209">
        <f t="shared" si="1"/>
        <v>97.90812482786063</v>
      </c>
    </row>
    <row r="49" spans="1:9" ht="36.75" customHeight="1">
      <c r="A49" s="190" t="s">
        <v>113</v>
      </c>
      <c r="B49" s="190" t="s">
        <v>113</v>
      </c>
      <c r="C49" s="169"/>
      <c r="D49" s="169"/>
      <c r="E49" s="166">
        <v>219</v>
      </c>
      <c r="F49" s="170">
        <v>219</v>
      </c>
      <c r="G49" s="166" t="e">
        <f>#REF!-F49</f>
        <v>#REF!</v>
      </c>
      <c r="H49" s="209">
        <f t="shared" si="0"/>
        <v>0</v>
      </c>
      <c r="I49" s="209">
        <f t="shared" si="1"/>
        <v>100</v>
      </c>
    </row>
    <row r="50" spans="1:9" ht="24" customHeight="1">
      <c r="A50" s="181" t="s">
        <v>114</v>
      </c>
      <c r="B50" s="204" t="s">
        <v>123</v>
      </c>
      <c r="C50" s="169"/>
      <c r="D50" s="169"/>
      <c r="E50" s="166">
        <v>8153.8</v>
      </c>
      <c r="F50" s="170">
        <v>6116.87</v>
      </c>
      <c r="G50" s="166" t="e">
        <f>#REF!-F50</f>
        <v>#REF!</v>
      </c>
      <c r="H50" s="209">
        <f t="shared" si="0"/>
        <v>2036.9300000000003</v>
      </c>
      <c r="I50" s="209">
        <f t="shared" si="1"/>
        <v>75.01864161495253</v>
      </c>
    </row>
    <row r="51" spans="1:9" ht="31.5" customHeight="1">
      <c r="A51" s="191" t="s">
        <v>115</v>
      </c>
      <c r="B51" s="192" t="s">
        <v>116</v>
      </c>
      <c r="C51" s="165" t="e">
        <f>C4+C26+#REF!+C27+#REF!+#REF!+C45+C46+C47+C48+C49+C50+#REF!</f>
        <v>#REF!</v>
      </c>
      <c r="D51" s="165" t="e">
        <f>D4+D26+#REF!+D27+#REF!+#REF!+D45+D46+D47+D48+D49+D50+#REF!</f>
        <v>#REF!</v>
      </c>
      <c r="E51" s="166">
        <v>138922.2</v>
      </c>
      <c r="F51" s="170">
        <v>97368.057</v>
      </c>
      <c r="G51" s="166" t="e">
        <f>#REF!-F51</f>
        <v>#REF!</v>
      </c>
      <c r="H51" s="209">
        <f t="shared" si="0"/>
        <v>41554.14300000001</v>
      </c>
      <c r="I51" s="209">
        <f t="shared" si="1"/>
        <v>70.08819108824939</v>
      </c>
    </row>
    <row r="52" spans="2:9" ht="35.25" customHeight="1">
      <c r="B52" s="190" t="s">
        <v>117</v>
      </c>
      <c r="C52" s="194"/>
      <c r="D52" s="194"/>
      <c r="E52" s="166">
        <v>15000</v>
      </c>
      <c r="F52" s="170">
        <v>11913.51</v>
      </c>
      <c r="G52" s="166" t="e">
        <f>#REF!-F52</f>
        <v>#REF!</v>
      </c>
      <c r="H52" s="209">
        <f t="shared" si="0"/>
        <v>3086.49</v>
      </c>
      <c r="I52" s="209">
        <f t="shared" si="1"/>
        <v>79.4234</v>
      </c>
    </row>
    <row r="53" spans="2:9" ht="27.75" customHeight="1">
      <c r="B53" s="206" t="s">
        <v>133</v>
      </c>
      <c r="C53" s="194"/>
      <c r="D53" s="194"/>
      <c r="E53" s="166">
        <v>776</v>
      </c>
      <c r="F53" s="170">
        <v>776</v>
      </c>
      <c r="G53" s="166"/>
      <c r="H53" s="209">
        <f t="shared" si="0"/>
        <v>0</v>
      </c>
      <c r="I53" s="209">
        <f t="shared" si="1"/>
        <v>100</v>
      </c>
    </row>
    <row r="54" spans="2:9" ht="24.75" customHeight="1">
      <c r="B54" s="206" t="s">
        <v>134</v>
      </c>
      <c r="C54" s="194"/>
      <c r="D54" s="194"/>
      <c r="E54" s="166">
        <v>570</v>
      </c>
      <c r="F54" s="170">
        <v>570</v>
      </c>
      <c r="G54" s="166"/>
      <c r="H54" s="209">
        <f t="shared" si="0"/>
        <v>0</v>
      </c>
      <c r="I54" s="209">
        <f t="shared" si="1"/>
        <v>100</v>
      </c>
    </row>
    <row r="55" spans="2:9" ht="19.5" customHeight="1">
      <c r="B55" s="206" t="s">
        <v>132</v>
      </c>
      <c r="C55" s="194"/>
      <c r="D55" s="194"/>
      <c r="E55" s="166">
        <v>366.51</v>
      </c>
      <c r="F55" s="170">
        <v>366.51</v>
      </c>
      <c r="G55" s="166"/>
      <c r="H55" s="209">
        <f t="shared" si="0"/>
        <v>0</v>
      </c>
      <c r="I55" s="209">
        <f t="shared" si="1"/>
        <v>100</v>
      </c>
    </row>
    <row r="56" spans="2:9" ht="21.75" customHeight="1">
      <c r="B56" s="206" t="s">
        <v>131</v>
      </c>
      <c r="C56" s="194"/>
      <c r="D56" s="194"/>
      <c r="E56" s="166">
        <v>21936.5</v>
      </c>
      <c r="F56" s="170">
        <v>21936.5</v>
      </c>
      <c r="G56" s="166"/>
      <c r="H56" s="209">
        <f t="shared" si="0"/>
        <v>0</v>
      </c>
      <c r="I56" s="209">
        <f t="shared" si="1"/>
        <v>100</v>
      </c>
    </row>
  </sheetData>
  <sheetProtection/>
  <mergeCells count="10">
    <mergeCell ref="B1:G1"/>
    <mergeCell ref="H2:H3"/>
    <mergeCell ref="A2:A3"/>
    <mergeCell ref="B2:B3"/>
    <mergeCell ref="C2:C3"/>
    <mergeCell ref="D2:D3"/>
    <mergeCell ref="I2:I3"/>
    <mergeCell ref="E2:E3"/>
    <mergeCell ref="F2:F3"/>
    <mergeCell ref="G2:G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2020-09-22T11:26:00Z</dcterms:modified>
  <cp:category/>
  <cp:version/>
  <cp:contentType/>
  <cp:contentStatus/>
</cp:coreProperties>
</file>