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115" activeTab="0"/>
  </bookViews>
  <sheets>
    <sheet name="Ekamutner" sheetId="1" r:id="rId1"/>
    <sheet name="Gorcarnakan caxs" sheetId="2" r:id="rId2"/>
    <sheet name="Tntesagitakan " sheetId="3" r:id="rId3"/>
    <sheet name="Dificit" sheetId="4" r:id="rId4"/>
    <sheet name="HATVATS 6" sheetId="5" r:id="rId5"/>
    <sheet name="Sheet1" sheetId="6" r:id="rId6"/>
  </sheets>
  <definedNames>
    <definedName name="_xlnm.Print_Area" localSheetId="1">'Gorcarnakan caxs'!$B$1:$J$323</definedName>
  </definedNames>
  <calcPr fullCalcOnLoad="1"/>
</workbook>
</file>

<file path=xl/sharedStrings.xml><?xml version="1.0" encoding="utf-8"?>
<sst xmlns="http://schemas.openxmlformats.org/spreadsheetml/2006/main" count="2746" uniqueCount="1005">
  <si>
    <t xml:space="preserve">Å) Ð³Ù³ÛÝùÇ ³ñËÇíÇó ÷³ëï³ÃÕÃ»ñÇ å³ï×»Ý»Ý ¨ ÏñÏÝûñÇÝ³ÏÝ»ñ ïñ³Ù³¹ñ»Éáõ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</si>
  <si>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</si>
  <si>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</si>
  <si>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</si>
  <si>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</si>
  <si>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</si>
  <si>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µµ)  ³ÛÉ ¹áï³óÇ³Ý»ñ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</si>
  <si>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</si>
  <si>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</si>
  <si>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</si>
  <si>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</si>
  <si>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</si>
  <si>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</si>
  <si>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</si>
  <si>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</si>
  <si>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</si>
  <si>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</si>
  <si>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</si>
  <si>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</si>
  <si>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</si>
  <si>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</si>
  <si>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</si>
  <si>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</si>
  <si>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</si>
  <si>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</si>
  <si>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</si>
  <si>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</si>
  <si>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</si>
  <si>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</si>
  <si>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</si>
  <si>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</si>
  <si>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</si>
  <si>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</si>
  <si>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</si>
  <si>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</si>
  <si>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</si>
  <si>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</si>
  <si>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</si>
  <si>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</si>
  <si>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</si>
  <si>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</si>
  <si>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</si>
  <si>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</si>
  <si>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</si>
  <si>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</si>
  <si>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</si>
  <si>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</si>
  <si>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</si>
  <si>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</si>
  <si>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</si>
  <si>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</si>
  <si>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</si>
  <si>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</si>
  <si>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</si>
  <si>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</si>
  <si>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</si>
  <si>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</si>
  <si>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</si>
  <si>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</si>
  <si>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</si>
  <si>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</si>
  <si>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 2170+ïáÕ2180)                                                                                        </t>
    </r>
  </si>
  <si>
    <r>
      <t xml:space="preserve">Ð²ê²ð²Î²Î²Ü Î²ð¶, ²Üìî²Ü¶àôÂÚàôÜ ¨ ¸²î²Î²Ü ¶àðÌàôÜºàôÂÚàôÜ             </t>
    </r>
    <r>
      <rPr>
        <sz val="8"/>
        <rFont val="Arial Armenian"/>
        <family val="2"/>
      </rPr>
      <t>(ïáÕ2310+ïáÕ2320+ïáÕ2330+ïáÕ2340+ïáÕ2350+ïáÕ2360+ïáÕ2370)</t>
    </r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</si>
  <si>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</si>
  <si>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</si>
  <si>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</si>
  <si>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</si>
  <si>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</si>
  <si>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</si>
  <si>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</si>
  <si>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</si>
  <si>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</si>
  <si>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</si>
  <si>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</si>
  <si>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</si>
  <si>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</si>
  <si>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</si>
  <si>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</si>
  <si>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</si>
  <si>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</si>
  <si>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</si>
  <si>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</si>
  <si>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</si>
  <si>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</si>
  <si>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</si>
  <si>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>´Ûáõç»ï³ÛÇÝ Í³Ëë»ñÇ ·áñÍ³é³Ï³Ý ¹³ë³Ï³ñ·Ù³Ý µ³ÅÇÝÝ»ñÇ, ËÙµ»ñÇ ¨ ¹³ë»ñÇ ³Ýí³ÝáõÙÝ»ñÁ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</si>
  <si>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</si>
  <si>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</si>
  <si>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</si>
  <si>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</si>
  <si>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</si>
  <si>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</si>
  <si>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</si>
  <si>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</si>
  <si>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</si>
  <si>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</si>
  <si>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</si>
  <si>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</si>
  <si>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</si>
  <si>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</si>
  <si>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</si>
  <si>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</si>
  <si>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</si>
  <si>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</si>
  <si>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</si>
  <si>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</si>
  <si>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</si>
  <si>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</si>
  <si>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</si>
  <si>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</si>
  <si>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</si>
  <si>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</si>
  <si>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</si>
  <si>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</si>
  <si>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</si>
  <si>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</si>
  <si>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</si>
  <si>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</si>
  <si>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</si>
  <si>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</si>
  <si>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</si>
  <si>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</si>
  <si>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</si>
  <si>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</si>
  <si>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</si>
  <si>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</si>
  <si>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</si>
  <si>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</si>
  <si>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</si>
  <si>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</si>
  <si>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</si>
  <si>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</si>
  <si>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</si>
  <si>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</si>
  <si>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</si>
  <si>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</si>
  <si>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</si>
  <si>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</si>
  <si>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</si>
  <si>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</si>
  <si>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</si>
  <si>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</si>
  <si>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</si>
  <si>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</si>
  <si>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</si>
  <si>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</si>
  <si>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</si>
  <si>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</si>
  <si>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</si>
  <si>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</si>
  <si>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</si>
  <si>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</si>
  <si>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</si>
  <si>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</si>
  <si>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</si>
  <si>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</si>
  <si>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</si>
  <si>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</si>
  <si>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</si>
  <si>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</si>
  <si>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</si>
  <si>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</si>
  <si>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</si>
  <si>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</si>
  <si>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</si>
  <si>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</si>
  <si>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</si>
  <si>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</si>
  <si>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</si>
  <si>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</si>
  <si>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</si>
  <si>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</si>
  <si>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</si>
  <si>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</si>
  <si>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</si>
  <si>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</si>
  <si>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</si>
  <si>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</si>
  <si>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</si>
  <si>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</si>
  <si>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</si>
  <si>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</si>
  <si>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</si>
  <si>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</si>
  <si>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</si>
  <si>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</si>
  <si>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</si>
  <si>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</si>
  <si>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</si>
  <si>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</si>
  <si>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</si>
  <si>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</si>
  <si>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</si>
  <si>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</si>
  <si>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</si>
  <si>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</si>
  <si>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</si>
  <si>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</si>
  <si>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</si>
  <si>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</si>
  <si>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</si>
  <si>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</si>
  <si>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</si>
  <si>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</si>
  <si>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</si>
  <si>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</si>
  <si>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</si>
  <si>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</si>
  <si>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</si>
  <si>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</si>
  <si>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</si>
  <si>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</si>
  <si>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</si>
  <si>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</si>
  <si>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</si>
  <si>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</si>
  <si>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</si>
  <si>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</si>
  <si>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</si>
  <si>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</si>
  <si>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</si>
  <si>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</si>
  <si>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</si>
  <si>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</si>
  <si>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</si>
  <si>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</si>
  <si>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</si>
  <si>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</si>
  <si>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</si>
  <si>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</si>
  <si>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</si>
  <si>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</si>
  <si>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</si>
  <si>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</si>
  <si>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</si>
  <si>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</si>
  <si>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</si>
  <si>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</si>
  <si>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</si>
  <si>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</si>
  <si>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</si>
  <si>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</si>
  <si>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</si>
  <si>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</si>
  <si>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</si>
  <si>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</si>
  <si>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</si>
  <si>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</si>
  <si>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</si>
  <si>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</si>
  <si>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</si>
  <si>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</si>
  <si>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</si>
  <si>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</si>
  <si>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</si>
  <si>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</si>
  <si>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</si>
  <si>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</si>
  <si>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</si>
  <si>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</si>
  <si>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</si>
  <si>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</si>
  <si>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</si>
  <si>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</si>
  <si>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</si>
  <si>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</si>
  <si>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</si>
  <si>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</si>
  <si>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</si>
  <si>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</si>
  <si>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</si>
  <si>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</si>
  <si>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</si>
  <si>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</si>
  <si>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</si>
  <si>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</si>
  <si>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</si>
  <si>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</si>
  <si>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</si>
  <si>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</si>
  <si>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</si>
  <si>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</si>
  <si>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</si>
  <si>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</si>
  <si>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</si>
  <si>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</si>
  <si>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</si>
  <si>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</si>
  <si>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</si>
  <si>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</si>
  <si>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</si>
  <si>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</si>
  <si>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</si>
  <si>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</si>
  <si>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</si>
  <si>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</si>
  <si>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</si>
  <si>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</si>
  <si>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´³-ÅÇÝ</t>
  </si>
  <si>
    <t>ËáõÙµ</t>
  </si>
  <si>
    <t>¸³ë</t>
  </si>
  <si>
    <t>7</t>
  </si>
  <si>
    <t>6</t>
  </si>
  <si>
    <t>8</t>
  </si>
  <si>
    <t>4</t>
  </si>
  <si>
    <t xml:space="preserve">             (Ñ³½³ñ ¹ñ³Ùáí)</t>
  </si>
  <si>
    <t xml:space="preserve">                                                  </t>
  </si>
  <si>
    <t>²ñï³ùÇÝ ïÝï»ë³Ï³Ý û·ÝáõÃÛáõÝ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</si>
  <si>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</si>
  <si>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</si>
  <si>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</si>
  <si>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</si>
  <si>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</si>
  <si>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</si>
  <si>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</si>
  <si>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</si>
  <si>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</si>
  <si>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</si>
  <si>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</si>
  <si>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</si>
  <si>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</si>
  <si>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</si>
  <si>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</si>
  <si>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</si>
  <si>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</si>
  <si>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</si>
  <si>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</si>
  <si>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</si>
  <si>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</si>
  <si>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</si>
  <si>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</si>
  <si>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r>
      <t>ä²Þîä²ÜàôÂÚàôÜ</t>
    </r>
    <r>
      <rPr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(ïáÕ2210+2220+ïáÕ2230+ïáÕ2240+ïáÕ2250)</t>
    </r>
  </si>
  <si>
    <r>
      <t>Ð²ê²ð²Î²Î²Ü Î²ð¶, ²Üìî²Ü¶àôÂÚàôÜ ¨ ¸²î²Î²Ü ¶àðÌàôÜºàôÂÚàôÜ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(ïáÕ2310+ïáÕ2320+ïáÕ2330+ïáÕ2340+ïáÕ2350+ïáÕ2360+ïáÕ2370)</t>
    </r>
  </si>
  <si>
    <r>
      <t xml:space="preserve">îÜîºê²Î²Ü Ð²ð²´ºðàôÂÚàôÜÜºð </t>
    </r>
    <r>
      <rPr>
        <sz val="9"/>
        <rFont val="Arial Armenian"/>
        <family val="2"/>
      </rPr>
      <t>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sz val="9"/>
        <rFont val="Arial Armenian"/>
        <family val="2"/>
      </rPr>
      <t>)</t>
    </r>
  </si>
  <si>
    <r>
      <t>²èàÔæ²ä²ÐàôÂÚàôÜ</t>
    </r>
    <r>
      <rPr>
        <sz val="9"/>
        <rFont val="Arial Armenian"/>
        <family val="2"/>
      </rPr>
      <t xml:space="preserve"> (</t>
    </r>
    <r>
      <rPr>
        <sz val="8"/>
        <rFont val="Arial Armenian"/>
        <family val="2"/>
      </rPr>
      <t>ïáÕ2710+ïáÕ2720+ïáÕ2730+ïáÕ2740+ïáÕ2750+ïáÕ2760</t>
    </r>
    <r>
      <rPr>
        <sz val="9"/>
        <rFont val="Arial Armenian"/>
        <family val="2"/>
      </rPr>
      <t>)</t>
    </r>
  </si>
  <si>
    <r>
      <t>ÐÆØÜ²Î²Ü ´²ÄÆÜÜºðÆÜ â¸²êìàÔ ä²Ðàôêî²ÚÆÜ üàÜ¸ºð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(ïáÕ3110)</t>
    </r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</si>
  <si>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</si>
  <si>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</si>
  <si>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</si>
  <si>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</si>
  <si>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</si>
  <si>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</si>
  <si>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</si>
  <si>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</si>
  <si>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</si>
  <si>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</si>
  <si>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</si>
  <si>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</si>
  <si>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</si>
  <si>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</si>
  <si>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</si>
  <si>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</si>
  <si>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</si>
  <si>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</si>
  <si>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</si>
  <si>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</si>
  <si>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</si>
  <si>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</si>
  <si>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</si>
  <si>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</si>
  <si>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</si>
  <si>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</si>
  <si>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</si>
  <si>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</si>
  <si>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</si>
  <si>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</si>
  <si>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</si>
  <si>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</si>
  <si>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</si>
  <si>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</si>
  <si>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</si>
  <si>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</si>
  <si>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</si>
  <si>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</si>
  <si>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</si>
  <si>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</si>
  <si>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</si>
  <si>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</si>
  <si>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</si>
  <si>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>4264  îñ³Ýëåáñï³ÛÇÝ ÝÛáõÃ»ñÇ ·ÝáõÙ</t>
  </si>
  <si>
    <t>4267  Î»Ýó³Õ-Ñ³Ýñ³ÛÇÝ ëÝÝ¹Ç  ÝÛáõÃ»ñ</t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</si>
  <si>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</si>
  <si>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</si>
  <si>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</si>
  <si>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</si>
  <si>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</si>
  <si>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</si>
  <si>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</si>
  <si>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</si>
  <si>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</si>
  <si>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</si>
  <si>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</si>
  <si>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</si>
  <si>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</si>
  <si>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</si>
  <si>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</si>
  <si>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</si>
  <si>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</si>
  <si>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</si>
  <si>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</si>
  <si>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</si>
  <si>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</si>
  <si>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</si>
  <si>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</si>
  <si>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</si>
  <si>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</si>
  <si>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</si>
  <si>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</si>
  <si>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</si>
  <si>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t xml:space="preserve">´Ý³Ï³ñ³Ý³ÛÇÝ ßÇÝ³ñ³ñáõÃÛ³Ý ¨ ÏáÙáõÝ³É Í³é³ÛáõÃÛáõÝÝ»ñÇ ·Íáí Ñ»ï³½áï³Ï³Ý ¨ Ý³Ë³·Í³ÛÇÝ ³ßË³ï³ÝùÝ»ñ </t>
  </si>
  <si>
    <t>ÀÝ¹³Ù»ÝÁ</t>
  </si>
  <si>
    <t>³Û¹ ÃíáõÙ</t>
  </si>
  <si>
    <t>(ë.7 + ë8)</t>
  </si>
  <si>
    <t>(ë.4 + ë5)</t>
  </si>
  <si>
    <r>
      <t xml:space="preserve">Ð²Ü¶Æêî, ØÞ²ÎàôÚÂ ºì ÎðàÜ </t>
    </r>
    <r>
      <rPr>
        <sz val="12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</si>
  <si>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12"/>
        <rFont val="Arial Armenian"/>
        <family val="2"/>
      </rPr>
      <t>(ïáÕ2910+ïáÕ2920+ïáÕ2930+ïáÕ2940+ïáÕ2950+ïáÕ2960+ïáÕ2970+ïáÕ2980)</t>
    </r>
  </si>
  <si>
    <t>î³ññ³Ï³Ý ÁÝ¹Ñ³Ýáõñ ÏñÃáõÃÛáõÝ (»ñ³Åßï³Ï³Ý ¹åñáóáõÙ áõëáõóáõÙ)</t>
  </si>
  <si>
    <r>
      <t xml:space="preserve">êàòÆ²È²Î²Ü ä²Þîä²ÜàôÂÚàôÜ </t>
    </r>
    <r>
      <rPr>
        <sz val="12"/>
        <rFont val="Arial Armenian"/>
        <family val="2"/>
      </rPr>
      <t xml:space="preserve">(ïáÕ3010+ïáÕ3020+ïáÕ3030+ïáÕ3040+ïáÕ3050+ïáÕ3060+ïáÕ3070+ïáÕ3080+ïáÕ3090) </t>
    </r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</si>
  <si>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</si>
  <si>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</si>
  <si>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</si>
  <si>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</si>
  <si>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</si>
  <si>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</si>
  <si>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</si>
  <si>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</si>
  <si>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</si>
  <si>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</si>
  <si>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</si>
  <si>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</si>
  <si>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</si>
  <si>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</si>
  <si>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</si>
  <si>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</si>
  <si>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</si>
  <si>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</si>
  <si>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</si>
  <si>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</si>
  <si>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</si>
  <si>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</si>
  <si>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</si>
  <si>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</si>
  <si>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</si>
  <si>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</si>
  <si>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</si>
  <si>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</si>
  <si>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</si>
  <si>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4267  Î»Ýó³Õ³ÛÇÝ ÝÛáõÃ»ñ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</si>
  <si>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</si>
  <si>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</si>
  <si>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</si>
  <si>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</si>
  <si>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</si>
  <si>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</si>
  <si>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</si>
  <si>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</si>
  <si>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</si>
  <si>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</si>
  <si>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</si>
  <si>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</si>
  <si>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</si>
  <si>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</si>
  <si>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</si>
  <si>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</si>
  <si>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</si>
  <si>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</si>
  <si>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</si>
  <si>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</si>
  <si>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</si>
  <si>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</si>
  <si>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</si>
  <si>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</si>
  <si>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</si>
  <si>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</si>
  <si>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</si>
  <si>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</si>
  <si>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</si>
  <si>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</si>
  <si>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</si>
  <si>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</si>
  <si>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</si>
  <si>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</si>
  <si>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</si>
  <si>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</si>
  <si>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</si>
  <si>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</si>
  <si>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</si>
  <si>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</si>
  <si>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</si>
  <si>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</si>
  <si>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</si>
  <si>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</si>
  <si>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</si>
  <si>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</si>
  <si>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</si>
  <si>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</si>
  <si>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</si>
  <si>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</si>
  <si>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</si>
  <si>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</si>
  <si>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</si>
  <si>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</si>
  <si>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</si>
  <si>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</si>
  <si>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4213 -ÎáÙáõÝ³É Í³é³ÛáõÃÛáõÝÝ»ñ</t>
  </si>
  <si>
    <t>5131 -²×»óíáÕ ³ÏïÇíÝ»ñ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</si>
  <si>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</si>
  <si>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</si>
  <si>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</si>
  <si>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</si>
  <si>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</si>
  <si>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</si>
  <si>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</si>
  <si>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</si>
  <si>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</si>
  <si>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t>Ð²Ø²ÚÜøÆ  ´ÚàôæºÆ  Ì²ÊêºðÀ` Àêî ´Úàôæºî²ÚÆÜ  Ì²ÊêºðÆ  ¶àðÌ²èÜ²Î²Ü  ¸²ê²Î²ð¶Ø²Ü</t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</si>
  <si>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</si>
  <si>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</si>
  <si>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</si>
  <si>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</si>
  <si>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</si>
  <si>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</si>
  <si>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</si>
  <si>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</si>
  <si>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</si>
  <si>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</si>
  <si>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</si>
  <si>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6000</t>
  </si>
  <si>
    <t>6100</t>
  </si>
  <si>
    <r>
      <t xml:space="preserve">                                                                                                          </t>
    </r>
    <r>
      <rPr>
        <sz val="16"/>
        <rFont val="Arial Armenian"/>
        <family val="2"/>
      </rPr>
      <t>Ð²îì²Ì 4</t>
    </r>
  </si>
  <si>
    <t xml:space="preserve">Ð²Ø²ÚÜøÆ ´ÚàôæºÆ ØÆæàòÜºð î²ðºìºðæÆ  Ð²ìºÈàôð¸À Î²Ø ¸ºüÆòÆîÀ   </t>
  </si>
  <si>
    <t xml:space="preserve">                            (ä²Î²êàôð¸À)</t>
  </si>
  <si>
    <t xml:space="preserve">Ð²Ø²ÚÜøÆ ´ÚàôæºÆ Ð²ìºÈàôð¸Æ ú¶î²¶àðÌØ²Ü àôÔÔàôÂÚàôÜÜºðÀ Î²Ø </t>
  </si>
  <si>
    <t xml:space="preserve">¸ºüÆòÆîÆ (ä²Î²êàð¸Æ) üÆÜ²Üê²ìàðØ²Ü ²Ô´ÚàôðÜºðÀ </t>
  </si>
  <si>
    <t>Ð²îì²Ì 5</t>
  </si>
  <si>
    <r>
      <t xml:space="preserve">               </t>
    </r>
    <r>
      <rPr>
        <b/>
        <sz val="12"/>
        <rFont val="Arial Armenian"/>
        <family val="2"/>
      </rPr>
      <t xml:space="preserve"> ². ÜºðøÆÜ ²Ô´ÚàôðÜºð </t>
    </r>
    <r>
      <rPr>
        <b/>
        <sz val="9"/>
        <rFont val="Arial Armenian"/>
        <family val="2"/>
      </rPr>
      <t xml:space="preserve">                      </t>
    </r>
    <r>
      <rPr>
        <sz val="9"/>
        <rFont val="Arial Armenian"/>
        <family val="2"/>
      </rPr>
      <t>(ïáÕ 8110+ïáÕ 8160)</t>
    </r>
  </si>
  <si>
    <r>
      <t>1. öàÊ²èàô ØÆæàòÜºð</t>
    </r>
    <r>
      <rPr>
        <b/>
        <i/>
        <sz val="9"/>
        <rFont val="Arial Armenian"/>
        <family val="2"/>
      </rPr>
      <t xml:space="preserve">                                           </t>
    </r>
    <r>
      <rPr>
        <i/>
        <sz val="9"/>
        <rFont val="Arial Armenian"/>
        <family val="2"/>
      </rPr>
      <t>(ïáÕ 8111+ïáÕ 8120)</t>
    </r>
  </si>
  <si>
    <r>
      <t xml:space="preserve"> </t>
    </r>
    <r>
      <rPr>
        <b/>
        <sz val="12"/>
        <rFont val="Arial Armenian"/>
        <family val="2"/>
      </rPr>
      <t>1.1. ²ñÅ»ÃÕÃ»ñ (µ³ó³éáõÃÛ³Ùµ µ³ÅÝ»ïáÙë»ñÇ ¨ Ï³åÇï³ÉáõÙ ³ÛÉ Ù³ëÝ³ÏóáõÃÛ³Ý)</t>
    </r>
    <r>
      <rPr>
        <b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 8112+ïáÕ 8113)</t>
    </r>
  </si>
  <si>
    <r>
      <t xml:space="preserve">1.2. ì³ñÏ»ñ ¨ ÷áË³ïíáõÃÛáõÝÝ»ñ (ëï³óáõÙ ¨ Ù³ñáõÙ) </t>
    </r>
    <r>
      <rPr>
        <b/>
        <sz val="9"/>
        <rFont val="Arial Armenian"/>
        <family val="2"/>
      </rPr>
      <t xml:space="preserve">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</si>
  <si>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>1.2.1. ì³ñÏ»ñ</t>
    </r>
    <r>
      <rPr>
        <b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 8122+ïáÕ 8130)</t>
    </r>
  </si>
  <si>
    <r>
      <t xml:space="preserve">  </t>
    </r>
    <r>
      <rPr>
        <b/>
        <i/>
        <sz val="12"/>
        <rFont val="Arial Armenian"/>
        <family val="2"/>
      </rPr>
      <t>- í³ñÏ»ñÇ ëï³óáõÙ</t>
    </r>
    <r>
      <rPr>
        <b/>
        <i/>
        <sz val="9"/>
        <rFont val="Arial Armenian"/>
        <family val="2"/>
      </rPr>
      <t xml:space="preserve"> </t>
    </r>
    <r>
      <rPr>
        <i/>
        <sz val="9"/>
        <rFont val="Arial Armenian"/>
        <family val="2"/>
      </rPr>
      <t>(ïáÕ 8123+ïáÕ 8124)</t>
    </r>
  </si>
  <si>
    <r>
      <t xml:space="preserve"> </t>
    </r>
    <r>
      <rPr>
        <b/>
        <i/>
        <sz val="12"/>
        <rFont val="Arial Armenian"/>
        <family val="2"/>
      </rPr>
      <t xml:space="preserve"> - ëï³óí³Í í³ñÏ»ñÇ ÑÇÙÝ³Ï³Ý  ·áõÙ³ñÇ Ù³ñáõÙ</t>
    </r>
    <r>
      <rPr>
        <b/>
        <i/>
        <sz val="9"/>
        <rFont val="Arial Armenian"/>
        <family val="2"/>
      </rPr>
      <t xml:space="preserve">  </t>
    </r>
    <r>
      <rPr>
        <i/>
        <sz val="9"/>
        <rFont val="Arial Armenian"/>
        <family val="2"/>
      </rPr>
      <t>(ïáÕ 8131+ïáÕ 8132)</t>
    </r>
  </si>
  <si>
    <r>
      <t>1.2.2. öáË³ïíáõÃÛáõÝÝ»ñ</t>
    </r>
    <r>
      <rPr>
        <b/>
        <i/>
        <sz val="9"/>
        <rFont val="Arial Armenian"/>
        <family val="2"/>
      </rPr>
      <t xml:space="preserve"> </t>
    </r>
    <r>
      <rPr>
        <i/>
        <sz val="9"/>
        <rFont val="Arial Armenian"/>
        <family val="2"/>
      </rPr>
      <t>(ïáÕ 8141+ïáÕ 8150)</t>
    </r>
  </si>
  <si>
    <r>
      <t xml:space="preserve">  </t>
    </r>
    <r>
      <rPr>
        <b/>
        <i/>
        <sz val="12"/>
        <rFont val="Arial Armenian"/>
        <family val="2"/>
      </rPr>
      <t xml:space="preserve">- µÛáõç»ï³ÛÇÝ ÷áË³ïíáõÃÛáõÝÝ»ñÇ ëï³óáõÙ </t>
    </r>
    <r>
      <rPr>
        <b/>
        <i/>
        <sz val="9"/>
        <rFont val="Arial Armenian"/>
        <family val="2"/>
      </rPr>
      <t xml:space="preserve"> </t>
    </r>
    <r>
      <rPr>
        <i/>
        <sz val="9"/>
        <rFont val="Arial Armenian"/>
        <family val="2"/>
      </rPr>
      <t>(ïáÕ 8142+ïáÕ 8143)</t>
    </r>
  </si>
  <si>
    <r>
      <t xml:space="preserve"> </t>
    </r>
    <r>
      <rPr>
        <b/>
        <i/>
        <sz val="12"/>
        <rFont val="Arial Armenian"/>
        <family val="2"/>
      </rPr>
      <t xml:space="preserve"> - ëï³óí³Í ÷áË³ïíáõÃÛáõÝÝ»ñÇ ·áõÙ³ñÇ Ù³ñáõÙ</t>
    </r>
    <r>
      <rPr>
        <b/>
        <i/>
        <sz val="9"/>
        <rFont val="Arial Armenian"/>
        <family val="2"/>
      </rPr>
      <t xml:space="preserve"> </t>
    </r>
    <r>
      <rPr>
        <i/>
        <sz val="9"/>
        <rFont val="Arial Armenian"/>
        <family val="2"/>
      </rPr>
      <t>(ïáÕ 8151+ïáÕ 8152)</t>
    </r>
  </si>
  <si>
    <r>
      <t>2. üÆÜ²Üê²Î²Ü ²ÎîÆìÜºð</t>
    </r>
    <r>
      <rPr>
        <b/>
        <i/>
        <sz val="9"/>
        <rFont val="Arial Armenian"/>
        <family val="2"/>
      </rPr>
      <t xml:space="preserve">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</si>
  <si>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>2.3. Ð³Ù³ÛÝùÇ µÛáõç»Ç ÙÇçáóÝ»ñÇ ï³ñ»ëÏ½µÇ ³½³ï  ÙÝ³óáñ¹Á`</t>
    </r>
    <r>
      <rPr>
        <b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 8191+ïáÕ 8194-ïáÕ 8193)</t>
    </r>
  </si>
  <si>
    <r>
      <t xml:space="preserve"> </t>
    </r>
    <r>
      <rPr>
        <sz val="12"/>
        <rFont val="Arial Armenian"/>
        <family val="2"/>
      </rPr>
      <t xml:space="preserve">2.3.1. Ð³Ù³ÛÝùÇ µÛáõç»Ç í³ñã³Ï³Ý Ù³ëÇ ÙÇçáóÝ»ñÇ ï³ñ»ëÏ½µÇ ³½³ï ÙÝ³óáñ¹ </t>
    </r>
  </si>
  <si>
    <r>
      <t xml:space="preserve"> </t>
    </r>
    <r>
      <rPr>
        <i/>
        <sz val="12"/>
        <rFont val="Arial Armenian"/>
        <family val="2"/>
      </rPr>
      <t xml:space="preserve">- »ÝÃ³Ï³ ¿ áõÕÕÙ³Ý Ñ³Ù³ÛÝùÇ µÛáõç»Ç ýáÝ¹³ÛÇÝ  Ù³ë   </t>
    </r>
    <r>
      <rPr>
        <i/>
        <sz val="9"/>
        <rFont val="Arial Armenian"/>
        <family val="2"/>
      </rPr>
      <t xml:space="preserve">                      (ïáÕ 8191 - ïáÕ 8192)</t>
    </r>
  </si>
  <si>
    <r>
      <t xml:space="preserve"> </t>
    </r>
    <r>
      <rPr>
        <sz val="12"/>
        <rFont val="Arial Armenian"/>
        <family val="2"/>
      </rPr>
      <t>2.3.2. Ð³Ù³ÛÝùÇ µÛáõç»Ç ýáÝ¹³ÛÇÝ Ù³ëÇ ÙÇçáóÝ»ñÇ ï³ñ»ëÏ½µÇ ÙÝ³óáñ¹</t>
    </r>
    <r>
      <rPr>
        <sz val="9"/>
        <rFont val="Arial Armenian"/>
        <family val="2"/>
      </rPr>
      <t xml:space="preserve">  (ïáÕ 8195 + ïáÕ 8196)</t>
    </r>
  </si>
  <si>
    <r>
      <t xml:space="preserve"> - í³ñã³Ï³Ý Ù³ëÇ ÙÇçáóÝ»ñÇ ï³ñ»ëÏ½µÇ ³½³ï ÙÝ³óáñ¹Çó ýáÝ¹³ÛÇÝ  Ù³ë Ùáõïù³·ñÙ³Ý »ÝÃ³Ï³ ·áõÙ³ñÁ</t>
    </r>
    <r>
      <rPr>
        <i/>
        <sz val="9"/>
        <rFont val="Arial Armenian"/>
        <family val="2"/>
      </rPr>
      <t xml:space="preserve"> (ïáÕ 8193)</t>
    </r>
  </si>
  <si>
    <r>
      <t xml:space="preserve">                             </t>
    </r>
    <r>
      <rPr>
        <b/>
        <sz val="12"/>
        <rFont val="Arial Armenian"/>
        <family val="2"/>
      </rPr>
      <t xml:space="preserve"> ´. ²ðî²øÆÜ ²Ô´ÚàôðÜºð </t>
    </r>
    <r>
      <rPr>
        <b/>
        <sz val="9"/>
        <rFont val="Arial Armenian"/>
        <family val="2"/>
      </rPr>
      <t xml:space="preserve">                                      </t>
    </r>
    <r>
      <rPr>
        <sz val="9"/>
        <rFont val="Arial Armenian"/>
        <family val="2"/>
      </rPr>
      <t>(ïáÕ 8210)</t>
    </r>
  </si>
  <si>
    <r>
      <t>1. öàÊ²èàô ØÆæàòÜºð</t>
    </r>
    <r>
      <rPr>
        <b/>
        <i/>
        <sz val="9"/>
        <rFont val="Arial Armenian"/>
        <family val="2"/>
      </rPr>
      <t xml:space="preserve">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</si>
  <si>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</t>
    </r>
    <r>
      <rPr>
        <b/>
        <sz val="14"/>
        <rFont val="Arial Armenian"/>
        <family val="2"/>
      </rPr>
      <t>1.1. ²ñÅ»ÃÕÃ»ñ (µ³ó³éáõÃÛ³Ùµ µ³ÅÝ»ïáÙë»ñÇ ¨ Ï³åÇï³ÉáõÙ ³ÛÉ Ù³ëÝ³ÏóáõÃÛ³Ý)</t>
    </r>
    <r>
      <rPr>
        <b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 8212+ïáÕ 8213)</t>
    </r>
  </si>
  <si>
    <r>
      <t xml:space="preserve">1.2. ì³ñÏ»ñ ¨ ÷áË³ïíáõÃÛáõÝÝ»ñ (ëï³óáõÙ ¨ Ù³ñáõÙ) </t>
    </r>
    <r>
      <rPr>
        <b/>
        <sz val="9"/>
        <rFont val="Arial Armenian"/>
        <family val="2"/>
      </rPr>
      <t xml:space="preserve">                                            </t>
    </r>
    <r>
      <rPr>
        <sz val="9"/>
        <rFont val="Arial Armenian"/>
        <family val="2"/>
      </rPr>
      <t>ïáÕ 8221+ïáÕ 8240</t>
    </r>
  </si>
  <si>
    <r>
      <t>1.2.1. ì³ñÏ»ñ</t>
    </r>
    <r>
      <rPr>
        <b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 8222+ïáÕ 8230)</t>
    </r>
  </si>
  <si>
    <r>
      <t>1.2.2. öáË³ïíáõÃÛáõÝÝ»ñ</t>
    </r>
    <r>
      <rPr>
        <b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 8241+ïáÕ 8250)</t>
    </r>
  </si>
  <si>
    <r>
      <t xml:space="preserve">2.6. Ð³Ù³ÛÝùÇ µÛáõç»Ç Ñ³ßíáõÙ ÙÇçáóÝ»ñÇ ÙÝ³óáñ¹Ý»ñÁ Ñ³ßí»ïáõ Å³Ù³Ý³Ï³Ñ³ïí³ÍáõÙ  </t>
    </r>
    <r>
      <rPr>
        <sz val="11"/>
        <rFont val="Arial Armenian"/>
        <family val="2"/>
      </rPr>
      <t>(ïáÕ8010- ïáÕ 8110 - ïáÕ 8161 - ïáÕ 8170- ïáÕ 8190- ïáÕ 8197- ïáÕ 8198 - ïáÕ 8210)</t>
    </r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</si>
  <si>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</si>
  <si>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</si>
  <si>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</si>
  <si>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</si>
  <si>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</si>
  <si>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</si>
  <si>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</si>
  <si>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</si>
  <si>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</si>
  <si>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</si>
  <si>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</si>
  <si>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</si>
  <si>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</si>
  <si>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</si>
  <si>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</si>
  <si>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</si>
  <si>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</si>
  <si>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</si>
  <si>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</si>
  <si>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</si>
  <si>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</si>
  <si>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</si>
  <si>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</si>
  <si>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</si>
  <si>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</si>
  <si>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</si>
  <si>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</si>
  <si>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</si>
  <si>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</si>
  <si>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</si>
  <si>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</si>
  <si>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</si>
  <si>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</si>
  <si>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</si>
  <si>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</si>
  <si>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</si>
  <si>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</si>
  <si>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</si>
  <si>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</si>
  <si>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</si>
  <si>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</si>
  <si>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</si>
  <si>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</si>
  <si>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</si>
  <si>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</si>
  <si>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</si>
  <si>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</si>
  <si>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</si>
  <si>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</si>
  <si>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</si>
  <si>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</si>
  <si>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</si>
  <si>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</si>
  <si>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</si>
  <si>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</si>
  <si>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</si>
  <si>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</si>
  <si>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</si>
  <si>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</si>
  <si>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</si>
  <si>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</si>
  <si>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</si>
  <si>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</si>
  <si>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</si>
  <si>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</si>
  <si>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</si>
  <si>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</si>
  <si>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</si>
  <si>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</si>
  <si>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</si>
  <si>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</si>
  <si>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</si>
  <si>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</si>
  <si>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</si>
  <si>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³Û¹ ÃíáõÙ`                                                                                         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</si>
  <si>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                                                                            ¶áõÛù³Ñ³ñÏ ÷áË³¹ñ³ÙÇçáóÝ»ñÇ Ñ³Ù³ñ</t>
  </si>
  <si>
    <t>³Û¹ ÃíáõÙ`                                                                                                                                             î»Õ³Ï³Ý ïáõñù»ñ                                                     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</si>
  <si>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</si>
  <si>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³³) ÐÇÙÝ³Ï³Ý ßÇÝáõÃÛáõÝÝ»ñÇ Ñ³Ù³ñ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</si>
  <si>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</si>
  <si>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</si>
  <si>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</si>
  <si>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³Û¹ ÃíáõÙ`                                                                             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</si>
  <si>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>áñÇó`                                                                                ³) ºÏ³Ùï³Ñ³ñÏ</t>
  </si>
  <si>
    <r>
      <rPr>
        <sz val="10"/>
        <rFont val="Arial Armenian"/>
        <family val="2"/>
      </rPr>
      <t xml:space="preserve">³Û¹ ÃíáõÙ`    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</si>
  <si>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t xml:space="preserve">³Û¹ ÃíáõÙ`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</si>
  <si>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</si>
  <si>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</si>
  <si>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</si>
  <si>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</si>
  <si>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</si>
  <si>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</si>
  <si>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(Ñ³½³ñ ¹ñ³Ùáí)</t>
  </si>
  <si>
    <t xml:space="preserve">                  (Ñ³½³ñ ¹ñ³Ù)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</si>
  <si>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</si>
  <si>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</si>
  <si>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</si>
  <si>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</si>
  <si>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r>
      <rPr>
        <sz val="10"/>
        <rFont val="Arial Armenian"/>
        <family val="2"/>
      </rPr>
      <t xml:space="preserve">³Û¹ ÃíáõÙª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   1. Ð²ðÎºð ºì îàôðøºð                             </t>
    </r>
    <r>
      <rPr>
        <sz val="10"/>
        <rFont val="Arial Armenian"/>
        <family val="2"/>
      </rPr>
      <t>(ïáÕ 1110 + ïáÕ 1120 + ïáÕ 1130 + ïáÕ 1150 + ïáÕ 1160)</t>
    </r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</si>
  <si>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</si>
  <si>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</si>
  <si>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</si>
  <si>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 xml:space="preserve"> 4251-Þ»Ýù»ñÇ ¨ Ï³éáõÛóÝ»ñÇ ÁÝÃ³óÇÏ Ýáñá·áõÙ ¨ å³Ñå³ÝáõÙ</t>
  </si>
  <si>
    <r>
      <t>4212 -</t>
    </r>
    <r>
      <rPr>
        <b/>
        <sz val="12"/>
        <rFont val="Arial Armenian"/>
        <family val="2"/>
      </rPr>
      <t>¾Ý»ñ·»ïÇÏ  Í³é³ÛáõÃÛáõÝÝ»ñ</t>
    </r>
  </si>
  <si>
    <t xml:space="preserve"> 4269-Ð³ïáõÏ Ýå³ï³Ï³ÛÇÝ ³ÛÉ ÝÛáõÃ»ñ</t>
  </si>
  <si>
    <t>4729 -²ÛÉ Ýå³ëïÝ»ñ µÛáõç»Çó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</si>
  <si>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</si>
  <si>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</si>
  <si>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                                                                                                                                     î»Õ³Ï³Ý í×³ñÝ»ñ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</si>
  <si>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</si>
  <si>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</si>
  <si>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</si>
  <si>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5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</si>
  <si>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</si>
  <si>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</si>
  <si>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r>
      <rPr>
        <sz val="10"/>
        <rFont val="Arial Armenian"/>
        <family val="2"/>
      </rPr>
      <t>³Û¹ ÃíáõÙ`                                                                1.1 ¶áõÛù³ÛÇÝ Ñ³ñÏ»ñ ³Ýß³ñÅ ·áõÛùÇó        (ïáÕ 1111 + ïáÕ 1112)</t>
    </r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</si>
  <si>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</si>
  <si>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</si>
  <si>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</t>
    </r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</si>
  <si>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</si>
  <si>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</si>
  <si>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</si>
  <si>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</si>
  <si>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</si>
  <si>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</si>
  <si>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</si>
  <si>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</si>
  <si>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</si>
  <si>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</si>
  <si>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</si>
  <si>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t>4252  Ø»ù»Ý³Ý»ñÇ ¨ ë³ñù³íáñáõÙÝ»ñÇ ÁÝÃ.Ýáñá·áõÙ ¨          å³Ñå³ÝáõÙ</t>
  </si>
  <si>
    <t>4823 å³ñï³¹Çñ í×³ñÝ»ñ</t>
  </si>
  <si>
    <t>4239 -ÀÝ¹Ñ³Ýáõñ µÝáõÛÃÇ ³ÛÉ Í³é³ÛáõÃÛáõÝÝ»ñ</t>
  </si>
  <si>
    <t>4241 -Ø³ëÝ³·Çï³Ï³Ý Í³é³ÛáõÃÛáõÝÝ»ñ</t>
  </si>
  <si>
    <t>4819 -ÜíÇñ³ïíáõÃÛáõÝÝ»ñ ³ÛÉ ß³ÑáõÛÃ ãÑ»ï³åÝ¹áÕ Ï³½Ù³Ï»ñåáõÃÛáõÝÝ»ñÇÝ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</si>
  <si>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</si>
  <si>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</si>
  <si>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</si>
  <si>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</si>
  <si>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îáÕÇ NN</t>
  </si>
  <si>
    <t>ÊáõÙµ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</si>
  <si>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</si>
  <si>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Description</t>
  </si>
  <si>
    <t xml:space="preserve">  ÀÝ¹³Ù»ÝÁ   (ë.7 +ë.8)</t>
  </si>
  <si>
    <t xml:space="preserve">     ³Û¹ ÃíáõÙ`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</si>
  <si>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</si>
  <si>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GENERAL PUBLIC SERVICES</t>
  </si>
  <si>
    <t>Executive and Legislative Organs, Financial and Fiscal Affairs, External Affairs</t>
  </si>
  <si>
    <t>Executive and legislative organs</t>
  </si>
  <si>
    <t>³Û¹ ÃíáõÙ Í³Ëë»ñÇ í»ñÍ³ÝáõÙÁ` Áëï µÛáõç»ï³ÛÇÝ Í³Ëë»ñÇ ïÝï»ë³·Çï³Ï³Ý ¹³ë³Ï³ñ·Ù³Ý Ñá¹í³ÍÝ»ñÇ</t>
  </si>
  <si>
    <t>4111  ²ßË³ï³í³ñÓ ¨ Ñ³í»É³í×³ñÝ»ñ</t>
  </si>
  <si>
    <t>4112  ä³ñ·¨³ïñáõÙÝ»ñ, ¹ñ³Ù³Ï³Ý Ëñ³ËáõëáõÙÝ»ñ</t>
  </si>
  <si>
    <t>4212  ¾Ý»ñ·»ïÇÏ Í³é³ÛáõÃÛáõÝÝ»ñ</t>
  </si>
  <si>
    <t>4214  Î³åÇ Í³é³ÛáõÃÛáõÝÝ»ñ</t>
  </si>
  <si>
    <t>4234  î»Õ»Ï³ïí³Ï³Ý Í³é³ÛáõÃÛáõÝ</t>
  </si>
  <si>
    <t>4241  Ø³ëÝ³·Çï³Ï³Ý Í³é³ÛáõÃÛáõÝ</t>
  </si>
  <si>
    <t>4261  ¶ñ³ë»ÝÛ³Ï³ÛÇÝ ÝÛáõÃ»ñ ¨ Ñ³·áõëï</t>
  </si>
  <si>
    <t>Financial and fiscal affairs</t>
  </si>
  <si>
    <t>......................................................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</si>
  <si>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</si>
  <si>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</si>
  <si>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</si>
  <si>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</si>
  <si>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</si>
  <si>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</si>
  <si>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</si>
  <si>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</si>
  <si>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</si>
  <si>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</si>
  <si>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</si>
  <si>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</si>
  <si>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</si>
  <si>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</si>
  <si>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</si>
  <si>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</si>
  <si>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</si>
  <si>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</si>
  <si>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</si>
  <si>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</si>
  <si>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 xml:space="preserve">                                                       Ð²îì²Ì  2</t>
  </si>
  <si>
    <t xml:space="preserve">                                                                          Ð²îì²Ì  3</t>
  </si>
  <si>
    <t xml:space="preserve">   Ð²Ø²ÚÜøÆ  ´ÚàôæºÆ  Ì²ÊêºðÀ` Àêî ´Úàôæºî²ÚÆÜ  Ì²ÊêºðÆ  îÜîºê²¶Æî²Î²Ü   ¸²ê²Î²ð¶Ø²Ü</t>
  </si>
  <si>
    <r>
      <t xml:space="preserve">           </t>
    </r>
    <r>
      <rPr>
        <b/>
        <sz val="12"/>
        <rFont val="Arial Armenian"/>
        <family val="2"/>
      </rPr>
      <t xml:space="preserve">  </t>
    </r>
    <r>
      <rPr>
        <b/>
        <sz val="14"/>
        <rFont val="Arial Armenian"/>
        <family val="2"/>
      </rPr>
      <t xml:space="preserve">ÀÜ¸²ØºÜÀ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</si>
  <si>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</t>
    </r>
    <r>
      <rPr>
        <b/>
        <sz val="12"/>
        <rFont val="Arial Armenian"/>
        <family val="2"/>
      </rPr>
      <t xml:space="preserve">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</si>
  <si>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>¸ð²Øàì ìÖ²ðìàÔ ²ÞÊ²î²ì²ðÒºð ºì Ð²ìºÈ²ìÖ²ðÜºð</t>
    </r>
    <r>
      <rPr>
        <b/>
        <i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(ïáÕ4111+ïáÕ4112+ ïáÕ4114)</t>
    </r>
  </si>
  <si>
    <r>
      <t>ö²êî²òÆ êàòÆ²È²Î²Ü ²ä²ÐàìàôÂÚ²Ü ìÖ²ðÜºð</t>
    </r>
    <r>
      <rPr>
        <b/>
        <i/>
        <sz val="14"/>
        <rFont val="Arial Armenian"/>
        <family val="2"/>
      </rPr>
      <t xml:space="preserve"> </t>
    </r>
    <r>
      <rPr>
        <sz val="8"/>
        <rFont val="Arial Armenian"/>
        <family val="2"/>
      </rPr>
      <t>(ïáÕ4131)</t>
    </r>
  </si>
  <si>
    <r>
      <t>Þ²ðàôÜ²Î²Î²Ü Ì²Êêºð</t>
    </r>
    <r>
      <rPr>
        <b/>
        <i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</si>
  <si>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-</t>
    </r>
    <r>
      <rPr>
        <b/>
        <sz val="12"/>
        <rFont val="Arial Armenian"/>
        <family val="2"/>
      </rPr>
      <t>¾Ý»ñ·»ïÇÏ  Í³é³ÛáõÃÛáõÝÝ»ñ</t>
    </r>
  </si>
  <si>
    <r>
      <t xml:space="preserve"> </t>
    </r>
    <r>
      <rPr>
        <b/>
        <i/>
        <sz val="12"/>
        <rFont val="Arial Armenian"/>
        <family val="2"/>
      </rPr>
      <t xml:space="preserve">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</si>
  <si>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 </t>
    </r>
    <r>
      <rPr>
        <b/>
        <i/>
        <sz val="12"/>
        <rFont val="Arial Armenian"/>
        <family val="2"/>
      </rPr>
      <t>²ÚÈ Ø²êÜ²¶Æî²Î²Ü Ì²è²ÚàôÂÚàôÜÜºðÆ Òºèø ´ºðàôØ</t>
    </r>
    <r>
      <rPr>
        <b/>
        <i/>
        <sz val="9"/>
        <rFont val="Arial Armenian"/>
        <family val="2"/>
      </rPr>
      <t xml:space="preserve">       </t>
    </r>
    <r>
      <rPr>
        <sz val="8"/>
        <rFont val="Arial Armenian"/>
        <family val="2"/>
      </rPr>
      <t>(ïáÕ 4241)</t>
    </r>
  </si>
  <si>
    <r>
      <t>ÀÜÂ²òÆÎ Üàðà¶àôØ ºì ä²Ðä²ÜàôØ (Í³é³ÛáõÃÛáõÝÝ»ñ ¨ ÝÛáõÃ»ñ)</t>
    </r>
    <r>
      <rPr>
        <b/>
        <i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(ïáÕ4251+ïáÕ4252)</t>
    </r>
  </si>
  <si>
    <r>
      <t xml:space="preserve"> </t>
    </r>
    <r>
      <rPr>
        <b/>
        <i/>
        <sz val="12"/>
        <rFont val="Arial Armenian"/>
        <family val="2"/>
      </rPr>
      <t xml:space="preserve">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</si>
  <si>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12"/>
        <rFont val="Arial Armenian"/>
        <family val="2"/>
      </rPr>
      <t>1.3 îàÎàê²ìÖ²ðÜºð</t>
    </r>
    <r>
      <rPr>
        <b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(ïáÕ4310+ïáÕ 4320+ïáÕ4330)</t>
    </r>
  </si>
  <si>
    <t xml:space="preserve">                                                 </t>
  </si>
  <si>
    <r>
      <t>ÜºðøÆÜ îàÎàê²ìÖ²ðÜºð</t>
    </r>
    <r>
      <rPr>
        <b/>
        <i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(ïáÕ4311+ïáÕ4312)</t>
    </r>
  </si>
  <si>
    <t>4232 Ð³Ù³Ï³ñ·ã³ÛÇÝ Í³é³ÛáõÃÛáõÝÝ»ñ</t>
  </si>
  <si>
    <t>4251 ß»Ýù»ñÇ ¨ ßÇÝáõÃÛáõÝÝ»ñÇ  ÁÝÃ.Ýáñá·áõÙ ¨          å³Ñå³ÝáõÙ</t>
  </si>
  <si>
    <r>
      <t>êàô´êÆ¸Æ²Üºð äºî²Î²Ü (Ð²Ø²ÚÜø²ÚÆÜ) Î²¼Ø²ÎºðäàôÂÚàôÜÜºðÆÜ</t>
    </r>
    <r>
      <rPr>
        <b/>
        <i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(ïáÕ4411+ïáÕ4412)</t>
    </r>
  </si>
  <si>
    <r>
      <t>1.5 ¸ð²Ø²ÞÜàðÐÜºð</t>
    </r>
    <r>
      <rPr>
        <b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(ïáÕ4510+ïáÕ4520+ïáÕ4530+ïáÕ4540)</t>
    </r>
  </si>
  <si>
    <r>
      <t xml:space="preserve"> -</t>
    </r>
    <r>
      <rPr>
        <b/>
        <sz val="12"/>
        <rFont val="Arial Armenian"/>
        <family val="2"/>
      </rPr>
      <t>ÀÝÃ³óÇÏ ¹ñ³Ù³ßÝáñÑÝ»ñ ûï³ñ»ñÏñÛ³ Ï³é³í³ñáõÃÛáõÝÝ»ñÇÝ</t>
    </r>
  </si>
  <si>
    <r>
      <t xml:space="preserve"> - ï»Õ³Ï³Ý ÇÝùÝ³Ï³é³íñÙ³Ý Ù³ñÙÇÝÝ»ñÇÝ </t>
    </r>
    <r>
      <rPr>
        <sz val="9"/>
        <rFont val="Arial Armenian"/>
        <family val="2"/>
      </rPr>
      <t xml:space="preserve">                                (ïáÕ  4535+ïáÕ 4536)</t>
    </r>
  </si>
  <si>
    <r>
      <t xml:space="preserve"> -²ÛÉ Ï³åÇï³É ¹ñ³Ù³ßÝáñÑÝ»ñ </t>
    </r>
    <r>
      <rPr>
        <b/>
        <sz val="9"/>
        <rFont val="Arial Armenian"/>
        <family val="2"/>
      </rPr>
      <t xml:space="preserve">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</si>
  <si>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r>
      <t xml:space="preserve"> </t>
    </r>
    <r>
      <rPr>
        <b/>
        <i/>
        <sz val="12"/>
        <rFont val="Arial Armenian"/>
        <family val="2"/>
      </rPr>
      <t xml:space="preserve">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</si>
  <si>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</t>
    </r>
    <r>
      <rPr>
        <b/>
        <i/>
        <sz val="12"/>
        <rFont val="Arial Armenian"/>
        <family val="2"/>
      </rPr>
      <t>ÎºÜê²ÂàÞ²ÎÜºð</t>
    </r>
    <r>
      <rPr>
        <b/>
        <i/>
        <sz val="9"/>
        <rFont val="Arial Armenian"/>
        <family val="2"/>
      </rPr>
      <t xml:space="preserve"> </t>
    </r>
    <r>
      <rPr>
        <sz val="8"/>
        <rFont val="Arial Armenian"/>
        <family val="2"/>
      </rPr>
      <t xml:space="preserve">(ïáÕ4641) </t>
    </r>
  </si>
  <si>
    <r>
      <t>¸²î²ð²ÜÜºðÆ ÎàÔØÆò ÜÞ²Ü²Îì²Ì îàôÚÄºð ºì îàô¶²ÜøÜºð</t>
    </r>
    <r>
      <rPr>
        <b/>
        <i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</si>
  <si>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12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</si>
  <si>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12"/>
        <rFont val="Arial Armenian"/>
        <family val="2"/>
      </rPr>
      <t>´Ü²Î²Ü ²ÔºîÜºðÆò Î²Ø ²ÚÈ ´Ü²Î²Ü ä²îÖ²èÜºðàì ²è²æ²ò²Ì ìÜ²êÜºðÆ Î²Ø ìÜ²êì²ÌøÜºðÆ ìºð²Î²Ü¶ÜàôØ</t>
    </r>
    <r>
      <rPr>
        <b/>
        <i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</si>
  <si>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2"/>
        <rFont val="Arial Armenian"/>
        <family val="2"/>
      </rPr>
      <t xml:space="preserve"> </t>
    </r>
    <r>
      <rPr>
        <b/>
        <i/>
        <sz val="12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</si>
  <si>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12"/>
        <rFont val="Arial Armenian"/>
        <family val="2"/>
      </rPr>
      <t>²ÚÈ Ì²Êêºð</t>
    </r>
    <r>
      <rPr>
        <b/>
        <i/>
        <sz val="9"/>
        <rFont val="Arial Armenian"/>
        <family val="2"/>
      </rPr>
      <t xml:space="preserve"> </t>
    </r>
    <r>
      <rPr>
        <sz val="9"/>
        <rFont val="Arial Armenian"/>
        <family val="2"/>
      </rPr>
      <t>(ïáÕ4761)</t>
    </r>
  </si>
  <si>
    <r>
      <t>1.1. ÐÆØÜ²Î²Ü ØÆæàòÜºð</t>
    </r>
    <r>
      <rPr>
        <b/>
        <sz val="9"/>
        <rFont val="Arial Armenian"/>
        <family val="2"/>
      </rPr>
      <t xml:space="preserve">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</si>
  <si>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</t>
    </r>
    <r>
      <rPr>
        <b/>
        <i/>
        <sz val="9"/>
        <rFont val="Arial Armenian"/>
        <family val="2"/>
      </rPr>
      <t xml:space="preserve">                                      </t>
    </r>
    <r>
      <rPr>
        <sz val="8"/>
        <rFont val="Arial Armenian"/>
        <family val="2"/>
      </rPr>
      <t>(ïáÕ5111+ïáÕ5112+ïáÕ5113)</t>
    </r>
  </si>
  <si>
    <r>
      <t>ØºøºÜ²Üºð ºì ê²ðø²ìàðàôØÜºð</t>
    </r>
    <r>
      <rPr>
        <b/>
        <i/>
        <sz val="9"/>
        <rFont val="Arial Armenian"/>
        <family val="2"/>
      </rPr>
      <t xml:space="preserve">                                       </t>
    </r>
    <r>
      <rPr>
        <sz val="8"/>
        <rFont val="Arial Armenian"/>
        <family val="2"/>
      </rPr>
      <t>(ïáÕ5121+ ïáÕ5122+ïáÕ5123)</t>
    </r>
  </si>
  <si>
    <r>
      <t>1.2 ä²Þ²ðÜºð</t>
    </r>
    <r>
      <rPr>
        <b/>
        <i/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(ïáÕ5211+ïáÕ5221+ïáÕ5231+ïáÕ5241)</t>
    </r>
  </si>
  <si>
    <r>
      <t xml:space="preserve">1.4 â²ðî²¸ðì²Ì ԱԿՏԻՎՆԵՐ </t>
    </r>
    <r>
      <rPr>
        <b/>
        <i/>
        <sz val="9"/>
        <rFont val="Arial Armenian"/>
        <family val="2"/>
      </rPr>
      <t xml:space="preserve">                             </t>
    </r>
    <r>
      <rPr>
        <sz val="8"/>
        <rFont val="Arial Armenian"/>
        <family val="2"/>
      </rPr>
      <t>(ïáÕ 5411+ïáÕ 5421+ïáÕ 5431+ïáÕ5441)</t>
    </r>
  </si>
  <si>
    <r>
      <t>ä²Þ²ðÜºðÆ Æð²òàôØÆò Øàôîøºð</t>
    </r>
    <r>
      <rPr>
        <b/>
        <i/>
        <sz val="12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</si>
  <si>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>´²ðÒð²ðÄºø ²ÎîÆìÜºðÆ Æð²òàôØÆò Øàôîøºð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</si>
  <si>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r>
      <t xml:space="preserve">²ðî²øÆÜ îàÎàê²ìÖ²ðÜºð </t>
    </r>
    <r>
      <rPr>
        <sz val="12"/>
        <rFont val="Arial Armenian"/>
        <family val="2"/>
      </rPr>
      <t>(ïáÕ4321+ïáÕ4322)</t>
    </r>
  </si>
  <si>
    <r>
      <t xml:space="preserve">êàô´êÆ¸Æ²Üºð àâ äºî²Î²Ü (àâ Ð²Ø²ÚÜø²ÚÆÜ) Î²¼Ø²ÎºðäàôÂÚàôÜÜºðÆÜ </t>
    </r>
    <r>
      <rPr>
        <sz val="11"/>
        <rFont val="Arial Armenian"/>
        <family val="2"/>
      </rPr>
      <t>(ïáÕ4421+ïáÕ4422)</t>
    </r>
  </si>
  <si>
    <t>¸ð²Ø²ÞÜàðÐÜºð úî²ðºðÎðÚ² Î²è²ì²ðàôÂÚàôÜÜºðÆÜ (ïáÕ4511+ïáÕ4512)</t>
  </si>
  <si>
    <r>
      <t xml:space="preserve"> </t>
    </r>
    <r>
      <rPr>
        <b/>
        <sz val="12"/>
        <rFont val="Arial Armenian"/>
        <family val="2"/>
      </rPr>
      <t>- ²ÛÉ ÁÝÃ³óÇÏ ¹ñ³Ù³ßÝáñÑÝ»ñ</t>
    </r>
    <r>
      <rPr>
        <b/>
        <sz val="9"/>
        <rFont val="Arial Armenian"/>
        <family val="2"/>
      </rPr>
      <t xml:space="preserve">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</si>
  <si>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(ïáÕ  4545+ïáÕ 4546)</t>
  </si>
  <si>
    <r>
      <t xml:space="preserve">ÜìÆð²îìàôÂÚàôÜÜºð àâ Î²è²ì²ð²Î²Ü (Ð²ê²ð²Î²Î²Ü) Î²¼Ø²ÎºðäàôÂÚàôÜÜºðÆÜ </t>
    </r>
    <r>
      <rPr>
        <sz val="10"/>
        <rFont val="Arial Armenian"/>
        <family val="2"/>
      </rPr>
      <t xml:space="preserve">(ïáÕ4711+ïáÕ4712) </t>
    </r>
  </si>
  <si>
    <r>
      <t xml:space="preserve"> </t>
    </r>
    <r>
      <rPr>
        <b/>
        <i/>
        <sz val="12"/>
        <rFont val="Arial Armenian"/>
        <family val="2"/>
      </rPr>
      <t>²ÚÈ ÐÆØÜ²Î²Ü ØÆæàòÜºð</t>
    </r>
    <r>
      <rPr>
        <b/>
        <i/>
        <sz val="9"/>
        <rFont val="Arial Armenian"/>
        <family val="2"/>
      </rPr>
      <t xml:space="preserve">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</si>
  <si>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 ÀÜ¸²ØºÜÀ`</t>
    </r>
    <r>
      <rPr>
        <sz val="9"/>
        <rFont val="Arial Armenian"/>
        <family val="2"/>
      </rPr>
      <t>(ïáÕ 8100+ïáÕ 8200), (ïáÕ 8000 Ñ³Ï³é³Ï Ýß³Ýáí)</t>
    </r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</si>
  <si>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</si>
  <si>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</si>
  <si>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</si>
  <si>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</si>
  <si>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</si>
  <si>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</si>
  <si>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</si>
  <si>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</si>
  <si>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</si>
  <si>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</si>
  <si>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</si>
  <si>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</si>
  <si>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</si>
  <si>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</si>
  <si>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</si>
  <si>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</si>
  <si>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</si>
  <si>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</si>
  <si>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</si>
  <si>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</si>
  <si>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</si>
  <si>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</si>
  <si>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</si>
  <si>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</si>
  <si>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</si>
  <si>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</si>
  <si>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</si>
  <si>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</si>
  <si>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</si>
  <si>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</si>
  <si>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</si>
  <si>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</si>
  <si>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</si>
  <si>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</si>
  <si>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</si>
  <si>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</si>
  <si>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</si>
  <si>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</si>
  <si>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</si>
  <si>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</si>
  <si>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</si>
  <si>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</si>
  <si>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</si>
  <si>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</si>
  <si>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</si>
  <si>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</si>
  <si>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</si>
  <si>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</si>
  <si>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</si>
  <si>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</si>
  <si>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</si>
  <si>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</si>
  <si>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</si>
  <si>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</si>
  <si>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</si>
  <si>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</si>
  <si>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</si>
  <si>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</si>
  <si>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</si>
  <si>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</si>
  <si>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</si>
  <si>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</si>
  <si>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</si>
  <si>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</si>
  <si>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</si>
  <si>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</si>
  <si>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</si>
  <si>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</si>
  <si>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</si>
  <si>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</si>
  <si>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</si>
  <si>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</si>
  <si>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</si>
  <si>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</si>
  <si>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</si>
  <si>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</si>
  <si>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</si>
  <si>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</si>
  <si>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</si>
  <si>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</si>
  <si>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</si>
  <si>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</si>
  <si>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</si>
  <si>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</si>
  <si>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</si>
  <si>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</si>
  <si>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</si>
  <si>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</si>
  <si>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</si>
  <si>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</si>
  <si>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</si>
  <si>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</si>
  <si>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</si>
  <si>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</si>
  <si>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</si>
  <si>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</si>
  <si>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</si>
  <si>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</si>
  <si>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</si>
  <si>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</si>
  <si>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</si>
  <si>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</si>
  <si>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</si>
  <si>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</si>
  <si>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</si>
  <si>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</si>
  <si>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</si>
  <si>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</si>
  <si>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</si>
  <si>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</si>
  <si>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</si>
  <si>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</si>
  <si>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</si>
  <si>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</si>
  <si>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</si>
  <si>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</si>
  <si>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</si>
  <si>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</si>
  <si>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</si>
  <si>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</si>
  <si>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</si>
  <si>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</si>
  <si>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</si>
  <si>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</si>
  <si>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</si>
  <si>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</si>
  <si>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</si>
  <si>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</si>
  <si>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</si>
  <si>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</si>
  <si>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</si>
  <si>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</si>
  <si>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</si>
  <si>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</si>
  <si>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</si>
  <si>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</si>
  <si>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</si>
  <si>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</si>
  <si>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</si>
  <si>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</si>
  <si>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</si>
  <si>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</si>
  <si>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</si>
  <si>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</si>
  <si>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</si>
  <si>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</si>
  <si>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</si>
  <si>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</si>
  <si>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</si>
  <si>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 xml:space="preserve">ÐÐ Ï³é³í³ñáõÃÛ³Ý ¨ Ñ³Ù³ÛÝùÝ»ñÇ å³Ñáõëï³ÛÇÝ ýáÝ¹ 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</si>
  <si>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</si>
  <si>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</si>
  <si>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</si>
  <si>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</si>
  <si>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</si>
  <si>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</si>
  <si>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</si>
  <si>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N</t>
  </si>
  <si>
    <t>Եկամտատեսակները</t>
  </si>
  <si>
    <t>ապառքը տարեսկզբի դրությամբ</t>
  </si>
  <si>
    <t>ապառքը տարեվերջի դրությամբ</t>
  </si>
  <si>
    <t>տվյալ տարվա հաշվարկա յին գումարը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</si>
  <si>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</si>
  <si>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</si>
  <si>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</si>
  <si>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</si>
  <si>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</si>
  <si>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Այլ գույքի վարձակալության վարձավճարներ</t>
  </si>
  <si>
    <t xml:space="preserve">                                                                                                                                                              </t>
  </si>
  <si>
    <t xml:space="preserve">³Û¹ ÃíáõÙ`                                                                                                                                              Ð³Ù³ÛÝùÇ ë»÷³Ï³ÝáõÃÛáõÝ Ñ³Ù³ñíáÕ ÑáÕ»ñÇ í³ñÓ³Ï³ÉáõÃÛ³Ý í³ñÓ³í×³ñÝ»ñ </t>
  </si>
  <si>
    <t>4211  µ³ÝÏ³ÛÇÝ Í³é³ÛáõÃÛáõÝÝ»ñ</t>
  </si>
  <si>
    <t>4234  î»Õ»Ï³ïí³Ï³Ý Í³é³ÛáõÃÛáõÝÝ»ñ</t>
  </si>
  <si>
    <t>4235  ËáñÑñ¹³ïí³Ï³Ý  Í³é³ÛáõÃÛáõÝÝ»ñ</t>
  </si>
  <si>
    <r>
      <t xml:space="preserve"> </t>
    </r>
    <r>
      <rPr>
        <b/>
        <sz val="12"/>
        <rFont val="Arial Armenian"/>
        <family val="2"/>
      </rPr>
      <t xml:space="preserve"> ì²ð¸ºÜÆÎ</t>
    </r>
    <r>
      <rPr>
        <sz val="12"/>
        <rFont val="Arial Armenian"/>
        <family val="2"/>
      </rP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</si>
  <si>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ÐÐ ¶ºÔ²ðøàôÜÆøÆ Ø²ð¼Æ</t>
  </si>
  <si>
    <t>ì²ð¸ºÜÆÎ Ð²Ø²ÚÜøÆ</t>
  </si>
  <si>
    <t xml:space="preserve">                                     </t>
  </si>
  <si>
    <t>Ð³ëï³ïí³Í ¿ ì³ñ¹»ÝÇÏ Ñ³Ù³ÛÝùÇ</t>
  </si>
  <si>
    <t>Ð²Ø²ÚÜøÆ ÔºÎ²ì²ð  ………………  Ð. ÐàìºÚ²Ü</t>
  </si>
  <si>
    <t>4221  Ü»ùÇÝ ·áñÍáõÕáõÙÝ»ñ</t>
  </si>
  <si>
    <t>4222  ²ñï³ë³ÑÙ³ÝÛ³Ý ·áñÍáõÕáõÙÝ»ñ</t>
  </si>
  <si>
    <t>¹) Ð³Ù³ÛÝùÇ ï³ñ³ÍùáõÙ á·»ÉÇó,³ÉÏ³ÑáÉ³ÛÇÝ ËÙÇãùÝ»ñÇ ¨ (Ï³Ù) ÍË³ËáïÇ ³ñï³¹ñ³ÝùÇ í³×³éùÇ, ÇëÏ Ñ³Ýñ³ÛÇÝ ëÝÝ¹Ç ûµÛ»ÏïÝ»ñáõÙ` á·»ÉÇó, ³ÉÏ³ÑáÉ³ÛÇÝ ËÙÇãùÝ»ñÇ ¨ (Ï³Ù) ÍË³ËáïÇ ³ñï³¹ñ³ÝùÇ Çñ³óÙ³Ý ÃáõÛÉïíáõÃÛ³Ý Ñ³Ù³ñ</t>
  </si>
  <si>
    <r>
      <t xml:space="preserve">                       </t>
    </r>
    <r>
      <rPr>
        <sz val="14"/>
        <rFont val="Arial Armenian"/>
        <family val="2"/>
      </rPr>
      <t xml:space="preserve"> Ð³Ù³ÛÝùÇ Õ»Ï³í³ñ                                   Ð. Ðáí»Û³Ý</t>
    </r>
  </si>
  <si>
    <t xml:space="preserve">  Ñ³Ù³ÛÝùÇ å³Ñáõëï³ÛÇÝ ýáÝ¹</t>
  </si>
  <si>
    <t xml:space="preserve">  Ñ³ïÏ³óáõÙ ýáÝ¹³ÛÇÝ µÛáõç»</t>
  </si>
  <si>
    <t xml:space="preserve">  5122  ì³ñã³Ï³Ý ë³ñù³íáñáõÙÝ»ñ</t>
  </si>
  <si>
    <t>Ï³Ý³ã ï³ñ³ÍùÝ»ñÇ ëï»ÕÍáõÙ ¨ å³Ñå³ÝáõÙ</t>
  </si>
  <si>
    <t>¶»ïÇ ÑáõÝÇ Ù³ùñáõÙ</t>
  </si>
  <si>
    <t>4823 -ä³ñï³¹Çñ í×³ñÝ»ñ</t>
  </si>
  <si>
    <t>4269  Ñ³ïáõÏ Ýå³ï³Ï³ÛÇÝ ³ÛÉ ÝÛáõÃ»ñ</t>
  </si>
  <si>
    <t>(Ñ³Ù³ÛÝùÇ µÛáõç»Ý ëå³ë³ñÏáÕ  ·³ÝÓ³å»ï³Ï³Ý µ³ÅÝÇ ³Ýí³ÝáõÙÁ)</t>
  </si>
  <si>
    <t xml:space="preserve"> 4267 Î»Ýó³Õ³ÛÇÝ ¨ Ñ³Ýñ³ÛÇÝ ëÝÝ¹Ç ÝÛáõÃ»ñ</t>
  </si>
  <si>
    <t>¶ÛáõÕ³ïÝï»ëáõÃÛáõÝ</t>
  </si>
  <si>
    <t>4657 Ï³åÇï³É ¹ñ³Ù³ßÝáñÑÝ»ñ (·ÛáõÕ³ïÝï»ë³Ï³Ý Íñ³·ñ»ñÇ  ³ç³ÏóáõÃÛáõÝ)</t>
  </si>
  <si>
    <t>4252 Ù»ù»Ý³Ý»ñÇ ¨ ë³ñù³íáñáõÙÝ»ñÇ ÁÝÃ³óÇÏ Ýáñá·áõÙ ¨ å³Ñå³ÝáõÙ</t>
  </si>
  <si>
    <t xml:space="preserve"> 4252-Ø»ù»Ý³Ý»ñÇ ¨ ë³ñù³íáñáõÙÝ»ñÇ ÁÝÃ³óÇÏ Ýáñá·áõÙ ¨ å³Ñå³ÝáõÙ</t>
  </si>
  <si>
    <t xml:space="preserve"> 4269 Ð³ïáõÏ Ýå³ï³Ï³ÛÇÝ ³ÛÉ ÝÛáõÃ»ñ</t>
  </si>
  <si>
    <t xml:space="preserve"> 4252  Ø»ù»Ý³Ý»ñÇ ¨ ë³ñù³íáñáõÙÝ»ñÇ ÁÝÃ³óÇÏ Ýáñá·áõÙ ¨ å³Ñå³ÝáõÙ</t>
  </si>
  <si>
    <t>4269 -Ð³ïáõÏ Ýå³ï³Ï³ÛÇÝ ³ÛÉ ÝÛáõÃ»ñ</t>
  </si>
  <si>
    <t>5122 - ì³ñã³Ï³Ý ë³ñù³íáñáõÙÝ»ñ</t>
  </si>
  <si>
    <t>4729  -²ÛÉ Ýå³ëïÝ»ñ µÛáõç»Çó</t>
  </si>
  <si>
    <t xml:space="preserve"> 5122 ì³ñã³Ï³Ý ë³ñù³íáñáõÙÝ»ñ</t>
  </si>
  <si>
    <t xml:space="preserve"> 5129 ²ÛÉ Ù»ù»Ý³Ý»ñ ¨ ë³ñù³íáñáõÙÝ»ñ</t>
  </si>
  <si>
    <t>5129  - ²ÛÉ Ù»ù»Ý³Ý»ñ ¨ ë³ñù³íáñáõÙÝ»ñ</t>
  </si>
  <si>
    <t>4264 -îñ³Ýëåáñï³ÛÇÝ ÝÛáõÃ»ñ</t>
  </si>
  <si>
    <t xml:space="preserve">4891  --    ²ÛÉ  Í³Ëë»ñ, áñÇó </t>
  </si>
  <si>
    <t>ÐÐ üÇÝ.  Ü³Ë. ¶áñÍ³éÝ³Ï³Ý í³ñãáõÃÛáõÝ</t>
  </si>
  <si>
    <t xml:space="preserve">                       ì²ð¸ºÜÆÎ    Ð²Ø²ÚÜøÆ  2016Ã. ´ÚàôæºÆ ºÎ²ØàôîÜºðÀ</t>
  </si>
  <si>
    <t>4216 ïñ³ÝëåáñïÇ í³ñÓ³Ï³É í×³ñ</t>
  </si>
  <si>
    <t>4237 -Ü»ñÏ³Û³óáõóã³Ï³Ý Í³Ëë»ñ</t>
  </si>
  <si>
    <t>³å³éùÇó</t>
  </si>
  <si>
    <t>2015 Ñ³ßí³ñÏ</t>
  </si>
  <si>
    <t>2015 ÷³ëï</t>
  </si>
  <si>
    <t>2016 Âì²Î²ÜÆ ´Úàôæº</t>
  </si>
  <si>
    <t>4235  ³áõ¹Çïáñ³Ï³Ý Í³é³ÛáõÃÛáõÝÝ»ñ</t>
  </si>
  <si>
    <t xml:space="preserve">4511 -êáõµëÇ¹Ç³Ý»ñ  </t>
  </si>
  <si>
    <r>
      <t xml:space="preserve">  4657 ²ÛÉ Ï³åÇï³É ¹ñ³Ù³ßÝáñÑÝ»ñ </t>
    </r>
    <r>
      <rPr>
        <b/>
        <sz val="9"/>
        <rFont val="Arial Armenian"/>
        <family val="2"/>
      </rPr>
      <t xml:space="preserve">                                             </t>
    </r>
  </si>
  <si>
    <t>²ñï³¹åñáó³Ï³Ý ¹³ëïÇ³ñ³ÏáõÃÛáõÝ (Ø³ÝÏ³Ï³Ý ºñ³Åßï³Ï³Ý ¹åñáó)</t>
  </si>
  <si>
    <t xml:space="preserve">   27     ÑáõÝí³ñÇ   2016Ã</t>
  </si>
  <si>
    <t>Ï³½Ù»ó.         ·ÉË. Ñ³ßí³å³Ñ                                       Â. ¸³íÃÛ³Ý</t>
  </si>
  <si>
    <r>
      <t xml:space="preserve">                                                                             </t>
    </r>
    <r>
      <rPr>
        <sz val="14"/>
        <rFont val="Arial Armenian"/>
        <family val="2"/>
      </rPr>
      <t xml:space="preserve">Ð²îì²Ì 1 </t>
    </r>
    <r>
      <rPr>
        <sz val="10"/>
        <rFont val="Arial Armenian"/>
        <family val="2"/>
      </rPr>
      <t xml:space="preserve">                                                                                               </t>
    </r>
    <r>
      <rPr>
        <sz val="12"/>
        <rFont val="Arial Armenian"/>
        <family val="2"/>
      </rPr>
      <t>ì³ñ¹»ÝÇÏ  Ñ³Ù³ÛÝùÇ ³í³·³Ýáõ       2016Ã  ÑáõÝí³ñÇ 27 -Ç   ÃÇí 3   áñáßÙ³Ý</t>
    </r>
  </si>
  <si>
    <t>ÑáõÝí³ñÇ 27 -Ç</t>
  </si>
  <si>
    <r>
      <t>³í³·³Ýáõ 2016 Ãí³Ï³ÝÇ ÑáõÝí³ñÇ  27-Ç ÃÇí</t>
    </r>
    <r>
      <rPr>
        <sz val="16"/>
        <rFont val="Arial"/>
        <family val="2"/>
      </rPr>
      <t xml:space="preserve">  6</t>
    </r>
    <r>
      <rPr>
        <sz val="16"/>
        <rFont val="Arial Armenian"/>
        <family val="2"/>
      </rPr>
      <t xml:space="preserve"> áñáßÙ³Ùµ</t>
    </r>
  </si>
</sst>
</file>

<file path=xl/styles.xml><?xml version="1.0" encoding="utf-8"?>
<styleSheet xmlns="http://schemas.openxmlformats.org/spreadsheetml/2006/main">
  <numFmts count="6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Õ¤Ö€.&quot;;\-#,##0\ &quot;Õ¤Ö€.&quot;"/>
    <numFmt numFmtId="181" formatCode="#,##0\ &quot;Õ¤Ö€.&quot;;[Red]\-#,##0\ &quot;Õ¤Ö€.&quot;"/>
    <numFmt numFmtId="182" formatCode="#,##0.00\ &quot;Õ¤Ö€.&quot;;\-#,##0.00\ &quot;Õ¤Ö€.&quot;"/>
    <numFmt numFmtId="183" formatCode="#,##0.00\ &quot;Õ¤Ö€.&quot;;[Red]\-#,##0.00\ &quot;Õ¤Ö€.&quot;"/>
    <numFmt numFmtId="184" formatCode="_-* #,##0\ &quot;Õ¤Ö€.&quot;_-;\-* #,##0\ &quot;Õ¤Ö€.&quot;_-;_-* &quot;-&quot;\ &quot;Õ¤Ö€.&quot;_-;_-@_-"/>
    <numFmt numFmtId="185" formatCode="_-* #,##0\ _Õ_¤_Ö_€_._-;\-* #,##0\ _Õ_¤_Ö_€_._-;_-* &quot;-&quot;\ _Õ_¤_Ö_€_._-;_-@_-"/>
    <numFmt numFmtId="186" formatCode="_-* #,##0.00\ &quot;Õ¤Ö€.&quot;_-;\-* #,##0.00\ &quot;Õ¤Ö€.&quot;_-;_-* &quot;-&quot;??\ &quot;Õ¤Ö€.&quot;_-;_-@_-"/>
    <numFmt numFmtId="187" formatCode="_-* #,##0.00\ _Õ_¤_Ö_€_._-;\-* #,##0.00\ _Õ_¤_Ö_€_._-;_-* &quot;-&quot;??\ _Õ_¤_Ö_€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#,##0.000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Armenian"/>
      <family val="1"/>
    </font>
    <font>
      <b/>
      <u val="single"/>
      <sz val="14"/>
      <name val="Arial Armenian"/>
      <family val="2"/>
    </font>
    <font>
      <sz val="8"/>
      <color indexed="10"/>
      <name val="Arial Armenian"/>
      <family val="2"/>
    </font>
    <font>
      <b/>
      <sz val="12"/>
      <name val="Arial"/>
      <family val="2"/>
    </font>
    <font>
      <i/>
      <sz val="11"/>
      <name val="Arial Armenian"/>
      <family val="2"/>
    </font>
    <font>
      <sz val="16"/>
      <name val="Arial Armenian"/>
      <family val="2"/>
    </font>
    <font>
      <sz val="14"/>
      <name val="Arial Armenian"/>
      <family val="2"/>
    </font>
    <font>
      <b/>
      <i/>
      <sz val="14"/>
      <name val="Arial Armenian"/>
      <family val="2"/>
    </font>
    <font>
      <i/>
      <sz val="12"/>
      <name val="Arial Armenian"/>
      <family val="2"/>
    </font>
    <font>
      <i/>
      <sz val="14"/>
      <name val="Arial Armenian"/>
      <family val="2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24"/>
      <name val="Arial Armenian"/>
      <family val="2"/>
    </font>
    <font>
      <sz val="19"/>
      <name val="Arial Armenian"/>
      <family val="2"/>
    </font>
    <font>
      <sz val="16"/>
      <name val="Arial"/>
      <family val="2"/>
    </font>
    <font>
      <sz val="15"/>
      <name val="Arial Armenian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b/>
      <sz val="10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4" fontId="43" fillId="0" borderId="9" applyFill="0" applyProtection="0">
      <alignment horizontal="right" vertical="center"/>
    </xf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10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211" fontId="9" fillId="0" borderId="0" xfId="0" applyNumberFormat="1" applyFont="1" applyFill="1" applyBorder="1" applyAlignment="1">
      <alignment horizontal="center" vertical="top"/>
    </xf>
    <xf numFmtId="211" fontId="4" fillId="0" borderId="0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 quotePrefix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quotePrefix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left" vertical="center" wrapText="1" indent="3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6" xfId="0" applyNumberFormat="1" applyFont="1" applyFill="1" applyBorder="1" applyAlignment="1" quotePrefix="1">
      <alignment horizontal="center" vertical="center"/>
    </xf>
    <xf numFmtId="0" fontId="2" fillId="0" borderId="19" xfId="0" applyNumberFormat="1" applyFont="1" applyFill="1" applyBorder="1" applyAlignment="1" quotePrefix="1">
      <alignment horizontal="center" vertical="center"/>
    </xf>
    <xf numFmtId="0" fontId="1" fillId="33" borderId="0" xfId="0" applyFont="1" applyFill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quotePrefix="1">
      <alignment horizontal="center" vertical="center"/>
    </xf>
    <xf numFmtId="0" fontId="1" fillId="0" borderId="17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quotePrefix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" fillId="0" borderId="16" xfId="0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center" wrapText="1"/>
    </xf>
    <xf numFmtId="217" fontId="13" fillId="0" borderId="27" xfId="0" applyNumberFormat="1" applyFont="1" applyFill="1" applyBorder="1" applyAlignment="1">
      <alignment horizontal="center" vertical="center"/>
    </xf>
    <xf numFmtId="217" fontId="13" fillId="0" borderId="28" xfId="0" applyNumberFormat="1" applyFont="1" applyFill="1" applyBorder="1" applyAlignment="1">
      <alignment horizontal="center" vertical="center"/>
    </xf>
    <xf numFmtId="217" fontId="13" fillId="0" borderId="1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 quotePrefix="1">
      <alignment horizontal="center" vertical="center"/>
    </xf>
    <xf numFmtId="49" fontId="3" fillId="0" borderId="30" xfId="0" applyNumberFormat="1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/>
    </xf>
    <xf numFmtId="0" fontId="1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217" fontId="2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1" fillId="0" borderId="0" xfId="0" applyNumberFormat="1" applyFont="1" applyFill="1" applyAlignment="1">
      <alignment wrapText="1"/>
    </xf>
    <xf numFmtId="217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Continuous" wrapText="1"/>
    </xf>
    <xf numFmtId="0" fontId="1" fillId="0" borderId="37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0" fontId="18" fillId="0" borderId="28" xfId="0" applyFont="1" applyFill="1" applyBorder="1" applyAlignment="1">
      <alignment wrapText="1"/>
    </xf>
    <xf numFmtId="0" fontId="12" fillId="0" borderId="41" xfId="0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0" fontId="16" fillId="0" borderId="4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217" fontId="13" fillId="0" borderId="43" xfId="0" applyNumberFormat="1" applyFont="1" applyFill="1" applyBorder="1" applyAlignment="1">
      <alignment horizontal="center" vertical="center"/>
    </xf>
    <xf numFmtId="217" fontId="13" fillId="0" borderId="44" xfId="0" applyNumberFormat="1" applyFont="1" applyFill="1" applyBorder="1" applyAlignment="1">
      <alignment horizontal="center" vertical="center"/>
    </xf>
    <xf numFmtId="217" fontId="13" fillId="0" borderId="22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 wrapText="1" readingOrder="1"/>
    </xf>
    <xf numFmtId="217" fontId="13" fillId="0" borderId="12" xfId="0" applyNumberFormat="1" applyFont="1" applyFill="1" applyBorder="1" applyAlignment="1">
      <alignment horizontal="center" vertical="center"/>
    </xf>
    <xf numFmtId="217" fontId="13" fillId="0" borderId="4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217" fontId="22" fillId="0" borderId="0" xfId="0" applyNumberFormat="1" applyFont="1" applyFill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Continuous" vertical="center" wrapText="1"/>
    </xf>
    <xf numFmtId="0" fontId="1" fillId="0" borderId="35" xfId="0" applyFont="1" applyFill="1" applyBorder="1" applyAlignment="1">
      <alignment horizontal="centerContinuous" vertical="center" wrapText="1"/>
    </xf>
    <xf numFmtId="0" fontId="7" fillId="0" borderId="17" xfId="0" applyFont="1" applyFill="1" applyBorder="1" applyAlignment="1">
      <alignment horizontal="center"/>
    </xf>
    <xf numFmtId="0" fontId="2" fillId="0" borderId="47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10" fontId="13" fillId="0" borderId="0" xfId="0" applyNumberFormat="1" applyFont="1" applyFill="1" applyBorder="1" applyAlignment="1">
      <alignment horizontal="left" vertical="top"/>
    </xf>
    <xf numFmtId="217" fontId="1" fillId="0" borderId="0" xfId="0" applyNumberFormat="1" applyFont="1" applyFill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10" fontId="2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210" fontId="3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12" fillId="0" borderId="51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 readingOrder="1"/>
    </xf>
    <xf numFmtId="211" fontId="15" fillId="0" borderId="4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wrapText="1" readingOrder="1"/>
    </xf>
    <xf numFmtId="211" fontId="6" fillId="0" borderId="55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1" fillId="0" borderId="28" xfId="0" applyNumberFormat="1" applyFont="1" applyFill="1" applyBorder="1" applyAlignment="1">
      <alignment horizontal="left" vertical="top" wrapText="1" readingOrder="1"/>
    </xf>
    <xf numFmtId="211" fontId="6" fillId="0" borderId="55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left" vertical="top" wrapText="1" readingOrder="1"/>
    </xf>
    <xf numFmtId="0" fontId="15" fillId="0" borderId="57" xfId="0" applyNumberFormat="1" applyFont="1" applyFill="1" applyBorder="1" applyAlignment="1">
      <alignment horizontal="left" vertical="top" wrapText="1" readingOrder="1"/>
    </xf>
    <xf numFmtId="0" fontId="17" fillId="33" borderId="0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211" fontId="14" fillId="0" borderId="57" xfId="0" applyNumberFormat="1" applyFont="1" applyFill="1" applyBorder="1" applyAlignment="1">
      <alignment vertical="top" wrapText="1"/>
    </xf>
    <xf numFmtId="0" fontId="15" fillId="0" borderId="57" xfId="0" applyNumberFormat="1" applyFont="1" applyFill="1" applyBorder="1" applyAlignment="1">
      <alignment horizontal="justify" vertical="top" wrapText="1" readingOrder="1"/>
    </xf>
    <xf numFmtId="0" fontId="11" fillId="0" borderId="28" xfId="0" applyNumberFormat="1" applyFont="1" applyFill="1" applyBorder="1" applyAlignment="1">
      <alignment vertical="center" wrapText="1" readingOrder="1"/>
    </xf>
    <xf numFmtId="211" fontId="15" fillId="0" borderId="57" xfId="0" applyNumberFormat="1" applyFont="1" applyFill="1" applyBorder="1" applyAlignment="1">
      <alignment vertical="top" wrapText="1"/>
    </xf>
    <xf numFmtId="0" fontId="14" fillId="0" borderId="57" xfId="0" applyFont="1" applyFill="1" applyBorder="1" applyAlignment="1">
      <alignment vertical="top" wrapText="1"/>
    </xf>
    <xf numFmtId="0" fontId="11" fillId="0" borderId="27" xfId="0" applyNumberFormat="1" applyFont="1" applyFill="1" applyBorder="1" applyAlignment="1">
      <alignment horizontal="left" vertical="top" wrapText="1" readingOrder="1"/>
    </xf>
    <xf numFmtId="0" fontId="6" fillId="0" borderId="57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 wrapText="1" readingOrder="1"/>
    </xf>
    <xf numFmtId="210" fontId="14" fillId="0" borderId="57" xfId="0" applyNumberFormat="1" applyFont="1" applyFill="1" applyBorder="1" applyAlignment="1">
      <alignment vertical="top" wrapText="1"/>
    </xf>
    <xf numFmtId="219" fontId="13" fillId="0" borderId="28" xfId="0" applyNumberFormat="1" applyFont="1" applyFill="1" applyBorder="1" applyAlignment="1">
      <alignment horizontal="center" vertical="center"/>
    </xf>
    <xf numFmtId="219" fontId="13" fillId="0" borderId="12" xfId="0" applyNumberFormat="1" applyFont="1" applyFill="1" applyBorder="1" applyAlignment="1">
      <alignment horizontal="center" vertical="center"/>
    </xf>
    <xf numFmtId="219" fontId="13" fillId="0" borderId="45" xfId="0" applyNumberFormat="1" applyFont="1" applyFill="1" applyBorder="1" applyAlignment="1">
      <alignment horizontal="center" vertical="center"/>
    </xf>
    <xf numFmtId="0" fontId="30" fillId="0" borderId="57" xfId="0" applyNumberFormat="1" applyFont="1" applyFill="1" applyBorder="1" applyAlignment="1">
      <alignment horizontal="left" vertical="top" wrapText="1" readingOrder="1"/>
    </xf>
    <xf numFmtId="0" fontId="12" fillId="0" borderId="28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left" vertical="top" wrapText="1" readingOrder="1"/>
    </xf>
    <xf numFmtId="0" fontId="14" fillId="0" borderId="59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56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60" xfId="0" applyNumberFormat="1" applyFont="1" applyFill="1" applyBorder="1" applyAlignment="1">
      <alignment horizontal="center" vertical="top"/>
    </xf>
    <xf numFmtId="0" fontId="14" fillId="0" borderId="61" xfId="0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horizontal="center" vertical="top"/>
    </xf>
    <xf numFmtId="211" fontId="9" fillId="33" borderId="0" xfId="0" applyNumberFormat="1" applyFont="1" applyFill="1" applyBorder="1" applyAlignment="1">
      <alignment horizontal="center" vertical="top"/>
    </xf>
    <xf numFmtId="211" fontId="4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 wrapText="1"/>
    </xf>
    <xf numFmtId="210" fontId="4" fillId="33" borderId="0" xfId="0" applyNumberFormat="1" applyFont="1" applyFill="1" applyBorder="1" applyAlignment="1">
      <alignment horizontal="center" vertical="top"/>
    </xf>
    <xf numFmtId="210" fontId="11" fillId="33" borderId="0" xfId="0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0" fontId="31" fillId="0" borderId="39" xfId="0" applyNumberFormat="1" applyFont="1" applyFill="1" applyBorder="1" applyAlignment="1">
      <alignment horizontal="center" vertical="center" wrapText="1" readingOrder="1"/>
    </xf>
    <xf numFmtId="0" fontId="13" fillId="0" borderId="49" xfId="0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 wrapText="1" readingOrder="1"/>
    </xf>
    <xf numFmtId="0" fontId="13" fillId="0" borderId="28" xfId="0" applyNumberFormat="1" applyFont="1" applyFill="1" applyBorder="1" applyAlignment="1">
      <alignment horizontal="center" vertical="center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vertical="center" wrapText="1" readingOrder="1"/>
    </xf>
    <xf numFmtId="0" fontId="31" fillId="0" borderId="28" xfId="0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 wrapText="1" readingOrder="1"/>
    </xf>
    <xf numFmtId="0" fontId="2" fillId="0" borderId="6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49" fontId="2" fillId="0" borderId="62" xfId="0" applyNumberFormat="1" applyFont="1" applyFill="1" applyBorder="1" applyAlignment="1">
      <alignment horizontal="center" wrapText="1"/>
    </xf>
    <xf numFmtId="0" fontId="32" fillId="0" borderId="28" xfId="0" applyNumberFormat="1" applyFont="1" applyFill="1" applyBorder="1" applyAlignment="1">
      <alignment horizontal="center" vertical="center" wrapText="1" readingOrder="1"/>
    </xf>
    <xf numFmtId="0" fontId="32" fillId="0" borderId="27" xfId="0" applyNumberFormat="1" applyFont="1" applyFill="1" applyBorder="1" applyAlignment="1">
      <alignment horizontal="center" vertical="center" wrapText="1" readingOrder="1"/>
    </xf>
    <xf numFmtId="0" fontId="32" fillId="0" borderId="26" xfId="0" applyNumberFormat="1" applyFont="1" applyFill="1" applyBorder="1" applyAlignment="1">
      <alignment horizontal="center" vertical="center" wrapText="1" readingOrder="1"/>
    </xf>
    <xf numFmtId="0" fontId="32" fillId="0" borderId="44" xfId="0" applyNumberFormat="1" applyFont="1" applyFill="1" applyBorder="1" applyAlignment="1">
      <alignment horizontal="center" vertical="center" wrapText="1" readingOrder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210" fontId="32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/>
    </xf>
    <xf numFmtId="210" fontId="32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217" fontId="23" fillId="0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wrapText="1"/>
    </xf>
    <xf numFmtId="217" fontId="29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66" xfId="0" applyFont="1" applyFill="1" applyBorder="1" applyAlignment="1">
      <alignment vertical="center"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/>
    </xf>
    <xf numFmtId="0" fontId="3" fillId="0" borderId="70" xfId="0" applyFont="1" applyFill="1" applyBorder="1" applyAlignment="1">
      <alignment horizontal="center" wrapText="1"/>
    </xf>
    <xf numFmtId="217" fontId="3" fillId="0" borderId="39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wrapText="1"/>
    </xf>
    <xf numFmtId="0" fontId="13" fillId="0" borderId="27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wrapText="1"/>
    </xf>
    <xf numFmtId="0" fontId="34" fillId="0" borderId="28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34" fillId="0" borderId="28" xfId="0" applyFont="1" applyFill="1" applyBorder="1" applyAlignment="1">
      <alignment wrapText="1"/>
    </xf>
    <xf numFmtId="0" fontId="34" fillId="0" borderId="41" xfId="0" applyFont="1" applyFill="1" applyBorder="1" applyAlignment="1">
      <alignment wrapText="1"/>
    </xf>
    <xf numFmtId="0" fontId="34" fillId="0" borderId="44" xfId="0" applyFont="1" applyFill="1" applyBorder="1" applyAlignment="1">
      <alignment wrapText="1"/>
    </xf>
    <xf numFmtId="0" fontId="34" fillId="0" borderId="58" xfId="0" applyFont="1" applyFill="1" applyBorder="1" applyAlignment="1">
      <alignment wrapText="1"/>
    </xf>
    <xf numFmtId="0" fontId="17" fillId="0" borderId="39" xfId="0" applyFont="1" applyFill="1" applyBorder="1" applyAlignment="1">
      <alignment wrapText="1"/>
    </xf>
    <xf numFmtId="0" fontId="13" fillId="0" borderId="42" xfId="0" applyFont="1" applyFill="1" applyBorder="1" applyAlignment="1">
      <alignment horizontal="left"/>
    </xf>
    <xf numFmtId="0" fontId="3" fillId="0" borderId="39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34" fillId="0" borderId="2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/>
    </xf>
    <xf numFmtId="0" fontId="17" fillId="0" borderId="28" xfId="0" applyFont="1" applyFill="1" applyBorder="1" applyAlignment="1">
      <alignment vertical="center" wrapText="1"/>
    </xf>
    <xf numFmtId="0" fontId="35" fillId="0" borderId="28" xfId="0" applyFont="1" applyFill="1" applyBorder="1" applyAlignment="1">
      <alignment wrapText="1"/>
    </xf>
    <xf numFmtId="0" fontId="32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/>
    </xf>
    <xf numFmtId="0" fontId="22" fillId="0" borderId="28" xfId="0" applyFont="1" applyFill="1" applyBorder="1" applyAlignment="1">
      <alignment wrapText="1"/>
    </xf>
    <xf numFmtId="0" fontId="35" fillId="0" borderId="44" xfId="0" applyFont="1" applyFill="1" applyBorder="1" applyAlignment="1">
      <alignment wrapText="1"/>
    </xf>
    <xf numFmtId="0" fontId="3" fillId="0" borderId="71" xfId="0" applyFont="1" applyFill="1" applyBorder="1" applyAlignment="1">
      <alignment/>
    </xf>
    <xf numFmtId="217" fontId="3" fillId="0" borderId="41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/>
    </xf>
    <xf numFmtId="217" fontId="3" fillId="0" borderId="27" xfId="0" applyNumberFormat="1" applyFont="1" applyFill="1" applyBorder="1" applyAlignment="1">
      <alignment horizontal="center" vertical="center"/>
    </xf>
    <xf numFmtId="217" fontId="3" fillId="0" borderId="11" xfId="0" applyNumberFormat="1" applyFont="1" applyFill="1" applyBorder="1" applyAlignment="1">
      <alignment horizontal="center" vertical="center"/>
    </xf>
    <xf numFmtId="217" fontId="3" fillId="0" borderId="43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/>
    </xf>
    <xf numFmtId="217" fontId="13" fillId="0" borderId="28" xfId="0" applyNumberFormat="1" applyFont="1" applyFill="1" applyBorder="1" applyAlignment="1">
      <alignment horizontal="center" vertical="center" wrapText="1"/>
    </xf>
    <xf numFmtId="217" fontId="13" fillId="0" borderId="45" xfId="0" applyNumberFormat="1" applyFont="1" applyFill="1" applyBorder="1" applyAlignment="1">
      <alignment horizontal="center" vertical="center" wrapText="1"/>
    </xf>
    <xf numFmtId="217" fontId="13" fillId="0" borderId="12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center" vertical="center" wrapText="1"/>
    </xf>
    <xf numFmtId="217" fontId="13" fillId="0" borderId="41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217" fontId="13" fillId="0" borderId="72" xfId="0" applyNumberFormat="1" applyFont="1" applyFill="1" applyBorder="1" applyAlignment="1">
      <alignment horizontal="center" vertical="center" wrapText="1"/>
    </xf>
    <xf numFmtId="217" fontId="13" fillId="0" borderId="73" xfId="0" applyNumberFormat="1" applyFont="1" applyFill="1" applyBorder="1" applyAlignment="1">
      <alignment horizontal="center" vertical="center"/>
    </xf>
    <xf numFmtId="49" fontId="13" fillId="0" borderId="71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217" fontId="13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217" fontId="13" fillId="0" borderId="42" xfId="0" applyNumberFormat="1" applyFont="1" applyFill="1" applyBorder="1" applyAlignment="1">
      <alignment horizontal="center" vertical="center"/>
    </xf>
    <xf numFmtId="217" fontId="13" fillId="0" borderId="74" xfId="0" applyNumberFormat="1" applyFont="1" applyFill="1" applyBorder="1" applyAlignment="1">
      <alignment horizontal="center" vertical="center" wrapText="1"/>
    </xf>
    <xf numFmtId="217" fontId="13" fillId="0" borderId="75" xfId="0" applyNumberFormat="1" applyFont="1" applyFill="1" applyBorder="1" applyAlignment="1">
      <alignment horizontal="center" vertical="center"/>
    </xf>
    <xf numFmtId="217" fontId="3" fillId="0" borderId="39" xfId="0" applyNumberFormat="1" applyFont="1" applyFill="1" applyBorder="1" applyAlignment="1">
      <alignment horizontal="center" vertical="center"/>
    </xf>
    <xf numFmtId="217" fontId="3" fillId="0" borderId="52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217" fontId="3" fillId="0" borderId="11" xfId="0" applyNumberFormat="1" applyFont="1" applyFill="1" applyBorder="1" applyAlignment="1">
      <alignment horizontal="center" vertical="center" wrapText="1"/>
    </xf>
    <xf numFmtId="217" fontId="3" fillId="0" borderId="53" xfId="0" applyNumberFormat="1" applyFont="1" applyFill="1" applyBorder="1" applyAlignment="1">
      <alignment horizontal="center" vertical="center"/>
    </xf>
    <xf numFmtId="217" fontId="3" fillId="0" borderId="27" xfId="0" applyNumberFormat="1" applyFont="1" applyFill="1" applyBorder="1" applyAlignment="1">
      <alignment horizontal="center" vertical="center" wrapText="1"/>
    </xf>
    <xf numFmtId="217" fontId="3" fillId="0" borderId="43" xfId="0" applyNumberFormat="1" applyFont="1" applyFill="1" applyBorder="1" applyAlignment="1">
      <alignment horizontal="center" vertical="center" wrapText="1"/>
    </xf>
    <xf numFmtId="217" fontId="23" fillId="0" borderId="12" xfId="0" applyNumberFormat="1" applyFont="1" applyFill="1" applyBorder="1" applyAlignment="1">
      <alignment horizontal="center" vertical="center"/>
    </xf>
    <xf numFmtId="217" fontId="23" fillId="0" borderId="45" xfId="0" applyNumberFormat="1" applyFont="1" applyFill="1" applyBorder="1" applyAlignment="1">
      <alignment horizontal="center" vertical="center"/>
    </xf>
    <xf numFmtId="217" fontId="13" fillId="0" borderId="21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/>
    </xf>
    <xf numFmtId="217" fontId="3" fillId="0" borderId="16" xfId="0" applyNumberFormat="1" applyFont="1" applyFill="1" applyBorder="1" applyAlignment="1">
      <alignment horizontal="center" vertical="center"/>
    </xf>
    <xf numFmtId="217" fontId="3" fillId="0" borderId="42" xfId="0" applyNumberFormat="1" applyFont="1" applyFill="1" applyBorder="1" applyAlignment="1">
      <alignment horizontal="center" vertical="center"/>
    </xf>
    <xf numFmtId="217" fontId="3" fillId="0" borderId="74" xfId="0" applyNumberFormat="1" applyFont="1" applyFill="1" applyBorder="1" applyAlignment="1">
      <alignment horizontal="center" vertical="center"/>
    </xf>
    <xf numFmtId="217" fontId="3" fillId="0" borderId="75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 vertical="center" wrapText="1"/>
    </xf>
    <xf numFmtId="217" fontId="23" fillId="0" borderId="28" xfId="0" applyNumberFormat="1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 wrapText="1"/>
    </xf>
    <xf numFmtId="217" fontId="13" fillId="0" borderId="13" xfId="0" applyNumberFormat="1" applyFont="1" applyFill="1" applyBorder="1" applyAlignment="1">
      <alignment horizontal="center" vertical="center" wrapText="1"/>
    </xf>
    <xf numFmtId="217" fontId="13" fillId="0" borderId="76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vertical="center" wrapText="1"/>
    </xf>
    <xf numFmtId="0" fontId="23" fillId="0" borderId="57" xfId="0" applyFont="1" applyFill="1" applyBorder="1" applyAlignment="1">
      <alignment/>
    </xf>
    <xf numFmtId="49" fontId="13" fillId="0" borderId="61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horizontal="center"/>
    </xf>
    <xf numFmtId="219" fontId="23" fillId="0" borderId="39" xfId="0" applyNumberFormat="1" applyFont="1" applyFill="1" applyBorder="1" applyAlignment="1">
      <alignment horizontal="center" vertical="center"/>
    </xf>
    <xf numFmtId="219" fontId="13" fillId="0" borderId="27" xfId="0" applyNumberFormat="1" applyFont="1" applyFill="1" applyBorder="1" applyAlignment="1">
      <alignment horizontal="center" vertical="center"/>
    </xf>
    <xf numFmtId="219" fontId="13" fillId="0" borderId="11" xfId="0" applyNumberFormat="1" applyFont="1" applyFill="1" applyBorder="1" applyAlignment="1">
      <alignment horizontal="center" vertical="center"/>
    </xf>
    <xf numFmtId="219" fontId="13" fillId="0" borderId="43" xfId="0" applyNumberFormat="1" applyFont="1" applyFill="1" applyBorder="1" applyAlignment="1">
      <alignment horizontal="center" vertical="center"/>
    </xf>
    <xf numFmtId="219" fontId="13" fillId="0" borderId="44" xfId="0" applyNumberFormat="1" applyFont="1" applyFill="1" applyBorder="1" applyAlignment="1">
      <alignment horizontal="center" vertical="center"/>
    </xf>
    <xf numFmtId="219" fontId="13" fillId="0" borderId="21" xfId="0" applyNumberFormat="1" applyFont="1" applyFill="1" applyBorder="1" applyAlignment="1">
      <alignment horizontal="center" vertical="center"/>
    </xf>
    <xf numFmtId="219" fontId="13" fillId="0" borderId="22" xfId="0" applyNumberFormat="1" applyFont="1" applyFill="1" applyBorder="1" applyAlignment="1">
      <alignment horizontal="center" vertical="center"/>
    </xf>
    <xf numFmtId="219" fontId="13" fillId="0" borderId="16" xfId="0" applyNumberFormat="1" applyFont="1" applyFill="1" applyBorder="1" applyAlignment="1">
      <alignment horizontal="center" vertical="center"/>
    </xf>
    <xf numFmtId="219" fontId="13" fillId="0" borderId="32" xfId="0" applyNumberFormat="1" applyFont="1" applyFill="1" applyBorder="1" applyAlignment="1">
      <alignment horizontal="center" vertical="center"/>
    </xf>
    <xf numFmtId="219" fontId="13" fillId="0" borderId="76" xfId="0" applyNumberFormat="1" applyFont="1" applyFill="1" applyBorder="1" applyAlignment="1">
      <alignment horizontal="center" vertical="center"/>
    </xf>
    <xf numFmtId="219" fontId="13" fillId="0" borderId="77" xfId="0" applyNumberFormat="1" applyFont="1" applyFill="1" applyBorder="1" applyAlignment="1">
      <alignment horizontal="center" vertical="center"/>
    </xf>
    <xf numFmtId="219" fontId="13" fillId="0" borderId="78" xfId="0" applyNumberFormat="1" applyFont="1" applyFill="1" applyBorder="1" applyAlignment="1">
      <alignment horizontal="center" vertical="center"/>
    </xf>
    <xf numFmtId="219" fontId="17" fillId="0" borderId="45" xfId="0" applyNumberFormat="1" applyFont="1" applyFill="1" applyBorder="1" applyAlignment="1">
      <alignment horizontal="right" vertical="center"/>
    </xf>
    <xf numFmtId="219" fontId="13" fillId="0" borderId="27" xfId="0" applyNumberFormat="1" applyFont="1" applyFill="1" applyBorder="1" applyAlignment="1">
      <alignment horizontal="right" vertical="center"/>
    </xf>
    <xf numFmtId="219" fontId="13" fillId="0" borderId="11" xfId="0" applyNumberFormat="1" applyFont="1" applyFill="1" applyBorder="1" applyAlignment="1">
      <alignment horizontal="right" vertical="center"/>
    </xf>
    <xf numFmtId="219" fontId="13" fillId="0" borderId="43" xfId="0" applyNumberFormat="1" applyFont="1" applyFill="1" applyBorder="1" applyAlignment="1">
      <alignment horizontal="right" vertical="center"/>
    </xf>
    <xf numFmtId="219" fontId="13" fillId="0" borderId="45" xfId="0" applyNumberFormat="1" applyFont="1" applyFill="1" applyBorder="1" applyAlignment="1">
      <alignment horizontal="right" vertical="center"/>
    </xf>
    <xf numFmtId="219" fontId="17" fillId="0" borderId="12" xfId="0" applyNumberFormat="1" applyFont="1" applyFill="1" applyBorder="1" applyAlignment="1">
      <alignment horizontal="right" vertical="center"/>
    </xf>
    <xf numFmtId="219" fontId="13" fillId="0" borderId="12" xfId="0" applyNumberFormat="1" applyFont="1" applyFill="1" applyBorder="1" applyAlignment="1">
      <alignment horizontal="right" vertical="center"/>
    </xf>
    <xf numFmtId="219" fontId="13" fillId="0" borderId="72" xfId="0" applyNumberFormat="1" applyFont="1" applyFill="1" applyBorder="1" applyAlignment="1">
      <alignment horizontal="right" vertical="center"/>
    </xf>
    <xf numFmtId="219" fontId="13" fillId="0" borderId="73" xfId="0" applyNumberFormat="1" applyFont="1" applyFill="1" applyBorder="1" applyAlignment="1">
      <alignment horizontal="right" vertical="center"/>
    </xf>
    <xf numFmtId="219" fontId="13" fillId="0" borderId="22" xfId="0" applyNumberFormat="1" applyFont="1" applyFill="1" applyBorder="1" applyAlignment="1">
      <alignment horizontal="right" vertical="center"/>
    </xf>
    <xf numFmtId="219" fontId="13" fillId="0" borderId="28" xfId="0" applyNumberFormat="1" applyFont="1" applyFill="1" applyBorder="1" applyAlignment="1">
      <alignment horizontal="right" vertical="center"/>
    </xf>
    <xf numFmtId="219" fontId="23" fillId="0" borderId="16" xfId="0" applyNumberFormat="1" applyFont="1" applyFill="1" applyBorder="1" applyAlignment="1">
      <alignment horizontal="center" vertical="center"/>
    </xf>
    <xf numFmtId="219" fontId="29" fillId="0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219" fontId="17" fillId="0" borderId="16" xfId="0" applyNumberFormat="1" applyFont="1" applyFill="1" applyBorder="1" applyAlignment="1">
      <alignment horizontal="center" vertical="center"/>
    </xf>
    <xf numFmtId="211" fontId="14" fillId="0" borderId="16" xfId="0" applyNumberFormat="1" applyFont="1" applyFill="1" applyBorder="1" applyAlignment="1">
      <alignment vertical="top" wrapText="1"/>
    </xf>
    <xf numFmtId="219" fontId="13" fillId="0" borderId="16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left" vertical="top" wrapText="1" readingOrder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NumberFormat="1" applyFont="1" applyFill="1" applyBorder="1" applyAlignment="1">
      <alignment horizontal="left" vertical="top" wrapText="1" readingOrder="1"/>
    </xf>
    <xf numFmtId="0" fontId="16" fillId="0" borderId="28" xfId="0" applyNumberFormat="1" applyFont="1" applyFill="1" applyBorder="1" applyAlignment="1">
      <alignment horizontal="left" vertical="top" wrapText="1" readingOrder="1"/>
    </xf>
    <xf numFmtId="219" fontId="13" fillId="0" borderId="57" xfId="0" applyNumberFormat="1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left" vertical="top" wrapText="1" readingOrder="1"/>
    </xf>
    <xf numFmtId="0" fontId="17" fillId="0" borderId="28" xfId="0" applyNumberFormat="1" applyFont="1" applyFill="1" applyBorder="1" applyAlignment="1">
      <alignment horizontal="left" vertical="top" wrapText="1" readingOrder="1"/>
    </xf>
    <xf numFmtId="0" fontId="3" fillId="0" borderId="28" xfId="0" applyNumberFormat="1" applyFont="1" applyFill="1" applyBorder="1" applyAlignment="1">
      <alignment horizontal="left" vertical="top" wrapText="1" readingOrder="1"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center" vertical="center" wrapText="1" readingOrder="1"/>
    </xf>
    <xf numFmtId="0" fontId="13" fillId="0" borderId="28" xfId="0" applyNumberFormat="1" applyFont="1" applyFill="1" applyBorder="1" applyAlignment="1">
      <alignment horizontal="left" vertical="top" wrapText="1" readingOrder="1"/>
    </xf>
    <xf numFmtId="0" fontId="14" fillId="0" borderId="28" xfId="0" applyNumberFormat="1" applyFont="1" applyFill="1" applyBorder="1" applyAlignment="1">
      <alignment horizontal="left" vertical="top" wrapText="1" readingOrder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4" fillId="33" borderId="0" xfId="0" applyFont="1" applyFill="1" applyBorder="1" applyAlignment="1">
      <alignment/>
    </xf>
    <xf numFmtId="210" fontId="4" fillId="33" borderId="0" xfId="0" applyNumberFormat="1" applyFont="1" applyFill="1" applyBorder="1" applyAlignment="1">
      <alignment vertical="top"/>
    </xf>
    <xf numFmtId="0" fontId="13" fillId="0" borderId="44" xfId="0" applyFont="1" applyFill="1" applyBorder="1" applyAlignment="1">
      <alignment horizontal="left" vertical="top" wrapText="1"/>
    </xf>
    <xf numFmtId="219" fontId="3" fillId="0" borderId="72" xfId="0" applyNumberFormat="1" applyFont="1" applyFill="1" applyBorder="1" applyAlignment="1">
      <alignment horizontal="center" vertical="center" wrapText="1"/>
    </xf>
    <xf numFmtId="219" fontId="3" fillId="0" borderId="19" xfId="0" applyNumberFormat="1" applyFont="1" applyFill="1" applyBorder="1" applyAlignment="1">
      <alignment horizontal="center" vertical="center"/>
    </xf>
    <xf numFmtId="219" fontId="3" fillId="0" borderId="19" xfId="0" applyNumberFormat="1" applyFont="1" applyFill="1" applyBorder="1" applyAlignment="1">
      <alignment horizontal="center" vertical="center" wrapText="1"/>
    </xf>
    <xf numFmtId="219" fontId="13" fillId="0" borderId="19" xfId="0" applyNumberFormat="1" applyFont="1" applyFill="1" applyBorder="1" applyAlignment="1">
      <alignment horizontal="center" vertical="center"/>
    </xf>
    <xf numFmtId="219" fontId="13" fillId="0" borderId="17" xfId="0" applyNumberFormat="1" applyFont="1" applyFill="1" applyBorder="1" applyAlignment="1">
      <alignment horizontal="center" vertical="center"/>
    </xf>
    <xf numFmtId="219" fontId="3" fillId="0" borderId="16" xfId="0" applyNumberFormat="1" applyFont="1" applyFill="1" applyBorder="1" applyAlignment="1">
      <alignment horizontal="center" vertical="center"/>
    </xf>
    <xf numFmtId="219" fontId="3" fillId="0" borderId="16" xfId="0" applyNumberFormat="1" applyFont="1" applyFill="1" applyBorder="1" applyAlignment="1">
      <alignment horizontal="center" vertical="center" wrapText="1"/>
    </xf>
    <xf numFmtId="219" fontId="13" fillId="0" borderId="16" xfId="45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 horizontal="right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wrapText="1"/>
    </xf>
    <xf numFmtId="0" fontId="36" fillId="0" borderId="35" xfId="0" applyFont="1" applyBorder="1" applyAlignment="1">
      <alignment horizontal="center" vertical="top" wrapText="1"/>
    </xf>
    <xf numFmtId="0" fontId="38" fillId="0" borderId="39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/>
    </xf>
    <xf numFmtId="0" fontId="38" fillId="0" borderId="37" xfId="0" applyFont="1" applyBorder="1" applyAlignment="1">
      <alignment horizontal="center" wrapText="1"/>
    </xf>
    <xf numFmtId="0" fontId="36" fillId="0" borderId="39" xfId="0" applyFont="1" applyBorder="1" applyAlignment="1">
      <alignment horizontal="center" vertical="center"/>
    </xf>
    <xf numFmtId="0" fontId="36" fillId="0" borderId="38" xfId="0" applyFont="1" applyBorder="1" applyAlignment="1">
      <alignment vertical="top" wrapText="1"/>
    </xf>
    <xf numFmtId="0" fontId="36" fillId="0" borderId="38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6" fillId="0" borderId="38" xfId="0" applyFont="1" applyBorder="1" applyAlignment="1">
      <alignment horizontal="center"/>
    </xf>
    <xf numFmtId="0" fontId="36" fillId="0" borderId="38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39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justify"/>
    </xf>
    <xf numFmtId="0" fontId="42" fillId="0" borderId="0" xfId="0" applyFont="1" applyAlignment="1">
      <alignment horizontal="center"/>
    </xf>
    <xf numFmtId="0" fontId="31" fillId="0" borderId="55" xfId="0" applyFont="1" applyBorder="1" applyAlignment="1">
      <alignment horizontal="center"/>
    </xf>
    <xf numFmtId="219" fontId="3" fillId="0" borderId="53" xfId="0" applyNumberFormat="1" applyFont="1" applyFill="1" applyBorder="1" applyAlignment="1">
      <alignment horizontal="right" vertical="center" wrapText="1"/>
    </xf>
    <xf numFmtId="219" fontId="36" fillId="0" borderId="38" xfId="0" applyNumberFormat="1" applyFont="1" applyBorder="1" applyAlignment="1">
      <alignment horizontal="center" vertical="top" wrapText="1"/>
    </xf>
    <xf numFmtId="219" fontId="36" fillId="0" borderId="38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5" fillId="0" borderId="28" xfId="0" applyNumberFormat="1" applyFont="1" applyFill="1" applyBorder="1" applyAlignment="1">
      <alignment horizontal="left" vertical="top" wrapText="1" readingOrder="1"/>
    </xf>
    <xf numFmtId="49" fontId="14" fillId="0" borderId="16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top" wrapText="1" readingOrder="1"/>
    </xf>
    <xf numFmtId="2" fontId="23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>
      <alignment horizontal="left" vertical="center" wrapText="1" readingOrder="1"/>
    </xf>
    <xf numFmtId="49" fontId="6" fillId="0" borderId="16" xfId="0" applyNumberFormat="1" applyFont="1" applyFill="1" applyBorder="1" applyAlignment="1">
      <alignment horizontal="left" vertical="center" wrapText="1"/>
    </xf>
    <xf numFmtId="0" fontId="4" fillId="0" borderId="57" xfId="0" applyNumberFormat="1" applyFont="1" applyFill="1" applyBorder="1" applyAlignment="1">
      <alignment horizontal="center" vertical="center"/>
    </xf>
    <xf numFmtId="219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219" fontId="13" fillId="0" borderId="56" xfId="0" applyNumberFormat="1" applyFont="1" applyFill="1" applyBorder="1" applyAlignment="1">
      <alignment horizontal="right" vertical="center"/>
    </xf>
    <xf numFmtId="219" fontId="1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219" fontId="80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220" fontId="13" fillId="0" borderId="44" xfId="0" applyNumberFormat="1" applyFont="1" applyFill="1" applyBorder="1" applyAlignment="1">
      <alignment horizontal="center" vertical="center"/>
    </xf>
    <xf numFmtId="220" fontId="13" fillId="0" borderId="45" xfId="0" applyNumberFormat="1" applyFont="1" applyFill="1" applyBorder="1" applyAlignment="1">
      <alignment horizontal="center" vertical="center"/>
    </xf>
    <xf numFmtId="220" fontId="13" fillId="0" borderId="27" xfId="0" applyNumberFormat="1" applyFont="1" applyFill="1" applyBorder="1" applyAlignment="1">
      <alignment horizontal="center" vertical="center"/>
    </xf>
    <xf numFmtId="220" fontId="13" fillId="0" borderId="11" xfId="0" applyNumberFormat="1" applyFont="1" applyFill="1" applyBorder="1" applyAlignment="1">
      <alignment horizontal="center" vertical="center"/>
    </xf>
    <xf numFmtId="220" fontId="13" fillId="0" borderId="28" xfId="0" applyNumberFormat="1" applyFont="1" applyFill="1" applyBorder="1" applyAlignment="1">
      <alignment horizontal="center" vertical="center"/>
    </xf>
    <xf numFmtId="210" fontId="13" fillId="33" borderId="55" xfId="0" applyNumberFormat="1" applyFont="1" applyFill="1" applyBorder="1" applyAlignment="1">
      <alignment vertical="top"/>
    </xf>
    <xf numFmtId="210" fontId="4" fillId="33" borderId="55" xfId="0" applyNumberFormat="1" applyFont="1" applyFill="1" applyBorder="1" applyAlignment="1">
      <alignment vertical="top"/>
    </xf>
    <xf numFmtId="220" fontId="13" fillId="0" borderId="3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211" fontId="8" fillId="0" borderId="82" xfId="0" applyNumberFormat="1" applyFont="1" applyFill="1" applyBorder="1" applyAlignment="1">
      <alignment horizontal="center" vertical="center" wrapText="1"/>
    </xf>
    <xf numFmtId="211" fontId="8" fillId="0" borderId="32" xfId="0" applyNumberFormat="1" applyFont="1" applyFill="1" applyBorder="1" applyAlignment="1">
      <alignment horizontal="center" vertical="center" wrapText="1"/>
    </xf>
    <xf numFmtId="211" fontId="8" fillId="0" borderId="83" xfId="0" applyNumberFormat="1" applyFont="1" applyFill="1" applyBorder="1" applyAlignment="1">
      <alignment horizontal="center" vertical="center" wrapText="1"/>
    </xf>
    <xf numFmtId="211" fontId="8" fillId="0" borderId="22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11" fontId="8" fillId="0" borderId="80" xfId="0" applyNumberFormat="1" applyFont="1" applyFill="1" applyBorder="1" applyAlignment="1">
      <alignment horizontal="center" vertical="center" wrapText="1"/>
    </xf>
    <xf numFmtId="211" fontId="8" fillId="0" borderId="60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8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4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left" vertical="top" wrapText="1"/>
    </xf>
    <xf numFmtId="0" fontId="0" fillId="0" borderId="26" xfId="0" applyBorder="1" applyAlignment="1">
      <alignment/>
    </xf>
    <xf numFmtId="211" fontId="15" fillId="0" borderId="47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32" fillId="33" borderId="55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4" fillId="33" borderId="70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8" fillId="0" borderId="8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211" fontId="8" fillId="0" borderId="86" xfId="0" applyNumberFormat="1" applyFont="1" applyFill="1" applyBorder="1" applyAlignment="1">
      <alignment horizontal="center" vertical="center" wrapText="1"/>
    </xf>
    <xf numFmtId="211" fontId="8" fillId="0" borderId="8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gt_arm14_Money_900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8"/>
  <sheetViews>
    <sheetView tabSelected="1" zoomScalePageLayoutView="0" workbookViewId="0" topLeftCell="B1">
      <selection activeCell="H4" sqref="H4"/>
    </sheetView>
  </sheetViews>
  <sheetFormatPr defaultColWidth="9.140625" defaultRowHeight="12.75"/>
  <cols>
    <col min="1" max="1" width="7.7109375" style="28" bestFit="1" customWidth="1"/>
    <col min="2" max="2" width="47.7109375" style="53" customWidth="1"/>
    <col min="3" max="3" width="9.57421875" style="28" customWidth="1"/>
    <col min="4" max="4" width="15.140625" style="54" customWidth="1"/>
    <col min="5" max="5" width="16.421875" style="52" customWidth="1"/>
    <col min="6" max="6" width="14.140625" style="52" customWidth="1"/>
    <col min="7" max="7" width="10.7109375" style="30" customWidth="1"/>
    <col min="8" max="8" width="10.57421875" style="30" customWidth="1"/>
    <col min="9" max="9" width="9.140625" style="30" customWidth="1"/>
    <col min="10" max="10" width="9.7109375" style="522" bestFit="1" customWidth="1"/>
    <col min="11" max="16384" width="9.140625" style="30" customWidth="1"/>
  </cols>
  <sheetData>
    <row r="2" spans="2:4" ht="12.75" customHeight="1">
      <c r="B2" s="157" t="s">
        <v>751</v>
      </c>
      <c r="C2" s="156"/>
      <c r="D2" s="156"/>
    </row>
    <row r="3" spans="2:13" ht="50.25" customHeight="1">
      <c r="B3" s="544" t="s">
        <v>1002</v>
      </c>
      <c r="C3" s="544"/>
      <c r="D3" s="544"/>
      <c r="E3" s="544"/>
      <c r="F3" s="544"/>
      <c r="J3" s="538"/>
      <c r="K3" s="538"/>
      <c r="L3" s="538"/>
      <c r="M3" s="538"/>
    </row>
    <row r="4" spans="2:8" ht="20.25" customHeight="1">
      <c r="B4" s="543" t="s">
        <v>989</v>
      </c>
      <c r="C4" s="543"/>
      <c r="D4" s="543"/>
      <c r="E4" s="543"/>
      <c r="F4" s="543"/>
      <c r="H4" s="30" t="s">
        <v>1003</v>
      </c>
    </row>
    <row r="5" spans="2:6" ht="18" customHeight="1" thickBot="1">
      <c r="B5" s="28"/>
      <c r="D5" s="29"/>
      <c r="E5" s="29" t="s">
        <v>651</v>
      </c>
      <c r="F5" s="31"/>
    </row>
    <row r="6" spans="1:6" ht="12.75" customHeight="1">
      <c r="A6" s="539" t="s">
        <v>82</v>
      </c>
      <c r="B6" s="539" t="s">
        <v>438</v>
      </c>
      <c r="C6" s="539" t="s">
        <v>81</v>
      </c>
      <c r="D6" s="541" t="s">
        <v>86</v>
      </c>
      <c r="E6" s="151" t="s">
        <v>13</v>
      </c>
      <c r="F6" s="152"/>
    </row>
    <row r="7" spans="1:6" ht="13.5" thickBot="1">
      <c r="A7" s="540"/>
      <c r="B7" s="540"/>
      <c r="C7" s="540"/>
      <c r="D7" s="542"/>
      <c r="E7" s="67" t="s">
        <v>83</v>
      </c>
      <c r="F7" s="68" t="s">
        <v>84</v>
      </c>
    </row>
    <row r="8" spans="1:10" s="28" customFormat="1" ht="12.75">
      <c r="A8" s="60">
        <v>1</v>
      </c>
      <c r="B8" s="33">
        <v>2</v>
      </c>
      <c r="C8" s="46">
        <v>3</v>
      </c>
      <c r="D8" s="46">
        <v>4</v>
      </c>
      <c r="E8" s="46">
        <v>5</v>
      </c>
      <c r="F8" s="33">
        <v>6</v>
      </c>
      <c r="J8" s="523"/>
    </row>
    <row r="9" spans="1:10" s="29" customFormat="1" ht="27.75">
      <c r="A9" s="96" t="s">
        <v>291</v>
      </c>
      <c r="B9" s="97" t="s">
        <v>686</v>
      </c>
      <c r="C9" s="98"/>
      <c r="D9" s="473">
        <f>SUM(D10,D42,D63)</f>
        <v>191650</v>
      </c>
      <c r="E9" s="473">
        <f>SUM(E10,E42,E63)</f>
        <v>191650</v>
      </c>
      <c r="F9" s="473">
        <f>SUM(F10,F42,F63)</f>
        <v>3000</v>
      </c>
      <c r="J9" s="524"/>
    </row>
    <row r="10" spans="1:10" s="40" customFormat="1" ht="83.25" customHeight="1">
      <c r="A10" s="36" t="s">
        <v>292</v>
      </c>
      <c r="B10" s="55" t="s">
        <v>656</v>
      </c>
      <c r="C10" s="39">
        <v>7100</v>
      </c>
      <c r="D10" s="473">
        <f>SUM(D11,D14,D16,D32,D36)</f>
        <v>28288.8</v>
      </c>
      <c r="E10" s="473">
        <f>SUM(E11,E14,E16,E32,E36)</f>
        <v>28288.8</v>
      </c>
      <c r="F10" s="474" t="s">
        <v>295</v>
      </c>
      <c r="J10" s="525"/>
    </row>
    <row r="11" spans="1:10" s="40" customFormat="1" ht="42" customHeight="1">
      <c r="A11" s="36" t="s">
        <v>105</v>
      </c>
      <c r="B11" s="37" t="s">
        <v>673</v>
      </c>
      <c r="C11" s="38">
        <v>7131</v>
      </c>
      <c r="D11" s="475">
        <f>SUM(D12:D13)</f>
        <v>14452.4</v>
      </c>
      <c r="E11" s="475">
        <f>SUM(E12:E13)</f>
        <v>14452.4</v>
      </c>
      <c r="F11" s="474" t="s">
        <v>295</v>
      </c>
      <c r="G11" s="30" t="s">
        <v>992</v>
      </c>
      <c r="H11" s="527" t="s">
        <v>993</v>
      </c>
      <c r="J11" s="528" t="s">
        <v>994</v>
      </c>
    </row>
    <row r="12" spans="1:10" ht="51">
      <c r="A12" s="41" t="s">
        <v>457</v>
      </c>
      <c r="B12" s="87" t="s">
        <v>632</v>
      </c>
      <c r="C12" s="32"/>
      <c r="D12" s="429">
        <f>SUM(E12:F12)</f>
        <v>178.4</v>
      </c>
      <c r="E12" s="429">
        <v>178.4</v>
      </c>
      <c r="F12" s="429" t="s">
        <v>295</v>
      </c>
      <c r="G12" s="30">
        <v>0</v>
      </c>
      <c r="H12" s="30">
        <v>178.4</v>
      </c>
      <c r="J12" s="522">
        <v>114</v>
      </c>
    </row>
    <row r="13" spans="1:10" ht="25.5">
      <c r="A13" s="64">
        <v>1112</v>
      </c>
      <c r="B13" s="87" t="s">
        <v>439</v>
      </c>
      <c r="C13" s="32"/>
      <c r="D13" s="429">
        <f>SUM(E13:F13)</f>
        <v>14274</v>
      </c>
      <c r="E13" s="429">
        <v>14274</v>
      </c>
      <c r="F13" s="429" t="s">
        <v>295</v>
      </c>
      <c r="G13" s="521">
        <f>E13-H13</f>
        <v>593</v>
      </c>
      <c r="H13" s="521">
        <v>13681</v>
      </c>
      <c r="J13" s="522">
        <v>16105</v>
      </c>
    </row>
    <row r="14" spans="1:10" s="40" customFormat="1" ht="19.5" customHeight="1">
      <c r="A14" s="65">
        <v>1120</v>
      </c>
      <c r="B14" s="37" t="s">
        <v>440</v>
      </c>
      <c r="C14" s="38">
        <v>7136</v>
      </c>
      <c r="D14" s="475">
        <f>SUM(D15)</f>
        <v>13156.4</v>
      </c>
      <c r="E14" s="475">
        <f>SUM(E15)</f>
        <v>13156.4</v>
      </c>
      <c r="F14" s="474" t="s">
        <v>295</v>
      </c>
      <c r="G14" s="521"/>
      <c r="J14" s="525"/>
    </row>
    <row r="15" spans="1:10" ht="57.75" customHeight="1">
      <c r="A15" s="41" t="s">
        <v>458</v>
      </c>
      <c r="B15" s="87" t="s">
        <v>633</v>
      </c>
      <c r="C15" s="32"/>
      <c r="D15" s="429">
        <f>SUM(E15:F15)</f>
        <v>13156.4</v>
      </c>
      <c r="E15" s="429">
        <v>13156.4</v>
      </c>
      <c r="F15" s="429" t="s">
        <v>295</v>
      </c>
      <c r="G15" s="521">
        <f>E15-H15</f>
        <v>240.79999999999927</v>
      </c>
      <c r="H15" s="30">
        <v>12915.6</v>
      </c>
      <c r="J15" s="522">
        <v>13775</v>
      </c>
    </row>
    <row r="16" spans="1:10" s="40" customFormat="1" ht="38.25">
      <c r="A16" s="36" t="s">
        <v>108</v>
      </c>
      <c r="B16" s="37" t="s">
        <v>441</v>
      </c>
      <c r="C16" s="38">
        <v>7145</v>
      </c>
      <c r="D16" s="475">
        <f>SUM(D17)</f>
        <v>680</v>
      </c>
      <c r="E16" s="475">
        <f>SUM(E17)</f>
        <v>680</v>
      </c>
      <c r="F16" s="474" t="s">
        <v>295</v>
      </c>
      <c r="J16" s="525">
        <v>723</v>
      </c>
    </row>
    <row r="17" spans="1:6" ht="63.75">
      <c r="A17" s="42" t="s">
        <v>459</v>
      </c>
      <c r="B17" s="89" t="s">
        <v>634</v>
      </c>
      <c r="C17" s="43">
        <v>7145</v>
      </c>
      <c r="D17" s="476">
        <f>SUM(D18,D21,D22,D23,D24,D25,D26,D27,D28,D29,D30,D31)</f>
        <v>680</v>
      </c>
      <c r="E17" s="476">
        <f>SUM(E18,E21,E22,E23,E24,E25,E26,E27,E28,E29,E30,E31)</f>
        <v>680</v>
      </c>
      <c r="F17" s="476" t="s">
        <v>295</v>
      </c>
    </row>
    <row r="18" spans="1:10" s="29" customFormat="1" ht="85.5" customHeight="1">
      <c r="A18" s="42" t="s">
        <v>460</v>
      </c>
      <c r="B18" s="85" t="s">
        <v>635</v>
      </c>
      <c r="C18" s="44"/>
      <c r="D18" s="476">
        <v>80</v>
      </c>
      <c r="E18" s="476">
        <v>80</v>
      </c>
      <c r="F18" s="476" t="s">
        <v>295</v>
      </c>
      <c r="J18" s="524"/>
    </row>
    <row r="19" spans="1:10" s="29" customFormat="1" ht="25.5">
      <c r="A19" s="41" t="s">
        <v>461</v>
      </c>
      <c r="B19" s="84" t="s">
        <v>636</v>
      </c>
      <c r="C19" s="32"/>
      <c r="D19" s="429">
        <f aca="true" t="shared" si="0" ref="D19:D31">SUM(E19:F19)</f>
        <v>65</v>
      </c>
      <c r="E19" s="429">
        <v>65</v>
      </c>
      <c r="F19" s="429" t="s">
        <v>295</v>
      </c>
      <c r="J19" s="524"/>
    </row>
    <row r="20" spans="1:10" s="29" customFormat="1" ht="15">
      <c r="A20" s="41" t="s">
        <v>462</v>
      </c>
      <c r="B20" s="48" t="s">
        <v>442</v>
      </c>
      <c r="C20" s="32"/>
      <c r="D20" s="429">
        <f t="shared" si="0"/>
        <v>15</v>
      </c>
      <c r="E20" s="429">
        <v>15</v>
      </c>
      <c r="F20" s="429" t="s">
        <v>295</v>
      </c>
      <c r="J20" s="524"/>
    </row>
    <row r="21" spans="1:10" s="29" customFormat="1" ht="89.25" customHeight="1">
      <c r="A21" s="41" t="s">
        <v>463</v>
      </c>
      <c r="B21" s="84" t="s">
        <v>932</v>
      </c>
      <c r="C21" s="32"/>
      <c r="D21" s="429">
        <f t="shared" si="0"/>
        <v>0</v>
      </c>
      <c r="E21" s="429"/>
      <c r="F21" s="429" t="s">
        <v>295</v>
      </c>
      <c r="J21" s="524"/>
    </row>
    <row r="22" spans="1:10" s="29" customFormat="1" ht="38.25">
      <c r="A22" s="34" t="s">
        <v>464</v>
      </c>
      <c r="B22" s="84" t="s">
        <v>443</v>
      </c>
      <c r="C22" s="32"/>
      <c r="D22" s="429">
        <f t="shared" si="0"/>
        <v>0</v>
      </c>
      <c r="E22" s="429">
        <v>0</v>
      </c>
      <c r="F22" s="429" t="s">
        <v>295</v>
      </c>
      <c r="J22" s="524"/>
    </row>
    <row r="23" spans="1:10" s="29" customFormat="1" ht="63.75">
      <c r="A23" s="41" t="s">
        <v>465</v>
      </c>
      <c r="B23" s="84" t="s">
        <v>963</v>
      </c>
      <c r="C23" s="32"/>
      <c r="D23" s="429">
        <f t="shared" si="0"/>
        <v>240</v>
      </c>
      <c r="E23" s="429">
        <v>240</v>
      </c>
      <c r="F23" s="429" t="s">
        <v>295</v>
      </c>
      <c r="J23" s="524"/>
    </row>
    <row r="24" spans="1:10" s="29" customFormat="1" ht="25.5">
      <c r="A24" s="41" t="s">
        <v>466</v>
      </c>
      <c r="B24" s="84" t="s">
        <v>444</v>
      </c>
      <c r="C24" s="32"/>
      <c r="D24" s="429">
        <f t="shared" si="0"/>
        <v>50</v>
      </c>
      <c r="E24" s="429">
        <v>50</v>
      </c>
      <c r="F24" s="429" t="s">
        <v>295</v>
      </c>
      <c r="J24" s="524"/>
    </row>
    <row r="25" spans="1:10" s="29" customFormat="1" ht="63.75">
      <c r="A25" s="41" t="s">
        <v>467</v>
      </c>
      <c r="B25" s="84" t="s">
        <v>201</v>
      </c>
      <c r="C25" s="32"/>
      <c r="D25" s="429">
        <f t="shared" si="0"/>
        <v>310</v>
      </c>
      <c r="E25" s="429">
        <v>310</v>
      </c>
      <c r="F25" s="429" t="s">
        <v>295</v>
      </c>
      <c r="J25" s="524"/>
    </row>
    <row r="26" spans="1:10" s="29" customFormat="1" ht="63.75">
      <c r="A26" s="41" t="s">
        <v>468</v>
      </c>
      <c r="B26" s="84" t="s">
        <v>202</v>
      </c>
      <c r="C26" s="32"/>
      <c r="D26" s="429">
        <f t="shared" si="0"/>
        <v>0</v>
      </c>
      <c r="E26" s="429">
        <v>0</v>
      </c>
      <c r="F26" s="429" t="s">
        <v>295</v>
      </c>
      <c r="J26" s="524"/>
    </row>
    <row r="27" spans="1:10" s="29" customFormat="1" ht="51">
      <c r="A27" s="41" t="s">
        <v>469</v>
      </c>
      <c r="B27" s="84" t="s">
        <v>203</v>
      </c>
      <c r="C27" s="32"/>
      <c r="D27" s="429">
        <f t="shared" si="0"/>
        <v>0</v>
      </c>
      <c r="E27" s="429">
        <v>0</v>
      </c>
      <c r="F27" s="429" t="s">
        <v>295</v>
      </c>
      <c r="J27" s="524"/>
    </row>
    <row r="28" spans="1:10" s="29" customFormat="1" ht="25.5">
      <c r="A28" s="41" t="s">
        <v>470</v>
      </c>
      <c r="B28" s="84" t="s">
        <v>204</v>
      </c>
      <c r="C28" s="32"/>
      <c r="D28" s="429">
        <f t="shared" si="0"/>
        <v>0</v>
      </c>
      <c r="E28" s="429">
        <v>0</v>
      </c>
      <c r="F28" s="429" t="s">
        <v>295</v>
      </c>
      <c r="J28" s="524"/>
    </row>
    <row r="29" spans="1:10" s="29" customFormat="1" ht="25.5">
      <c r="A29" s="64">
        <v>1143</v>
      </c>
      <c r="B29" s="84" t="s">
        <v>0</v>
      </c>
      <c r="C29" s="32"/>
      <c r="D29" s="429">
        <f t="shared" si="0"/>
        <v>0</v>
      </c>
      <c r="E29" s="429">
        <v>0</v>
      </c>
      <c r="F29" s="429" t="s">
        <v>295</v>
      </c>
      <c r="J29" s="524"/>
    </row>
    <row r="30" spans="1:10" s="29" customFormat="1" ht="63.75">
      <c r="A30" s="64">
        <v>1144</v>
      </c>
      <c r="B30" s="84" t="s">
        <v>205</v>
      </c>
      <c r="C30" s="32"/>
      <c r="D30" s="429">
        <f t="shared" si="0"/>
        <v>0</v>
      </c>
      <c r="E30" s="429"/>
      <c r="F30" s="429" t="s">
        <v>295</v>
      </c>
      <c r="J30" s="524"/>
    </row>
    <row r="31" spans="1:10" s="29" customFormat="1" ht="25.5">
      <c r="A31" s="64">
        <v>1145</v>
      </c>
      <c r="B31" s="84" t="s">
        <v>206</v>
      </c>
      <c r="C31" s="32"/>
      <c r="D31" s="429">
        <f t="shared" si="0"/>
        <v>0</v>
      </c>
      <c r="E31" s="429">
        <v>0</v>
      </c>
      <c r="F31" s="429" t="s">
        <v>295</v>
      </c>
      <c r="J31" s="524"/>
    </row>
    <row r="32" spans="1:10" s="40" customFormat="1" ht="38.25">
      <c r="A32" s="65">
        <v>1150</v>
      </c>
      <c r="B32" s="37" t="s">
        <v>445</v>
      </c>
      <c r="C32" s="38">
        <v>7146</v>
      </c>
      <c r="D32" s="475">
        <f>SUM(D33)</f>
        <v>0</v>
      </c>
      <c r="E32" s="475">
        <f>SUM(E33)</f>
        <v>0</v>
      </c>
      <c r="F32" s="474" t="s">
        <v>295</v>
      </c>
      <c r="J32" s="525"/>
    </row>
    <row r="33" spans="1:6" ht="38.25">
      <c r="A33" s="75">
        <v>1151</v>
      </c>
      <c r="B33" s="89" t="s">
        <v>637</v>
      </c>
      <c r="C33" s="44"/>
      <c r="D33" s="476">
        <f>SUM(D34,D35)</f>
        <v>0</v>
      </c>
      <c r="E33" s="476">
        <f>SUM(E34,E35)</f>
        <v>0</v>
      </c>
      <c r="F33" s="476" t="s">
        <v>295</v>
      </c>
    </row>
    <row r="34" spans="1:10" s="29" customFormat="1" ht="102">
      <c r="A34" s="76">
        <v>1152</v>
      </c>
      <c r="B34" s="57" t="s">
        <v>638</v>
      </c>
      <c r="C34" s="46"/>
      <c r="D34" s="429">
        <f>SUM(E34:F34)</f>
        <v>0</v>
      </c>
      <c r="E34" s="477">
        <v>0</v>
      </c>
      <c r="F34" s="477" t="s">
        <v>295</v>
      </c>
      <c r="J34" s="524"/>
    </row>
    <row r="35" spans="1:10" s="29" customFormat="1" ht="89.25">
      <c r="A35" s="77">
        <v>1153</v>
      </c>
      <c r="B35" s="84" t="s">
        <v>1</v>
      </c>
      <c r="C35" s="32"/>
      <c r="D35" s="429">
        <f>SUM(E35:F35)</f>
        <v>0</v>
      </c>
      <c r="E35" s="429">
        <v>0</v>
      </c>
      <c r="F35" s="429" t="s">
        <v>295</v>
      </c>
      <c r="J35" s="524"/>
    </row>
    <row r="36" spans="1:10" s="40" customFormat="1" ht="25.5">
      <c r="A36" s="65">
        <v>1160</v>
      </c>
      <c r="B36" s="37" t="s">
        <v>639</v>
      </c>
      <c r="C36" s="39">
        <v>7161</v>
      </c>
      <c r="D36" s="475">
        <f>SUM(D37,D41)</f>
        <v>0</v>
      </c>
      <c r="E36" s="475">
        <f>SUM(E37,E41)</f>
        <v>0</v>
      </c>
      <c r="F36" s="474" t="s">
        <v>295</v>
      </c>
      <c r="J36" s="525"/>
    </row>
    <row r="37" spans="1:6" ht="63.75">
      <c r="A37" s="75">
        <v>1161</v>
      </c>
      <c r="B37" s="89" t="s">
        <v>640</v>
      </c>
      <c r="C37" s="43"/>
      <c r="D37" s="476">
        <f>SUM(D38:D40)</f>
        <v>0</v>
      </c>
      <c r="E37" s="476">
        <f>SUM(E38:E40)</f>
        <v>0</v>
      </c>
      <c r="F37" s="476" t="s">
        <v>295</v>
      </c>
    </row>
    <row r="38" spans="1:10" s="29" customFormat="1" ht="25.5">
      <c r="A38" s="78">
        <v>1162</v>
      </c>
      <c r="B38" s="84" t="s">
        <v>641</v>
      </c>
      <c r="C38" s="32"/>
      <c r="D38" s="429">
        <f>SUM(E38:F38)</f>
        <v>0</v>
      </c>
      <c r="E38" s="429">
        <v>0</v>
      </c>
      <c r="F38" s="429" t="s">
        <v>295</v>
      </c>
      <c r="J38" s="524"/>
    </row>
    <row r="39" spans="1:10" s="29" customFormat="1" ht="15">
      <c r="A39" s="78">
        <v>1163</v>
      </c>
      <c r="B39" s="47" t="s">
        <v>446</v>
      </c>
      <c r="C39" s="32"/>
      <c r="D39" s="429">
        <f>SUM(E39:F39)</f>
        <v>0</v>
      </c>
      <c r="E39" s="429">
        <v>0</v>
      </c>
      <c r="F39" s="429" t="s">
        <v>295</v>
      </c>
      <c r="J39" s="524"/>
    </row>
    <row r="40" spans="1:10" s="29" customFormat="1" ht="63.75">
      <c r="A40" s="78">
        <v>1164</v>
      </c>
      <c r="B40" s="47" t="s">
        <v>674</v>
      </c>
      <c r="C40" s="32"/>
      <c r="D40" s="429">
        <f>SUM(E40:F40)</f>
        <v>0</v>
      </c>
      <c r="E40" s="429">
        <v>0</v>
      </c>
      <c r="F40" s="429" t="s">
        <v>295</v>
      </c>
      <c r="J40" s="524"/>
    </row>
    <row r="41" spans="1:10" s="29" customFormat="1" ht="76.5">
      <c r="A41" s="78">
        <v>1165</v>
      </c>
      <c r="B41" s="89" t="s">
        <v>506</v>
      </c>
      <c r="C41" s="32"/>
      <c r="D41" s="429">
        <f>SUM(E41:F41)</f>
        <v>0</v>
      </c>
      <c r="E41" s="476">
        <v>0</v>
      </c>
      <c r="F41" s="429" t="s">
        <v>295</v>
      </c>
      <c r="J41" s="524"/>
    </row>
    <row r="42" spans="1:10" s="40" customFormat="1" ht="38.25">
      <c r="A42" s="65">
        <v>1200</v>
      </c>
      <c r="B42" s="37" t="s">
        <v>658</v>
      </c>
      <c r="C42" s="39">
        <v>7300</v>
      </c>
      <c r="D42" s="475">
        <f>SUM(D43,D45,D47,D49,D51,D59)</f>
        <v>161611.2</v>
      </c>
      <c r="E42" s="475">
        <f>SUM(E43,E45,E47,E49,E51,E59)</f>
        <v>161611.2</v>
      </c>
      <c r="F42" s="475">
        <f>SUM(F43,F45,F47,F49,F51,F59)</f>
        <v>0</v>
      </c>
      <c r="J42" s="526">
        <v>160441.8</v>
      </c>
    </row>
    <row r="43" spans="1:10" s="40" customFormat="1" ht="51">
      <c r="A43" s="65">
        <v>1210</v>
      </c>
      <c r="B43" s="37" t="s">
        <v>642</v>
      </c>
      <c r="C43" s="38">
        <v>7311</v>
      </c>
      <c r="D43" s="478">
        <f>SUM(D44)</f>
        <v>0</v>
      </c>
      <c r="E43" s="478">
        <f>SUM(E44)</f>
        <v>0</v>
      </c>
      <c r="F43" s="474" t="s">
        <v>295</v>
      </c>
      <c r="J43" s="525"/>
    </row>
    <row r="44" spans="1:6" ht="76.5">
      <c r="A44" s="64">
        <v>1211</v>
      </c>
      <c r="B44" s="89" t="s">
        <v>643</v>
      </c>
      <c r="C44" s="49"/>
      <c r="D44" s="429">
        <f>SUM(E44:F44)</f>
        <v>0</v>
      </c>
      <c r="E44" s="429">
        <v>0</v>
      </c>
      <c r="F44" s="429" t="s">
        <v>295</v>
      </c>
    </row>
    <row r="45" spans="1:10" s="40" customFormat="1" ht="38.25">
      <c r="A45" s="65">
        <v>1220</v>
      </c>
      <c r="B45" s="37" t="s">
        <v>448</v>
      </c>
      <c r="C45" s="56">
        <v>7312</v>
      </c>
      <c r="D45" s="478">
        <f>SUM(D46)</f>
        <v>0</v>
      </c>
      <c r="E45" s="474" t="s">
        <v>295</v>
      </c>
      <c r="F45" s="478">
        <f>SUM(F46)</f>
        <v>0</v>
      </c>
      <c r="J45" s="525"/>
    </row>
    <row r="46" spans="1:6" ht="76.5">
      <c r="A46" s="77">
        <v>1221</v>
      </c>
      <c r="B46" s="89" t="s">
        <v>644</v>
      </c>
      <c r="C46" s="49"/>
      <c r="D46" s="429">
        <f>SUM(E46:F46)</f>
        <v>0</v>
      </c>
      <c r="E46" s="429" t="s">
        <v>295</v>
      </c>
      <c r="F46" s="429">
        <v>0</v>
      </c>
    </row>
    <row r="47" spans="1:10" s="40" customFormat="1" ht="45.75" customHeight="1">
      <c r="A47" s="65">
        <v>1230</v>
      </c>
      <c r="B47" s="37" t="s">
        <v>449</v>
      </c>
      <c r="C47" s="56">
        <v>7321</v>
      </c>
      <c r="D47" s="478">
        <f>SUM(D48)</f>
        <v>0</v>
      </c>
      <c r="E47" s="478">
        <f>SUM(E48)</f>
        <v>0</v>
      </c>
      <c r="F47" s="474" t="s">
        <v>295</v>
      </c>
      <c r="J47" s="525"/>
    </row>
    <row r="48" spans="1:6" ht="63.75">
      <c r="A48" s="64">
        <v>1231</v>
      </c>
      <c r="B48" s="87" t="s">
        <v>645</v>
      </c>
      <c r="C48" s="49"/>
      <c r="D48" s="429">
        <f>SUM(E48:F48)</f>
        <v>0</v>
      </c>
      <c r="E48" s="429">
        <v>0</v>
      </c>
      <c r="F48" s="429" t="s">
        <v>295</v>
      </c>
    </row>
    <row r="49" spans="1:10" s="40" customFormat="1" ht="38.25">
      <c r="A49" s="82">
        <v>1240</v>
      </c>
      <c r="B49" s="50" t="s">
        <v>450</v>
      </c>
      <c r="C49" s="83">
        <v>7322</v>
      </c>
      <c r="D49" s="478">
        <f>SUM(D50)</f>
        <v>0</v>
      </c>
      <c r="E49" s="478" t="s">
        <v>295</v>
      </c>
      <c r="F49" s="478">
        <f>SUM(F50)</f>
        <v>0</v>
      </c>
      <c r="J49" s="525"/>
    </row>
    <row r="50" spans="1:6" ht="63.75">
      <c r="A50" s="64">
        <v>1241</v>
      </c>
      <c r="B50" s="87" t="s">
        <v>646</v>
      </c>
      <c r="C50" s="49"/>
      <c r="D50" s="429">
        <f>SUM(E50:F50)</f>
        <v>0</v>
      </c>
      <c r="E50" s="429" t="s">
        <v>295</v>
      </c>
      <c r="F50" s="429">
        <v>0</v>
      </c>
    </row>
    <row r="51" spans="1:10" s="40" customFormat="1" ht="51" customHeight="1">
      <c r="A51" s="82">
        <v>1250</v>
      </c>
      <c r="B51" s="50" t="s">
        <v>647</v>
      </c>
      <c r="C51" s="51">
        <v>7331</v>
      </c>
      <c r="D51" s="479">
        <f>SUM(D52,D53,D56,D57)</f>
        <v>161611.2</v>
      </c>
      <c r="E51" s="479">
        <f>SUM(E52,E53,E56,E57)</f>
        <v>161611.2</v>
      </c>
      <c r="F51" s="478" t="s">
        <v>295</v>
      </c>
      <c r="J51" s="525"/>
    </row>
    <row r="52" spans="1:6" ht="51">
      <c r="A52" s="64">
        <v>1251</v>
      </c>
      <c r="B52" s="87" t="s">
        <v>648</v>
      </c>
      <c r="C52" s="32"/>
      <c r="D52" s="429">
        <f>SUM(E52:F52)</f>
        <v>158143.6</v>
      </c>
      <c r="E52" s="429">
        <v>158143.6</v>
      </c>
      <c r="F52" s="429" t="s">
        <v>295</v>
      </c>
    </row>
    <row r="53" spans="1:6" ht="25.5">
      <c r="A53" s="64">
        <v>1254</v>
      </c>
      <c r="B53" s="87" t="s">
        <v>675</v>
      </c>
      <c r="C53" s="49"/>
      <c r="D53" s="429">
        <f>SUM(D54:D55)</f>
        <v>0</v>
      </c>
      <c r="E53" s="429">
        <f>SUM(E54:E55)</f>
        <v>0</v>
      </c>
      <c r="F53" s="429" t="s">
        <v>295</v>
      </c>
    </row>
    <row r="54" spans="1:6" ht="63.75">
      <c r="A54" s="64">
        <v>1255</v>
      </c>
      <c r="B54" s="84" t="s">
        <v>649</v>
      </c>
      <c r="C54" s="32"/>
      <c r="D54" s="429">
        <f>SUM(E54:F54)</f>
        <v>0</v>
      </c>
      <c r="E54" s="429"/>
      <c r="F54" s="429" t="s">
        <v>295</v>
      </c>
    </row>
    <row r="55" spans="1:6" ht="15">
      <c r="A55" s="64">
        <v>1256</v>
      </c>
      <c r="B55" s="48" t="s">
        <v>6</v>
      </c>
      <c r="C55" s="32"/>
      <c r="D55" s="429">
        <f>SUM(E55:F55)</f>
        <v>0</v>
      </c>
      <c r="E55" s="429"/>
      <c r="F55" s="429" t="s">
        <v>295</v>
      </c>
    </row>
    <row r="56" spans="1:10" ht="25.5">
      <c r="A56" s="64">
        <v>1257</v>
      </c>
      <c r="B56" s="87" t="s">
        <v>207</v>
      </c>
      <c r="C56" s="49"/>
      <c r="D56" s="429">
        <f>SUM(E56:F56)</f>
        <v>3467.6</v>
      </c>
      <c r="E56" s="429">
        <v>3467.6</v>
      </c>
      <c r="F56" s="429" t="s">
        <v>295</v>
      </c>
      <c r="J56" s="522">
        <v>3467.6</v>
      </c>
    </row>
    <row r="57" spans="1:6" ht="38.25">
      <c r="A57" s="64">
        <v>1258</v>
      </c>
      <c r="B57" s="87" t="s">
        <v>402</v>
      </c>
      <c r="C57" s="49"/>
      <c r="D57" s="429">
        <f>SUM(E57:F57)</f>
        <v>0</v>
      </c>
      <c r="E57" s="429">
        <v>0</v>
      </c>
      <c r="F57" s="429" t="s">
        <v>295</v>
      </c>
    </row>
    <row r="58" spans="1:6" ht="51">
      <c r="A58" s="64">
        <v>1259</v>
      </c>
      <c r="B58" s="84" t="s">
        <v>654</v>
      </c>
      <c r="C58" s="49"/>
      <c r="D58" s="429">
        <f>SUM(E58:F58)</f>
        <v>0</v>
      </c>
      <c r="E58" s="429">
        <v>0</v>
      </c>
      <c r="F58" s="429" t="s">
        <v>295</v>
      </c>
    </row>
    <row r="59" spans="1:10" s="40" customFormat="1" ht="38.25">
      <c r="A59" s="82">
        <v>1260</v>
      </c>
      <c r="B59" s="50" t="s">
        <v>652</v>
      </c>
      <c r="C59" s="51">
        <v>7332</v>
      </c>
      <c r="D59" s="475">
        <f>SUM(D60:D61)</f>
        <v>0</v>
      </c>
      <c r="E59" s="478" t="s">
        <v>295</v>
      </c>
      <c r="F59" s="475">
        <f>SUM(F60:F61)</f>
        <v>0</v>
      </c>
      <c r="J59" s="525"/>
    </row>
    <row r="60" spans="1:6" ht="51">
      <c r="A60" s="64">
        <v>1261</v>
      </c>
      <c r="B60" s="87" t="s">
        <v>653</v>
      </c>
      <c r="C60" s="49"/>
      <c r="D60" s="429">
        <f>SUM(E60:F60)</f>
        <v>0</v>
      </c>
      <c r="E60" s="429" t="s">
        <v>295</v>
      </c>
      <c r="F60" s="429">
        <v>0</v>
      </c>
    </row>
    <row r="61" spans="1:6" ht="38.25">
      <c r="A61" s="64">
        <v>1262</v>
      </c>
      <c r="B61" s="87" t="s">
        <v>403</v>
      </c>
      <c r="C61" s="49"/>
      <c r="D61" s="429">
        <f>SUM(E61:F61)</f>
        <v>0</v>
      </c>
      <c r="E61" s="429" t="s">
        <v>295</v>
      </c>
      <c r="F61" s="429">
        <v>0</v>
      </c>
    </row>
    <row r="62" spans="1:6" ht="51">
      <c r="A62" s="42" t="s">
        <v>471</v>
      </c>
      <c r="B62" s="85" t="s">
        <v>654</v>
      </c>
      <c r="C62" s="58"/>
      <c r="D62" s="429">
        <f>SUM(E62:F62)</f>
        <v>0</v>
      </c>
      <c r="E62" s="476" t="s">
        <v>295</v>
      </c>
      <c r="F62" s="476">
        <v>0</v>
      </c>
    </row>
    <row r="63" spans="1:10" s="40" customFormat="1" ht="51">
      <c r="A63" s="86" t="s">
        <v>293</v>
      </c>
      <c r="B63" s="50" t="s">
        <v>657</v>
      </c>
      <c r="C63" s="51">
        <v>7400</v>
      </c>
      <c r="D63" s="475">
        <f>SUM(D64,D66,D68,D73,D77,D80,D83,D86,D89)</f>
        <v>1750</v>
      </c>
      <c r="E63" s="475">
        <f>SUM(E64,E66,E68,E73,E77,E80,E83,E86,E89)</f>
        <v>1750</v>
      </c>
      <c r="F63" s="475">
        <f>SUM(F64,F66,F68,F73,F77,F80,F83,F86,F89)</f>
        <v>3000</v>
      </c>
      <c r="J63" s="525">
        <v>3161.7</v>
      </c>
    </row>
    <row r="64" spans="1:10" s="40" customFormat="1" ht="25.5">
      <c r="A64" s="86" t="s">
        <v>114</v>
      </c>
      <c r="B64" s="50" t="s">
        <v>655</v>
      </c>
      <c r="C64" s="51">
        <v>7411</v>
      </c>
      <c r="D64" s="475">
        <f>SUM(D65)</f>
        <v>0</v>
      </c>
      <c r="E64" s="478" t="s">
        <v>295</v>
      </c>
      <c r="F64" s="475">
        <f>SUM(F65)</f>
        <v>0</v>
      </c>
      <c r="J64" s="525"/>
    </row>
    <row r="65" spans="1:6" ht="63.75">
      <c r="A65" s="41" t="s">
        <v>472</v>
      </c>
      <c r="B65" s="87" t="s">
        <v>659</v>
      </c>
      <c r="C65" s="49"/>
      <c r="D65" s="429">
        <f aca="true" t="shared" si="1" ref="D65:D72">SUM(E65:F65)</f>
        <v>0</v>
      </c>
      <c r="E65" s="429" t="s">
        <v>295</v>
      </c>
      <c r="F65" s="429">
        <v>0</v>
      </c>
    </row>
    <row r="66" spans="1:10" s="40" customFormat="1" ht="15">
      <c r="A66" s="86" t="s">
        <v>473</v>
      </c>
      <c r="B66" s="50" t="s">
        <v>451</v>
      </c>
      <c r="C66" s="51">
        <v>7412</v>
      </c>
      <c r="D66" s="475">
        <f>SUM(D67)</f>
        <v>0</v>
      </c>
      <c r="E66" s="475">
        <f>SUM(E67)</f>
        <v>0</v>
      </c>
      <c r="F66" s="478" t="s">
        <v>295</v>
      </c>
      <c r="J66" s="525"/>
    </row>
    <row r="67" spans="1:6" ht="51">
      <c r="A67" s="41" t="s">
        <v>474</v>
      </c>
      <c r="B67" s="87" t="s">
        <v>664</v>
      </c>
      <c r="C67" s="49"/>
      <c r="D67" s="429">
        <f t="shared" si="1"/>
        <v>0</v>
      </c>
      <c r="E67" s="429">
        <v>0</v>
      </c>
      <c r="F67" s="429" t="s">
        <v>295</v>
      </c>
    </row>
    <row r="68" spans="1:10" s="40" customFormat="1" ht="25.5">
      <c r="A68" s="86" t="s">
        <v>475</v>
      </c>
      <c r="B68" s="50" t="s">
        <v>930</v>
      </c>
      <c r="C68" s="51">
        <v>7415</v>
      </c>
      <c r="D68" s="475">
        <f>SUM(D69:D72)</f>
        <v>1735</v>
      </c>
      <c r="E68" s="475">
        <f>SUM(E69:E72)</f>
        <v>1735</v>
      </c>
      <c r="F68" s="478" t="s">
        <v>295</v>
      </c>
      <c r="J68" s="525"/>
    </row>
    <row r="69" spans="1:10" ht="58.5" customHeight="1">
      <c r="A69" s="41" t="s">
        <v>476</v>
      </c>
      <c r="B69" s="87" t="s">
        <v>951</v>
      </c>
      <c r="C69" s="49"/>
      <c r="D69" s="429">
        <f t="shared" si="1"/>
        <v>1735</v>
      </c>
      <c r="E69" s="429">
        <v>1735</v>
      </c>
      <c r="F69" s="429" t="s">
        <v>295</v>
      </c>
      <c r="J69" s="525">
        <v>1738.761</v>
      </c>
    </row>
    <row r="70" spans="1:6" ht="38.25">
      <c r="A70" s="41" t="s">
        <v>477</v>
      </c>
      <c r="B70" s="87" t="s">
        <v>7</v>
      </c>
      <c r="C70" s="49"/>
      <c r="D70" s="429">
        <f t="shared" si="1"/>
        <v>0</v>
      </c>
      <c r="E70" s="429"/>
      <c r="F70" s="429" t="s">
        <v>295</v>
      </c>
    </row>
    <row r="71" spans="1:6" ht="51">
      <c r="A71" s="41" t="s">
        <v>478</v>
      </c>
      <c r="B71" s="87" t="s">
        <v>452</v>
      </c>
      <c r="C71" s="49"/>
      <c r="D71" s="429">
        <f t="shared" si="1"/>
        <v>0</v>
      </c>
      <c r="E71" s="429">
        <v>0</v>
      </c>
      <c r="F71" s="429" t="s">
        <v>295</v>
      </c>
    </row>
    <row r="72" spans="1:6" ht="15">
      <c r="A72" s="34" t="s">
        <v>405</v>
      </c>
      <c r="B72" s="87" t="s">
        <v>453</v>
      </c>
      <c r="C72" s="49"/>
      <c r="D72" s="429">
        <f t="shared" si="1"/>
        <v>0</v>
      </c>
      <c r="E72" s="429">
        <v>0</v>
      </c>
      <c r="F72" s="429" t="s">
        <v>295</v>
      </c>
    </row>
    <row r="73" spans="1:10" s="40" customFormat="1" ht="51.75" customHeight="1">
      <c r="A73" s="86" t="s">
        <v>406</v>
      </c>
      <c r="B73" s="50" t="s">
        <v>676</v>
      </c>
      <c r="C73" s="51">
        <v>7421</v>
      </c>
      <c r="D73" s="475">
        <f>SUM(D74:D76)</f>
        <v>0</v>
      </c>
      <c r="E73" s="475">
        <f>SUM(E74:E76)</f>
        <v>0</v>
      </c>
      <c r="F73" s="478" t="s">
        <v>295</v>
      </c>
      <c r="J73" s="525"/>
    </row>
    <row r="74" spans="1:6" ht="117.75" customHeight="1">
      <c r="A74" s="41" t="s">
        <v>407</v>
      </c>
      <c r="B74" s="87" t="s">
        <v>665</v>
      </c>
      <c r="C74" s="49"/>
      <c r="D74" s="429">
        <f>SUM(E74:F74)</f>
        <v>0</v>
      </c>
      <c r="E74" s="429">
        <v>0</v>
      </c>
      <c r="F74" s="429" t="s">
        <v>295</v>
      </c>
    </row>
    <row r="75" spans="1:10" s="40" customFormat="1" ht="51">
      <c r="A75" s="41" t="s">
        <v>208</v>
      </c>
      <c r="B75" s="87" t="s">
        <v>8</v>
      </c>
      <c r="C75" s="32"/>
      <c r="D75" s="429">
        <f>SUM(E75:F75)</f>
        <v>0</v>
      </c>
      <c r="E75" s="429"/>
      <c r="F75" s="429" t="s">
        <v>295</v>
      </c>
      <c r="J75" s="525"/>
    </row>
    <row r="76" spans="1:10" s="40" customFormat="1" ht="63.75">
      <c r="A76" s="34" t="s">
        <v>677</v>
      </c>
      <c r="B76" s="144" t="s">
        <v>678</v>
      </c>
      <c r="C76" s="32"/>
      <c r="D76" s="429">
        <f>SUM(E76:F76)</f>
        <v>0</v>
      </c>
      <c r="E76" s="476"/>
      <c r="F76" s="429" t="s">
        <v>295</v>
      </c>
      <c r="J76" s="525"/>
    </row>
    <row r="77" spans="1:10" s="40" customFormat="1" ht="26.25" customHeight="1">
      <c r="A77" s="86" t="s">
        <v>479</v>
      </c>
      <c r="B77" s="50" t="s">
        <v>679</v>
      </c>
      <c r="C77" s="51">
        <v>7422</v>
      </c>
      <c r="D77" s="475">
        <f>SUM(D78:D79)</f>
        <v>15</v>
      </c>
      <c r="E77" s="475">
        <f>SUM(E78:E79)</f>
        <v>15</v>
      </c>
      <c r="F77" s="478" t="s">
        <v>295</v>
      </c>
      <c r="J77" s="525"/>
    </row>
    <row r="78" spans="1:10" s="40" customFormat="1" ht="54.75" customHeight="1">
      <c r="A78" s="41" t="s">
        <v>480</v>
      </c>
      <c r="B78" s="87" t="s">
        <v>666</v>
      </c>
      <c r="C78" s="50"/>
      <c r="D78" s="429">
        <f>SUM(E78:F78)</f>
        <v>15</v>
      </c>
      <c r="E78" s="477">
        <v>15</v>
      </c>
      <c r="F78" s="429" t="s">
        <v>295</v>
      </c>
      <c r="J78" s="525">
        <v>12</v>
      </c>
    </row>
    <row r="79" spans="1:6" ht="38.25">
      <c r="A79" s="45" t="s">
        <v>481</v>
      </c>
      <c r="B79" s="90" t="s">
        <v>454</v>
      </c>
      <c r="C79" s="46"/>
      <c r="D79" s="429">
        <f>SUM(E79:F79)</f>
        <v>0</v>
      </c>
      <c r="E79" s="477"/>
      <c r="F79" s="477" t="s">
        <v>295</v>
      </c>
    </row>
    <row r="80" spans="1:10" s="40" customFormat="1" ht="25.5">
      <c r="A80" s="36" t="s">
        <v>482</v>
      </c>
      <c r="B80" s="37" t="s">
        <v>667</v>
      </c>
      <c r="C80" s="38">
        <v>7431</v>
      </c>
      <c r="D80" s="475">
        <f>SUM(D81:D82)</f>
        <v>0</v>
      </c>
      <c r="E80" s="475">
        <f>SUM(E81:E82)</f>
        <v>0</v>
      </c>
      <c r="F80" s="474" t="s">
        <v>295</v>
      </c>
      <c r="J80" s="525"/>
    </row>
    <row r="81" spans="1:6" ht="81" customHeight="1">
      <c r="A81" s="41" t="s">
        <v>483</v>
      </c>
      <c r="B81" s="89" t="s">
        <v>526</v>
      </c>
      <c r="C81" s="49"/>
      <c r="D81" s="429">
        <f>SUM(E81:F81)</f>
        <v>0</v>
      </c>
      <c r="E81" s="429"/>
      <c r="F81" s="429" t="s">
        <v>295</v>
      </c>
    </row>
    <row r="82" spans="1:10" s="40" customFormat="1" ht="38.25">
      <c r="A82" s="41" t="s">
        <v>484</v>
      </c>
      <c r="B82" s="89" t="s">
        <v>209</v>
      </c>
      <c r="C82" s="49"/>
      <c r="D82" s="429">
        <f>SUM(E82:F82)</f>
        <v>0</v>
      </c>
      <c r="E82" s="429">
        <v>0</v>
      </c>
      <c r="F82" s="429" t="s">
        <v>295</v>
      </c>
      <c r="J82" s="525"/>
    </row>
    <row r="83" spans="1:10" s="40" customFormat="1" ht="31.5" customHeight="1">
      <c r="A83" s="36" t="s">
        <v>485</v>
      </c>
      <c r="B83" s="37" t="s">
        <v>668</v>
      </c>
      <c r="C83" s="38">
        <v>7441</v>
      </c>
      <c r="D83" s="475">
        <f>SUM(D84:D85)</f>
        <v>0</v>
      </c>
      <c r="E83" s="475">
        <f>SUM(E84:E85)</f>
        <v>0</v>
      </c>
      <c r="F83" s="474" t="s">
        <v>295</v>
      </c>
      <c r="J83" s="525"/>
    </row>
    <row r="84" spans="1:10" s="40" customFormat="1" ht="135.75" customHeight="1">
      <c r="A84" s="35" t="s">
        <v>486</v>
      </c>
      <c r="B84" s="87" t="s">
        <v>669</v>
      </c>
      <c r="C84" s="49"/>
      <c r="D84" s="429">
        <f>SUM(E84:F84)</f>
        <v>0</v>
      </c>
      <c r="E84" s="476">
        <v>0</v>
      </c>
      <c r="F84" s="429" t="s">
        <v>295</v>
      </c>
      <c r="J84" s="525"/>
    </row>
    <row r="85" spans="1:10" s="40" customFormat="1" ht="102">
      <c r="A85" s="34" t="s">
        <v>680</v>
      </c>
      <c r="B85" s="87" t="s">
        <v>125</v>
      </c>
      <c r="C85" s="59"/>
      <c r="D85" s="429">
        <f>SUM(E85:F85)</f>
        <v>0</v>
      </c>
      <c r="E85" s="476">
        <v>0</v>
      </c>
      <c r="F85" s="429" t="s">
        <v>295</v>
      </c>
      <c r="J85" s="525"/>
    </row>
    <row r="86" spans="1:10" s="40" customFormat="1" ht="26.25" customHeight="1">
      <c r="A86" s="36" t="s">
        <v>487</v>
      </c>
      <c r="B86" s="37" t="s">
        <v>671</v>
      </c>
      <c r="C86" s="38">
        <v>7442</v>
      </c>
      <c r="D86" s="475">
        <f>SUM(D87:D88)</f>
        <v>0</v>
      </c>
      <c r="E86" s="474" t="s">
        <v>295</v>
      </c>
      <c r="F86" s="475">
        <f>SUM(F87:F88)</f>
        <v>0</v>
      </c>
      <c r="J86" s="525"/>
    </row>
    <row r="87" spans="1:6" ht="145.5" customHeight="1">
      <c r="A87" s="41" t="s">
        <v>488</v>
      </c>
      <c r="B87" s="88" t="s">
        <v>683</v>
      </c>
      <c r="C87" s="49"/>
      <c r="D87" s="429">
        <f>SUM(E87:F87)</f>
        <v>0</v>
      </c>
      <c r="E87" s="429" t="s">
        <v>295</v>
      </c>
      <c r="F87" s="429">
        <v>0</v>
      </c>
    </row>
    <row r="88" spans="1:10" s="40" customFormat="1" ht="114.75">
      <c r="A88" s="41" t="s">
        <v>489</v>
      </c>
      <c r="B88" s="89" t="s">
        <v>455</v>
      </c>
      <c r="C88" s="49"/>
      <c r="D88" s="429">
        <f>SUM(E88:F88)</f>
        <v>0</v>
      </c>
      <c r="E88" s="429" t="s">
        <v>295</v>
      </c>
      <c r="F88" s="429">
        <v>0</v>
      </c>
      <c r="J88" s="525"/>
    </row>
    <row r="89" spans="1:10" s="40" customFormat="1" ht="25.5">
      <c r="A89" s="99" t="s">
        <v>210</v>
      </c>
      <c r="B89" s="37" t="s">
        <v>684</v>
      </c>
      <c r="C89" s="38">
        <v>7452</v>
      </c>
      <c r="D89" s="475">
        <f>SUM(D90,D92)</f>
        <v>0</v>
      </c>
      <c r="E89" s="475">
        <f>SUM(E90:E92)</f>
        <v>0</v>
      </c>
      <c r="F89" s="475">
        <f>SUM(F90:F92)</f>
        <v>3000</v>
      </c>
      <c r="J89" s="525"/>
    </row>
    <row r="90" spans="1:6" ht="61.5" customHeight="1">
      <c r="A90" s="41" t="s">
        <v>211</v>
      </c>
      <c r="B90" s="89" t="s">
        <v>685</v>
      </c>
      <c r="C90" s="49"/>
      <c r="D90" s="429">
        <f>SUM(E90:F90)</f>
        <v>0</v>
      </c>
      <c r="E90" s="429" t="s">
        <v>295</v>
      </c>
      <c r="F90" s="429">
        <v>0</v>
      </c>
    </row>
    <row r="91" spans="1:6" ht="25.5">
      <c r="A91" s="41" t="s">
        <v>212</v>
      </c>
      <c r="B91" s="89" t="s">
        <v>456</v>
      </c>
      <c r="C91" s="49"/>
      <c r="D91" s="429">
        <f>SUM(E91:F91)</f>
        <v>3000</v>
      </c>
      <c r="E91" s="429" t="s">
        <v>295</v>
      </c>
      <c r="F91" s="429">
        <v>3000</v>
      </c>
    </row>
    <row r="92" spans="1:6" ht="38.25">
      <c r="A92" s="41" t="s">
        <v>213</v>
      </c>
      <c r="B92" s="87" t="s">
        <v>404</v>
      </c>
      <c r="C92" s="49"/>
      <c r="D92" s="429">
        <f>SUM(E92:F92)</f>
        <v>0</v>
      </c>
      <c r="E92" s="480"/>
      <c r="F92" s="480">
        <v>0</v>
      </c>
    </row>
    <row r="93" spans="2:7" ht="12.75">
      <c r="B93" s="28"/>
      <c r="D93" s="28"/>
      <c r="E93" s="28"/>
      <c r="F93" s="28"/>
      <c r="G93" s="28"/>
    </row>
    <row r="94" spans="1:7" ht="13.5">
      <c r="A94" s="481"/>
      <c r="B94" s="481"/>
      <c r="C94" s="481"/>
      <c r="D94" s="481"/>
      <c r="E94" s="481"/>
      <c r="F94" s="28"/>
      <c r="G94" s="28"/>
    </row>
    <row r="95" spans="1:7" ht="34.5" customHeight="1">
      <c r="A95" s="537" t="s">
        <v>937</v>
      </c>
      <c r="B95" s="537"/>
      <c r="C95" s="537"/>
      <c r="D95" s="537"/>
      <c r="E95" s="537"/>
      <c r="F95" s="28"/>
      <c r="G95" s="28"/>
    </row>
    <row r="96" spans="1:7" ht="16.5">
      <c r="A96" s="482"/>
      <c r="B96" s="483"/>
      <c r="C96" s="483"/>
      <c r="D96" s="483"/>
      <c r="E96" s="481"/>
      <c r="F96" s="28"/>
      <c r="G96" s="28"/>
    </row>
    <row r="97" spans="1:7" ht="14.25" thickBot="1">
      <c r="A97" s="481"/>
      <c r="B97" s="481"/>
      <c r="C97" s="483"/>
      <c r="D97" s="481"/>
      <c r="E97" s="484" t="s">
        <v>938</v>
      </c>
      <c r="F97" s="28"/>
      <c r="G97" s="28"/>
    </row>
    <row r="98" spans="1:7" ht="68.25" thickBot="1">
      <c r="A98" s="485" t="s">
        <v>939</v>
      </c>
      <c r="B98" s="485" t="s">
        <v>940</v>
      </c>
      <c r="C98" s="486" t="s">
        <v>941</v>
      </c>
      <c r="D98" s="486" t="s">
        <v>942</v>
      </c>
      <c r="E98" s="487" t="s">
        <v>943</v>
      </c>
      <c r="F98" s="28"/>
      <c r="G98" s="28"/>
    </row>
    <row r="99" spans="1:7" ht="15" thickBot="1">
      <c r="A99" s="488" t="s">
        <v>944</v>
      </c>
      <c r="B99" s="488"/>
      <c r="C99" s="489">
        <v>1</v>
      </c>
      <c r="D99" s="489">
        <v>2</v>
      </c>
      <c r="E99" s="490">
        <v>3</v>
      </c>
      <c r="F99" s="28"/>
      <c r="G99" s="28"/>
    </row>
    <row r="100" spans="1:6" ht="41.25" thickBot="1">
      <c r="A100" s="491">
        <v>1</v>
      </c>
      <c r="B100" s="492" t="s">
        <v>945</v>
      </c>
      <c r="C100" s="497">
        <v>388.7</v>
      </c>
      <c r="D100" s="497">
        <v>388.7</v>
      </c>
      <c r="E100" s="496">
        <v>178.4</v>
      </c>
      <c r="F100" s="519"/>
    </row>
    <row r="101" spans="1:6" ht="27.75" thickBot="1">
      <c r="A101" s="491">
        <v>2</v>
      </c>
      <c r="B101" s="492" t="s">
        <v>946</v>
      </c>
      <c r="C101" s="508">
        <v>31426.3</v>
      </c>
      <c r="D101" s="508">
        <v>30833.3</v>
      </c>
      <c r="E101" s="496">
        <v>13681</v>
      </c>
      <c r="F101" s="519"/>
    </row>
    <row r="102" spans="1:6" ht="14.25" thickBot="1">
      <c r="A102" s="491">
        <v>3</v>
      </c>
      <c r="B102" s="492" t="s">
        <v>947</v>
      </c>
      <c r="C102" s="495">
        <v>11407.1</v>
      </c>
      <c r="D102" s="495">
        <v>11166.3</v>
      </c>
      <c r="E102" s="507">
        <v>12915.6</v>
      </c>
      <c r="F102" s="519"/>
    </row>
    <row r="103" spans="1:7" ht="14.25" thickBot="1">
      <c r="A103" s="491">
        <v>4</v>
      </c>
      <c r="B103" s="492" t="s">
        <v>948</v>
      </c>
      <c r="C103" s="495"/>
      <c r="D103" s="495"/>
      <c r="E103" s="493" t="s">
        <v>290</v>
      </c>
      <c r="F103" s="28"/>
      <c r="G103" s="28"/>
    </row>
    <row r="104" spans="1:7" ht="13.5" customHeight="1" thickBot="1">
      <c r="A104" s="491">
        <v>5</v>
      </c>
      <c r="B104" s="492" t="s">
        <v>949</v>
      </c>
      <c r="C104" s="495"/>
      <c r="D104" s="495"/>
      <c r="E104" s="493" t="s">
        <v>290</v>
      </c>
      <c r="F104" s="28"/>
      <c r="G104" s="28"/>
    </row>
    <row r="105" spans="1:7" ht="16.5">
      <c r="A105" s="494" t="s">
        <v>950</v>
      </c>
      <c r="B105" s="483"/>
      <c r="C105" s="483"/>
      <c r="D105" s="483"/>
      <c r="E105" s="481"/>
      <c r="F105" s="28"/>
      <c r="G105" s="28"/>
    </row>
    <row r="106" spans="2:7" ht="12.75">
      <c r="B106" s="28"/>
      <c r="D106" s="28"/>
      <c r="E106" s="28"/>
      <c r="F106" s="28"/>
      <c r="G106" s="28"/>
    </row>
    <row r="107" spans="2:7" ht="12.75">
      <c r="B107" s="28"/>
      <c r="D107" s="28"/>
      <c r="E107" s="28"/>
      <c r="F107" s="28"/>
      <c r="G107" s="28"/>
    </row>
    <row r="108" spans="2:7" ht="12.75">
      <c r="B108" s="28"/>
      <c r="D108" s="28"/>
      <c r="E108" s="28"/>
      <c r="F108" s="28"/>
      <c r="G108" s="28"/>
    </row>
    <row r="109" spans="2:7" ht="12.75">
      <c r="B109" s="28"/>
      <c r="D109" s="28"/>
      <c r="E109" s="28"/>
      <c r="F109" s="28"/>
      <c r="G109" s="28"/>
    </row>
    <row r="110" spans="2:7" ht="12.75">
      <c r="B110" s="28"/>
      <c r="D110" s="28"/>
      <c r="E110" s="28"/>
      <c r="F110" s="28"/>
      <c r="G110" s="28"/>
    </row>
    <row r="111" spans="2:7" ht="12.75">
      <c r="B111" s="28"/>
      <c r="D111" s="28"/>
      <c r="E111" s="28"/>
      <c r="F111" s="28"/>
      <c r="G111" s="28"/>
    </row>
    <row r="112" spans="2:7" ht="12.75">
      <c r="B112" s="28"/>
      <c r="D112" s="28"/>
      <c r="E112" s="28"/>
      <c r="F112" s="28"/>
      <c r="G112" s="28"/>
    </row>
    <row r="113" spans="2:7" ht="12.75">
      <c r="B113" s="28"/>
      <c r="D113" s="28"/>
      <c r="E113" s="28"/>
      <c r="F113" s="28"/>
      <c r="G113" s="28"/>
    </row>
    <row r="114" spans="2:7" ht="12.75">
      <c r="B114" s="28"/>
      <c r="D114" s="28"/>
      <c r="E114" s="28"/>
      <c r="F114" s="28"/>
      <c r="G114" s="28"/>
    </row>
    <row r="115" spans="2:7" ht="12.75">
      <c r="B115" s="28"/>
      <c r="D115" s="28"/>
      <c r="E115" s="28"/>
      <c r="F115" s="28"/>
      <c r="G115" s="28"/>
    </row>
    <row r="116" spans="2:7" ht="12.75">
      <c r="B116" s="28"/>
      <c r="D116" s="28"/>
      <c r="E116" s="28"/>
      <c r="F116" s="28"/>
      <c r="G116" s="28"/>
    </row>
    <row r="117" spans="2:7" ht="12.75">
      <c r="B117" s="28"/>
      <c r="D117" s="28"/>
      <c r="E117" s="28"/>
      <c r="F117" s="28"/>
      <c r="G117" s="28"/>
    </row>
    <row r="118" spans="2:7" ht="12.75">
      <c r="B118" s="28"/>
      <c r="D118" s="28"/>
      <c r="E118" s="28"/>
      <c r="F118" s="28"/>
      <c r="G118" s="28"/>
    </row>
    <row r="119" spans="2:7" ht="12.75">
      <c r="B119" s="28"/>
      <c r="D119" s="28"/>
      <c r="E119" s="28"/>
      <c r="F119" s="28"/>
      <c r="G119" s="28"/>
    </row>
    <row r="120" spans="2:7" ht="12.75">
      <c r="B120" s="28"/>
      <c r="D120" s="28"/>
      <c r="E120" s="28"/>
      <c r="F120" s="28"/>
      <c r="G120" s="28"/>
    </row>
    <row r="121" spans="2:7" ht="12.75">
      <c r="B121" s="28"/>
      <c r="D121" s="28"/>
      <c r="E121" s="28"/>
      <c r="F121" s="28"/>
      <c r="G121" s="28"/>
    </row>
    <row r="122" spans="2:7" ht="12.75">
      <c r="B122" s="28"/>
      <c r="D122" s="28"/>
      <c r="E122" s="28"/>
      <c r="F122" s="28"/>
      <c r="G122" s="28"/>
    </row>
    <row r="123" spans="2:7" ht="12.75">
      <c r="B123" s="28"/>
      <c r="D123" s="28"/>
      <c r="E123" s="28"/>
      <c r="F123" s="28"/>
      <c r="G123" s="28"/>
    </row>
    <row r="124" spans="2:7" ht="12.75">
      <c r="B124" s="28"/>
      <c r="D124" s="28"/>
      <c r="E124" s="28"/>
      <c r="F124" s="28"/>
      <c r="G124" s="28"/>
    </row>
    <row r="125" spans="2:7" ht="12.75">
      <c r="B125" s="28"/>
      <c r="D125" s="28"/>
      <c r="E125" s="28"/>
      <c r="F125" s="28"/>
      <c r="G125" s="28"/>
    </row>
    <row r="126" spans="2:7" ht="12.75">
      <c r="B126" s="28"/>
      <c r="D126" s="28"/>
      <c r="E126" s="28"/>
      <c r="F126" s="28"/>
      <c r="G126" s="28"/>
    </row>
    <row r="127" spans="2:7" ht="12.75">
      <c r="B127" s="28"/>
      <c r="D127" s="28"/>
      <c r="E127" s="28"/>
      <c r="F127" s="28"/>
      <c r="G127" s="28"/>
    </row>
    <row r="128" spans="2:7" ht="12.75">
      <c r="B128" s="28"/>
      <c r="D128" s="28"/>
      <c r="E128" s="28"/>
      <c r="F128" s="28"/>
      <c r="G128" s="28"/>
    </row>
  </sheetData>
  <sheetProtection/>
  <protectedRanges>
    <protectedRange sqref="E44" name="Range7"/>
    <protectedRange sqref="F90:F92 E78:E79 E92 E81:E82 E84:E85 F87:F88" name="Range4"/>
    <protectedRange sqref="F50 E38:E41 E28:E31 E34:E35 F46 E52 E48" name="Range2"/>
    <protectedRange sqref="E15 E19:E25 E12:E13" name="Range1"/>
    <protectedRange sqref="E69:E72 E74:E76 E54:E58 F60:F62 F65 E67" name="Range3"/>
    <protectedRange sqref="E26:E27" name="Range6"/>
  </protectedRanges>
  <mergeCells count="8">
    <mergeCell ref="A95:E95"/>
    <mergeCell ref="J3:M3"/>
    <mergeCell ref="A6:A7"/>
    <mergeCell ref="B6:B7"/>
    <mergeCell ref="C6:C7"/>
    <mergeCell ref="D6:D7"/>
    <mergeCell ref="B4:F4"/>
    <mergeCell ref="B3:F3"/>
  </mergeCells>
  <printOptions/>
  <pageMargins left="0.6" right="0.25" top="0.2" bottom="0.21" header="0.17" footer="0.1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6"/>
  <sheetViews>
    <sheetView zoomScalePageLayoutView="0" workbookViewId="0" topLeftCell="A1">
      <selection activeCell="H271" sqref="H271"/>
    </sheetView>
  </sheetViews>
  <sheetFormatPr defaultColWidth="9.140625" defaultRowHeight="12.75"/>
  <cols>
    <col min="1" max="1" width="9.140625" style="7" customWidth="1"/>
    <col min="2" max="2" width="7.7109375" style="3" customWidth="1"/>
    <col min="3" max="3" width="5.421875" style="4" customWidth="1"/>
    <col min="4" max="4" width="7.140625" style="5" customWidth="1"/>
    <col min="5" max="5" width="5.7109375" style="6" customWidth="1"/>
    <col min="6" max="6" width="68.8515625" style="11" customWidth="1"/>
    <col min="7" max="7" width="14.8515625" style="7" customWidth="1"/>
    <col min="8" max="9" width="16.7109375" style="7" customWidth="1"/>
    <col min="10" max="16384" width="9.140625" style="7" customWidth="1"/>
  </cols>
  <sheetData>
    <row r="1" spans="2:10" s="8" customFormat="1" ht="18">
      <c r="B1" s="303"/>
      <c r="C1" s="304"/>
      <c r="D1" s="305"/>
      <c r="E1" s="306"/>
      <c r="F1" s="307" t="s">
        <v>737</v>
      </c>
      <c r="G1" s="303"/>
      <c r="H1" s="303"/>
      <c r="I1" s="7"/>
      <c r="J1" s="7"/>
    </row>
    <row r="2" spans="2:10" s="9" customFormat="1" ht="18">
      <c r="B2" s="308"/>
      <c r="C2" s="309" t="s">
        <v>515</v>
      </c>
      <c r="D2" s="305"/>
      <c r="E2" s="306"/>
      <c r="F2" s="307"/>
      <c r="G2" s="310"/>
      <c r="H2" s="310"/>
      <c r="I2" s="160"/>
      <c r="J2" s="160"/>
    </row>
    <row r="3" spans="2:10" s="22" customFormat="1" ht="8.25" customHeight="1" thickBot="1">
      <c r="B3" s="159"/>
      <c r="C3" s="4"/>
      <c r="D3" s="5"/>
      <c r="E3" s="6"/>
      <c r="F3" s="158"/>
      <c r="G3" s="160"/>
      <c r="H3" s="155" t="s">
        <v>305</v>
      </c>
      <c r="I3" s="160"/>
      <c r="J3" s="160"/>
    </row>
    <row r="4" spans="2:9" s="25" customFormat="1" ht="15">
      <c r="B4" s="547" t="s">
        <v>82</v>
      </c>
      <c r="C4" s="549" t="s">
        <v>298</v>
      </c>
      <c r="D4" s="551" t="s">
        <v>299</v>
      </c>
      <c r="E4" s="557" t="s">
        <v>300</v>
      </c>
      <c r="F4" s="555" t="s">
        <v>85</v>
      </c>
      <c r="G4" s="95" t="s">
        <v>410</v>
      </c>
      <c r="H4" s="545" t="s">
        <v>411</v>
      </c>
      <c r="I4" s="546"/>
    </row>
    <row r="5" spans="2:9" s="24" customFormat="1" ht="26.25" thickBot="1">
      <c r="B5" s="548"/>
      <c r="C5" s="550"/>
      <c r="D5" s="552"/>
      <c r="E5" s="558"/>
      <c r="F5" s="556"/>
      <c r="G5" s="101" t="s">
        <v>412</v>
      </c>
      <c r="H5" s="102" t="s">
        <v>287</v>
      </c>
      <c r="I5" s="103" t="s">
        <v>288</v>
      </c>
    </row>
    <row r="6" spans="2:9" ht="18" customHeight="1" thickBot="1">
      <c r="B6" s="69">
        <v>1</v>
      </c>
      <c r="C6" s="70">
        <v>2</v>
      </c>
      <c r="D6" s="70">
        <v>3</v>
      </c>
      <c r="E6" s="71">
        <v>4</v>
      </c>
      <c r="F6" s="72">
        <v>5</v>
      </c>
      <c r="G6" s="163" t="s">
        <v>302</v>
      </c>
      <c r="H6" s="105">
        <v>7</v>
      </c>
      <c r="I6" s="106">
        <v>8</v>
      </c>
    </row>
    <row r="7" spans="2:9" s="10" customFormat="1" ht="59.25" customHeight="1" thickBot="1">
      <c r="B7" s="270">
        <v>2000</v>
      </c>
      <c r="C7" s="271" t="s">
        <v>294</v>
      </c>
      <c r="D7" s="272" t="s">
        <v>295</v>
      </c>
      <c r="E7" s="273" t="s">
        <v>295</v>
      </c>
      <c r="F7" s="269" t="s">
        <v>512</v>
      </c>
      <c r="G7" s="422">
        <f>SUM(G8,G47,G64,G93,G148,G168,G191,G220,G253,G287,G319)</f>
        <v>191650.0001</v>
      </c>
      <c r="H7" s="422">
        <f>SUM(H8,H47,H64,H93,H148,H168,H191,H220,H253,H287,H319)</f>
        <v>191650.0001</v>
      </c>
      <c r="I7" s="422">
        <f>SUM(I8,I47,I64,I93,I148,I168,I191,I220,I253,I287,I319)</f>
        <v>3000</v>
      </c>
    </row>
    <row r="8" spans="2:9" s="10" customFormat="1" ht="69" customHeight="1">
      <c r="B8" s="274">
        <v>2100</v>
      </c>
      <c r="C8" s="275" t="s">
        <v>122</v>
      </c>
      <c r="D8" s="276" t="s">
        <v>71</v>
      </c>
      <c r="E8" s="277" t="s">
        <v>71</v>
      </c>
      <c r="F8" s="286" t="s">
        <v>513</v>
      </c>
      <c r="G8" s="423">
        <f>SUM(G10,G15,G19,G24,G27,G30,G33,G36)</f>
        <v>64570</v>
      </c>
      <c r="H8" s="423">
        <f>SUM(H10,H15,H19,H24,H27,H30,H33,H36)</f>
        <v>61570</v>
      </c>
      <c r="I8" s="423">
        <f>SUM(I10,I15,I19,I24,I27,I30,I33,I36)</f>
        <v>3000</v>
      </c>
    </row>
    <row r="9" spans="2:9" ht="37.5" customHeight="1">
      <c r="B9" s="274"/>
      <c r="C9" s="275"/>
      <c r="D9" s="276"/>
      <c r="E9" s="277"/>
      <c r="F9" s="297" t="s">
        <v>13</v>
      </c>
      <c r="G9" s="423"/>
      <c r="H9" s="424"/>
      <c r="I9" s="425"/>
    </row>
    <row r="10" spans="2:9" ht="66.75" customHeight="1">
      <c r="B10" s="278">
        <v>2110</v>
      </c>
      <c r="C10" s="275" t="s">
        <v>122</v>
      </c>
      <c r="D10" s="279" t="s">
        <v>72</v>
      </c>
      <c r="E10" s="280" t="s">
        <v>71</v>
      </c>
      <c r="F10" s="297" t="s">
        <v>509</v>
      </c>
      <c r="G10" s="238">
        <f>SUM(G12:G14)</f>
        <v>60250</v>
      </c>
      <c r="H10" s="238">
        <f>SUM(H12:H14)</f>
        <v>57250</v>
      </c>
      <c r="I10" s="238">
        <f>SUM(I12:I14)</f>
        <v>3000</v>
      </c>
    </row>
    <row r="11" spans="2:9" ht="27.75" customHeight="1">
      <c r="B11" s="278"/>
      <c r="C11" s="275"/>
      <c r="D11" s="279"/>
      <c r="E11" s="280"/>
      <c r="F11" s="297" t="s">
        <v>14</v>
      </c>
      <c r="G11" s="238"/>
      <c r="H11" s="239"/>
      <c r="I11" s="240"/>
    </row>
    <row r="12" spans="2:9" ht="29.25" customHeight="1" thickBot="1">
      <c r="B12" s="278">
        <v>2111</v>
      </c>
      <c r="C12" s="275" t="s">
        <v>122</v>
      </c>
      <c r="D12" s="279" t="s">
        <v>72</v>
      </c>
      <c r="E12" s="280" t="s">
        <v>72</v>
      </c>
      <c r="F12" s="297" t="s">
        <v>510</v>
      </c>
      <c r="G12" s="426">
        <f>SUM(H12:I12)</f>
        <v>60250</v>
      </c>
      <c r="H12" s="427">
        <v>57250</v>
      </c>
      <c r="I12" s="428">
        <v>3000</v>
      </c>
    </row>
    <row r="13" spans="2:9" s="10" customFormat="1" ht="34.5" customHeight="1" thickBot="1">
      <c r="B13" s="278">
        <v>2112</v>
      </c>
      <c r="C13" s="275" t="s">
        <v>122</v>
      </c>
      <c r="D13" s="279" t="s">
        <v>72</v>
      </c>
      <c r="E13" s="280" t="s">
        <v>73</v>
      </c>
      <c r="F13" s="297" t="s">
        <v>296</v>
      </c>
      <c r="G13" s="426">
        <f>SUM(H13:I13)</f>
        <v>0</v>
      </c>
      <c r="H13" s="427">
        <v>0</v>
      </c>
      <c r="I13" s="428">
        <v>0</v>
      </c>
    </row>
    <row r="14" spans="2:9" ht="27" customHeight="1" thickBot="1">
      <c r="B14" s="278">
        <v>2113</v>
      </c>
      <c r="C14" s="275" t="s">
        <v>122</v>
      </c>
      <c r="D14" s="279" t="s">
        <v>72</v>
      </c>
      <c r="E14" s="280" t="s">
        <v>596</v>
      </c>
      <c r="F14" s="297" t="s">
        <v>297</v>
      </c>
      <c r="G14" s="426">
        <f>SUM(H14:I14)</f>
        <v>0</v>
      </c>
      <c r="H14" s="427">
        <v>0</v>
      </c>
      <c r="I14" s="428">
        <v>0</v>
      </c>
    </row>
    <row r="15" spans="2:9" ht="24.75" customHeight="1">
      <c r="B15" s="278">
        <v>2120</v>
      </c>
      <c r="C15" s="275" t="s">
        <v>122</v>
      </c>
      <c r="D15" s="279" t="s">
        <v>73</v>
      </c>
      <c r="E15" s="280" t="s">
        <v>71</v>
      </c>
      <c r="F15" s="297" t="s">
        <v>307</v>
      </c>
      <c r="G15" s="238">
        <f>SUM(G17:G18)</f>
        <v>0</v>
      </c>
      <c r="H15" s="238">
        <f>SUM(H17:H18)</f>
        <v>0</v>
      </c>
      <c r="I15" s="238">
        <f>SUM(I17:I18)</f>
        <v>0</v>
      </c>
    </row>
    <row r="16" spans="2:9" ht="27" customHeight="1">
      <c r="B16" s="278"/>
      <c r="C16" s="275"/>
      <c r="D16" s="279"/>
      <c r="E16" s="280"/>
      <c r="F16" s="297" t="s">
        <v>14</v>
      </c>
      <c r="G16" s="238"/>
      <c r="H16" s="239"/>
      <c r="I16" s="240"/>
    </row>
    <row r="17" spans="2:9" s="10" customFormat="1" ht="34.5" customHeight="1" thickBot="1">
      <c r="B17" s="278">
        <v>2121</v>
      </c>
      <c r="C17" s="275" t="s">
        <v>122</v>
      </c>
      <c r="D17" s="279" t="s">
        <v>73</v>
      </c>
      <c r="E17" s="280" t="s">
        <v>72</v>
      </c>
      <c r="F17" s="297" t="s">
        <v>511</v>
      </c>
      <c r="G17" s="426">
        <f>SUM(H17:I17)</f>
        <v>0</v>
      </c>
      <c r="H17" s="427">
        <v>0</v>
      </c>
      <c r="I17" s="428">
        <v>0</v>
      </c>
    </row>
    <row r="18" spans="2:9" ht="43.5" customHeight="1" thickBot="1">
      <c r="B18" s="278">
        <v>2122</v>
      </c>
      <c r="C18" s="275" t="s">
        <v>122</v>
      </c>
      <c r="D18" s="279" t="s">
        <v>73</v>
      </c>
      <c r="E18" s="280" t="s">
        <v>73</v>
      </c>
      <c r="F18" s="297" t="s">
        <v>308</v>
      </c>
      <c r="G18" s="426">
        <f>SUM(H18:I18)</f>
        <v>0</v>
      </c>
      <c r="H18" s="427">
        <v>0</v>
      </c>
      <c r="I18" s="428">
        <v>0</v>
      </c>
    </row>
    <row r="19" spans="2:9" ht="21.75" customHeight="1">
      <c r="B19" s="278">
        <v>2130</v>
      </c>
      <c r="C19" s="275" t="s">
        <v>122</v>
      </c>
      <c r="D19" s="279" t="s">
        <v>596</v>
      </c>
      <c r="E19" s="280" t="s">
        <v>71</v>
      </c>
      <c r="F19" s="297" t="s">
        <v>309</v>
      </c>
      <c r="G19" s="238">
        <f>SUM(G21:G23)</f>
        <v>0</v>
      </c>
      <c r="H19" s="238">
        <f>SUM(H21:H23)</f>
        <v>0</v>
      </c>
      <c r="I19" s="238">
        <f>SUM(I21:I23)</f>
        <v>0</v>
      </c>
    </row>
    <row r="20" spans="2:9" ht="20.25" customHeight="1">
      <c r="B20" s="278"/>
      <c r="C20" s="275"/>
      <c r="D20" s="279"/>
      <c r="E20" s="280"/>
      <c r="F20" s="297" t="s">
        <v>14</v>
      </c>
      <c r="G20" s="238"/>
      <c r="H20" s="239"/>
      <c r="I20" s="240"/>
    </row>
    <row r="21" spans="2:9" ht="30.75" customHeight="1" thickBot="1">
      <c r="B21" s="278">
        <v>2131</v>
      </c>
      <c r="C21" s="275" t="s">
        <v>122</v>
      </c>
      <c r="D21" s="279" t="s">
        <v>596</v>
      </c>
      <c r="E21" s="280" t="s">
        <v>72</v>
      </c>
      <c r="F21" s="297" t="s">
        <v>310</v>
      </c>
      <c r="G21" s="426">
        <f>SUM(H21:I21)</f>
        <v>0</v>
      </c>
      <c r="H21" s="427">
        <v>0</v>
      </c>
      <c r="I21" s="428">
        <v>0</v>
      </c>
    </row>
    <row r="22" spans="2:9" s="10" customFormat="1" ht="31.5" customHeight="1" thickBot="1">
      <c r="B22" s="278">
        <v>2132</v>
      </c>
      <c r="C22" s="275" t="s">
        <v>122</v>
      </c>
      <c r="D22" s="279">
        <v>3</v>
      </c>
      <c r="E22" s="280">
        <v>2</v>
      </c>
      <c r="F22" s="297" t="s">
        <v>311</v>
      </c>
      <c r="G22" s="426">
        <f>SUM(H22:I22)</f>
        <v>0</v>
      </c>
      <c r="H22" s="427">
        <v>0</v>
      </c>
      <c r="I22" s="428">
        <v>0</v>
      </c>
    </row>
    <row r="23" spans="2:9" ht="23.25" customHeight="1" thickBot="1">
      <c r="B23" s="278">
        <v>2133</v>
      </c>
      <c r="C23" s="275" t="s">
        <v>122</v>
      </c>
      <c r="D23" s="279">
        <v>3</v>
      </c>
      <c r="E23" s="280">
        <v>3</v>
      </c>
      <c r="F23" s="297" t="s">
        <v>312</v>
      </c>
      <c r="G23" s="426">
        <f>SUM(H23:I23)</f>
        <v>0</v>
      </c>
      <c r="H23" s="427">
        <v>0</v>
      </c>
      <c r="I23" s="428">
        <v>0</v>
      </c>
    </row>
    <row r="24" spans="2:9" ht="24.75" customHeight="1">
      <c r="B24" s="278">
        <v>2140</v>
      </c>
      <c r="C24" s="275" t="s">
        <v>122</v>
      </c>
      <c r="D24" s="279">
        <v>4</v>
      </c>
      <c r="E24" s="280">
        <v>0</v>
      </c>
      <c r="F24" s="297" t="s">
        <v>313</v>
      </c>
      <c r="G24" s="238">
        <f>SUM(G26)</f>
        <v>0</v>
      </c>
      <c r="H24" s="238">
        <f>SUM(H26)</f>
        <v>0</v>
      </c>
      <c r="I24" s="238">
        <f>SUM(I26)</f>
        <v>0</v>
      </c>
    </row>
    <row r="25" spans="2:9" s="10" customFormat="1" ht="27" customHeight="1">
      <c r="B25" s="278"/>
      <c r="C25" s="275"/>
      <c r="D25" s="279"/>
      <c r="E25" s="280"/>
      <c r="F25" s="297" t="s">
        <v>14</v>
      </c>
      <c r="G25" s="429"/>
      <c r="H25" s="429"/>
      <c r="I25" s="240"/>
    </row>
    <row r="26" spans="2:9" ht="27.75" customHeight="1" thickBot="1">
      <c r="B26" s="278">
        <v>2141</v>
      </c>
      <c r="C26" s="275" t="s">
        <v>122</v>
      </c>
      <c r="D26" s="279">
        <v>4</v>
      </c>
      <c r="E26" s="280">
        <v>1</v>
      </c>
      <c r="F26" s="297" t="s">
        <v>314</v>
      </c>
      <c r="G26" s="426">
        <f>SUM(H26:I26)</f>
        <v>0</v>
      </c>
      <c r="H26" s="427">
        <v>0</v>
      </c>
      <c r="I26" s="428">
        <v>0</v>
      </c>
    </row>
    <row r="27" spans="2:9" ht="38.25" customHeight="1">
      <c r="B27" s="278">
        <v>2150</v>
      </c>
      <c r="C27" s="275" t="s">
        <v>122</v>
      </c>
      <c r="D27" s="279">
        <v>5</v>
      </c>
      <c r="E27" s="280">
        <v>0</v>
      </c>
      <c r="F27" s="297" t="s">
        <v>315</v>
      </c>
      <c r="G27" s="238">
        <f>SUM(G29)</f>
        <v>0</v>
      </c>
      <c r="H27" s="238">
        <f>SUM(H29)</f>
        <v>0</v>
      </c>
      <c r="I27" s="238">
        <f>SUM(I29)</f>
        <v>0</v>
      </c>
    </row>
    <row r="28" spans="2:9" s="10" customFormat="1" ht="21" customHeight="1">
      <c r="B28" s="278"/>
      <c r="C28" s="275"/>
      <c r="D28" s="279"/>
      <c r="E28" s="280"/>
      <c r="F28" s="297" t="s">
        <v>14</v>
      </c>
      <c r="G28" s="429"/>
      <c r="H28" s="429"/>
      <c r="I28" s="240"/>
    </row>
    <row r="29" spans="2:9" ht="36" customHeight="1" thickBot="1">
      <c r="B29" s="278">
        <v>2151</v>
      </c>
      <c r="C29" s="275" t="s">
        <v>122</v>
      </c>
      <c r="D29" s="279">
        <v>5</v>
      </c>
      <c r="E29" s="280">
        <v>1</v>
      </c>
      <c r="F29" s="297" t="s">
        <v>316</v>
      </c>
      <c r="G29" s="426">
        <f>SUM(H29:I29)</f>
        <v>0</v>
      </c>
      <c r="H29" s="427">
        <v>0</v>
      </c>
      <c r="I29" s="428"/>
    </row>
    <row r="30" spans="2:9" ht="36" customHeight="1">
      <c r="B30" s="278">
        <v>2160</v>
      </c>
      <c r="C30" s="275" t="s">
        <v>122</v>
      </c>
      <c r="D30" s="279">
        <v>6</v>
      </c>
      <c r="E30" s="280">
        <v>0</v>
      </c>
      <c r="F30" s="297" t="s">
        <v>317</v>
      </c>
      <c r="G30" s="238">
        <f>SUM(G32)</f>
        <v>4320</v>
      </c>
      <c r="H30" s="238">
        <f>SUM(H32)</f>
        <v>4320</v>
      </c>
      <c r="I30" s="238">
        <f>SUM(I32)</f>
        <v>0</v>
      </c>
    </row>
    <row r="31" spans="2:9" s="10" customFormat="1" ht="24" customHeight="1">
      <c r="B31" s="278"/>
      <c r="C31" s="275"/>
      <c r="D31" s="279"/>
      <c r="E31" s="280"/>
      <c r="F31" s="297" t="s">
        <v>14</v>
      </c>
      <c r="G31" s="429"/>
      <c r="H31" s="429"/>
      <c r="I31" s="240"/>
    </row>
    <row r="32" spans="2:9" ht="35.25" customHeight="1" thickBot="1">
      <c r="B32" s="278">
        <v>2161</v>
      </c>
      <c r="C32" s="275" t="s">
        <v>122</v>
      </c>
      <c r="D32" s="279">
        <v>6</v>
      </c>
      <c r="E32" s="280">
        <v>1</v>
      </c>
      <c r="F32" s="297" t="s">
        <v>318</v>
      </c>
      <c r="G32" s="426">
        <f>SUM(H32:I32)</f>
        <v>4320</v>
      </c>
      <c r="H32" s="427">
        <v>4320</v>
      </c>
      <c r="I32" s="428">
        <v>0</v>
      </c>
    </row>
    <row r="33" spans="2:9" ht="38.25" customHeight="1">
      <c r="B33" s="278">
        <v>2170</v>
      </c>
      <c r="C33" s="275" t="s">
        <v>122</v>
      </c>
      <c r="D33" s="279">
        <v>7</v>
      </c>
      <c r="E33" s="280">
        <v>0</v>
      </c>
      <c r="F33" s="297" t="s">
        <v>170</v>
      </c>
      <c r="G33" s="238">
        <f>SUM(G35)</f>
        <v>0</v>
      </c>
      <c r="H33" s="238">
        <f>SUM(H35)</f>
        <v>0</v>
      </c>
      <c r="I33" s="238">
        <f>SUM(I35)</f>
        <v>0</v>
      </c>
    </row>
    <row r="34" spans="2:9" s="10" customFormat="1" ht="24.75" customHeight="1">
      <c r="B34" s="278"/>
      <c r="C34" s="275"/>
      <c r="D34" s="279"/>
      <c r="E34" s="280"/>
      <c r="F34" s="297" t="s">
        <v>14</v>
      </c>
      <c r="G34" s="429"/>
      <c r="H34" s="429"/>
      <c r="I34" s="240"/>
    </row>
    <row r="35" spans="2:9" ht="34.5" customHeight="1" thickBot="1">
      <c r="B35" s="278">
        <v>2171</v>
      </c>
      <c r="C35" s="275" t="s">
        <v>122</v>
      </c>
      <c r="D35" s="279">
        <v>7</v>
      </c>
      <c r="E35" s="280">
        <v>1</v>
      </c>
      <c r="F35" s="297" t="s">
        <v>170</v>
      </c>
      <c r="G35" s="426">
        <f>SUM(H35:I35)</f>
        <v>0</v>
      </c>
      <c r="H35" s="427">
        <v>0</v>
      </c>
      <c r="I35" s="428">
        <v>0</v>
      </c>
    </row>
    <row r="36" spans="2:9" ht="34.5" customHeight="1">
      <c r="B36" s="278">
        <v>2180</v>
      </c>
      <c r="C36" s="275" t="s">
        <v>122</v>
      </c>
      <c r="D36" s="279">
        <v>8</v>
      </c>
      <c r="E36" s="280">
        <v>0</v>
      </c>
      <c r="F36" s="297" t="s">
        <v>319</v>
      </c>
      <c r="G36" s="238">
        <f>SUM(G38)</f>
        <v>0</v>
      </c>
      <c r="H36" s="238">
        <f>SUM(H38)</f>
        <v>0</v>
      </c>
      <c r="I36" s="238">
        <f>SUM(I38)</f>
        <v>0</v>
      </c>
    </row>
    <row r="37" spans="2:9" ht="24" customHeight="1">
      <c r="B37" s="278"/>
      <c r="C37" s="275"/>
      <c r="D37" s="279"/>
      <c r="E37" s="280"/>
      <c r="F37" s="297" t="s">
        <v>14</v>
      </c>
      <c r="G37" s="238"/>
      <c r="H37" s="239"/>
      <c r="I37" s="240"/>
    </row>
    <row r="38" spans="2:9" ht="48" customHeight="1">
      <c r="B38" s="278">
        <v>2181</v>
      </c>
      <c r="C38" s="275" t="s">
        <v>122</v>
      </c>
      <c r="D38" s="279">
        <v>8</v>
      </c>
      <c r="E38" s="280">
        <v>1</v>
      </c>
      <c r="F38" s="297" t="s">
        <v>319</v>
      </c>
      <c r="G38" s="238">
        <f>SUM(G40:G41)</f>
        <v>0</v>
      </c>
      <c r="H38" s="238">
        <f>SUM(H40:H41)</f>
        <v>0</v>
      </c>
      <c r="I38" s="238">
        <f>SUM(I40:I41)</f>
        <v>0</v>
      </c>
    </row>
    <row r="39" spans="2:9" ht="30" customHeight="1">
      <c r="B39" s="278"/>
      <c r="C39" s="275"/>
      <c r="D39" s="279"/>
      <c r="E39" s="280"/>
      <c r="F39" s="298" t="s">
        <v>14</v>
      </c>
      <c r="G39" s="238"/>
      <c r="H39" s="239"/>
      <c r="I39" s="240"/>
    </row>
    <row r="40" spans="2:9" ht="32.25" customHeight="1" thickBot="1">
      <c r="B40" s="278">
        <v>2182</v>
      </c>
      <c r="C40" s="275" t="s">
        <v>122</v>
      </c>
      <c r="D40" s="279">
        <v>8</v>
      </c>
      <c r="E40" s="280">
        <v>1</v>
      </c>
      <c r="F40" s="298" t="s">
        <v>21</v>
      </c>
      <c r="G40" s="426">
        <f>SUM(H40:I40)</f>
        <v>0</v>
      </c>
      <c r="H40" s="427">
        <v>0</v>
      </c>
      <c r="I40" s="428">
        <v>0</v>
      </c>
    </row>
    <row r="41" spans="2:9" s="24" customFormat="1" ht="40.5" customHeight="1" thickBot="1">
      <c r="B41" s="283">
        <v>2183</v>
      </c>
      <c r="C41" s="291" t="s">
        <v>122</v>
      </c>
      <c r="D41" s="284">
        <v>8</v>
      </c>
      <c r="E41" s="285">
        <v>1</v>
      </c>
      <c r="F41" s="299" t="s">
        <v>22</v>
      </c>
      <c r="G41" s="426">
        <f>SUM(H41:I41)</f>
        <v>0</v>
      </c>
      <c r="H41" s="427">
        <v>0</v>
      </c>
      <c r="I41" s="428">
        <v>0</v>
      </c>
    </row>
    <row r="42" spans="2:9" s="25" customFormat="1" ht="15">
      <c r="B42" s="547" t="s">
        <v>82</v>
      </c>
      <c r="C42" s="549" t="s">
        <v>298</v>
      </c>
      <c r="D42" s="551" t="s">
        <v>299</v>
      </c>
      <c r="E42" s="553" t="s">
        <v>300</v>
      </c>
      <c r="F42" s="555" t="s">
        <v>85</v>
      </c>
      <c r="G42" s="95" t="s">
        <v>410</v>
      </c>
      <c r="H42" s="545" t="s">
        <v>411</v>
      </c>
      <c r="I42" s="546"/>
    </row>
    <row r="43" spans="2:9" s="24" customFormat="1" ht="26.25" thickBot="1">
      <c r="B43" s="548"/>
      <c r="C43" s="550"/>
      <c r="D43" s="552"/>
      <c r="E43" s="554"/>
      <c r="F43" s="556"/>
      <c r="G43" s="101" t="s">
        <v>412</v>
      </c>
      <c r="H43" s="102" t="s">
        <v>287</v>
      </c>
      <c r="I43" s="103" t="s">
        <v>288</v>
      </c>
    </row>
    <row r="44" spans="2:9" ht="18" customHeight="1" thickBot="1">
      <c r="B44" s="69">
        <v>1</v>
      </c>
      <c r="C44" s="70">
        <v>2</v>
      </c>
      <c r="D44" s="70">
        <v>3</v>
      </c>
      <c r="E44" s="288">
        <v>4</v>
      </c>
      <c r="F44" s="72">
        <v>5</v>
      </c>
      <c r="G44" s="163" t="s">
        <v>302</v>
      </c>
      <c r="H44" s="164" t="s">
        <v>301</v>
      </c>
      <c r="I44" s="165" t="s">
        <v>303</v>
      </c>
    </row>
    <row r="45" spans="2:9" ht="39.75" customHeight="1" thickBot="1">
      <c r="B45" s="278">
        <v>2184</v>
      </c>
      <c r="C45" s="275" t="s">
        <v>122</v>
      </c>
      <c r="D45" s="279">
        <v>8</v>
      </c>
      <c r="E45" s="280">
        <v>1</v>
      </c>
      <c r="F45" s="298" t="s">
        <v>27</v>
      </c>
      <c r="G45" s="426">
        <f>SUM(H45:I45)</f>
        <v>0</v>
      </c>
      <c r="H45" s="427">
        <v>0</v>
      </c>
      <c r="I45" s="428">
        <v>0</v>
      </c>
    </row>
    <row r="46" spans="2:9" ht="21" customHeight="1">
      <c r="B46" s="278">
        <v>2185</v>
      </c>
      <c r="C46" s="275" t="s">
        <v>122</v>
      </c>
      <c r="D46" s="279">
        <v>8</v>
      </c>
      <c r="E46" s="280">
        <v>1</v>
      </c>
      <c r="F46" s="141"/>
      <c r="G46" s="238"/>
      <c r="H46" s="239"/>
      <c r="I46" s="240"/>
    </row>
    <row r="47" spans="2:9" s="10" customFormat="1" ht="40.5" customHeight="1">
      <c r="B47" s="278">
        <v>2200</v>
      </c>
      <c r="C47" s="275" t="s">
        <v>123</v>
      </c>
      <c r="D47" s="279">
        <v>0</v>
      </c>
      <c r="E47" s="280">
        <v>0</v>
      </c>
      <c r="F47" s="286" t="s">
        <v>331</v>
      </c>
      <c r="G47" s="238">
        <f>SUM(G49,G52,G55,G58,G61)</f>
        <v>0</v>
      </c>
      <c r="H47" s="238">
        <f>SUM(H49,H52,H55,H58,H61)</f>
        <v>0</v>
      </c>
      <c r="I47" s="238">
        <f>SUM(I49,I52,I55,I58,I61)</f>
        <v>0</v>
      </c>
    </row>
    <row r="48" spans="2:9" ht="24" customHeight="1">
      <c r="B48" s="274"/>
      <c r="C48" s="275"/>
      <c r="D48" s="276"/>
      <c r="E48" s="277"/>
      <c r="F48" s="297" t="s">
        <v>13</v>
      </c>
      <c r="G48" s="423"/>
      <c r="H48" s="424"/>
      <c r="I48" s="425"/>
    </row>
    <row r="49" spans="2:9" ht="17.25" customHeight="1">
      <c r="B49" s="278">
        <v>2210</v>
      </c>
      <c r="C49" s="275" t="s">
        <v>123</v>
      </c>
      <c r="D49" s="279">
        <v>1</v>
      </c>
      <c r="E49" s="280">
        <v>0</v>
      </c>
      <c r="F49" s="297" t="s">
        <v>320</v>
      </c>
      <c r="G49" s="238">
        <f>SUM(G51)</f>
        <v>0</v>
      </c>
      <c r="H49" s="238">
        <f>SUM(H51)</f>
        <v>0</v>
      </c>
      <c r="I49" s="238">
        <f>SUM(I51)</f>
        <v>0</v>
      </c>
    </row>
    <row r="50" spans="2:9" s="10" customFormat="1" ht="18" customHeight="1">
      <c r="B50" s="278"/>
      <c r="C50" s="275"/>
      <c r="D50" s="279"/>
      <c r="E50" s="280"/>
      <c r="F50" s="297" t="s">
        <v>14</v>
      </c>
      <c r="G50" s="429"/>
      <c r="H50" s="429"/>
      <c r="I50" s="240"/>
    </row>
    <row r="51" spans="2:9" ht="15.75" customHeight="1" thickBot="1">
      <c r="B51" s="278">
        <v>2211</v>
      </c>
      <c r="C51" s="275" t="s">
        <v>123</v>
      </c>
      <c r="D51" s="279">
        <v>1</v>
      </c>
      <c r="E51" s="280">
        <v>1</v>
      </c>
      <c r="F51" s="297" t="s">
        <v>321</v>
      </c>
      <c r="G51" s="426">
        <f>SUM(H51:I51)</f>
        <v>0</v>
      </c>
      <c r="H51" s="427">
        <v>0</v>
      </c>
      <c r="I51" s="428">
        <v>0</v>
      </c>
    </row>
    <row r="52" spans="2:9" ht="17.25" customHeight="1">
      <c r="B52" s="278">
        <v>2220</v>
      </c>
      <c r="C52" s="275" t="s">
        <v>123</v>
      </c>
      <c r="D52" s="279">
        <v>2</v>
      </c>
      <c r="E52" s="280">
        <v>0</v>
      </c>
      <c r="F52" s="297" t="s">
        <v>322</v>
      </c>
      <c r="G52" s="238">
        <f>SUM(G54)</f>
        <v>0</v>
      </c>
      <c r="H52" s="238">
        <f>SUM(H54)</f>
        <v>0</v>
      </c>
      <c r="I52" s="238">
        <f>SUM(I54)</f>
        <v>0</v>
      </c>
    </row>
    <row r="53" spans="2:9" s="10" customFormat="1" ht="14.25" customHeight="1">
      <c r="B53" s="278"/>
      <c r="C53" s="275"/>
      <c r="D53" s="279"/>
      <c r="E53" s="280"/>
      <c r="F53" s="297" t="s">
        <v>14</v>
      </c>
      <c r="G53" s="429"/>
      <c r="H53" s="429"/>
      <c r="I53" s="240"/>
    </row>
    <row r="54" spans="2:9" ht="27" customHeight="1" thickBot="1">
      <c r="B54" s="278">
        <v>2221</v>
      </c>
      <c r="C54" s="275" t="s">
        <v>123</v>
      </c>
      <c r="D54" s="279">
        <v>2</v>
      </c>
      <c r="E54" s="280">
        <v>1</v>
      </c>
      <c r="F54" s="297" t="s">
        <v>323</v>
      </c>
      <c r="G54" s="426">
        <f>SUM(H54:I54)</f>
        <v>0</v>
      </c>
      <c r="H54" s="427">
        <v>0</v>
      </c>
      <c r="I54" s="428">
        <v>0</v>
      </c>
    </row>
    <row r="55" spans="2:9" ht="31.5" customHeight="1">
      <c r="B55" s="278">
        <v>2230</v>
      </c>
      <c r="C55" s="275" t="s">
        <v>123</v>
      </c>
      <c r="D55" s="279">
        <v>3</v>
      </c>
      <c r="E55" s="280">
        <v>0</v>
      </c>
      <c r="F55" s="297" t="s">
        <v>324</v>
      </c>
      <c r="G55" s="238">
        <f>SUM(G57)</f>
        <v>0</v>
      </c>
      <c r="H55" s="238">
        <f>SUM(H57)</f>
        <v>0</v>
      </c>
      <c r="I55" s="238">
        <f>SUM(I57)</f>
        <v>0</v>
      </c>
    </row>
    <row r="56" spans="2:9" s="10" customFormat="1" ht="18.75" customHeight="1">
      <c r="B56" s="278"/>
      <c r="C56" s="275"/>
      <c r="D56" s="279"/>
      <c r="E56" s="280"/>
      <c r="F56" s="297" t="s">
        <v>14</v>
      </c>
      <c r="G56" s="429"/>
      <c r="H56" s="429"/>
      <c r="I56" s="240"/>
    </row>
    <row r="57" spans="2:9" ht="30" customHeight="1" thickBot="1">
      <c r="B57" s="278">
        <v>2231</v>
      </c>
      <c r="C57" s="275" t="s">
        <v>123</v>
      </c>
      <c r="D57" s="279">
        <v>3</v>
      </c>
      <c r="E57" s="280">
        <v>1</v>
      </c>
      <c r="F57" s="297" t="s">
        <v>325</v>
      </c>
      <c r="G57" s="426">
        <f>SUM(H57:I57)</f>
        <v>0</v>
      </c>
      <c r="H57" s="427">
        <v>0</v>
      </c>
      <c r="I57" s="428">
        <v>0</v>
      </c>
    </row>
    <row r="58" spans="2:9" ht="36.75" customHeight="1">
      <c r="B58" s="278">
        <v>2240</v>
      </c>
      <c r="C58" s="275" t="s">
        <v>123</v>
      </c>
      <c r="D58" s="279">
        <v>4</v>
      </c>
      <c r="E58" s="280">
        <v>0</v>
      </c>
      <c r="F58" s="297" t="s">
        <v>326</v>
      </c>
      <c r="G58" s="238">
        <f>SUM(G60)</f>
        <v>0</v>
      </c>
      <c r="H58" s="238">
        <f>SUM(H60)</f>
        <v>0</v>
      </c>
      <c r="I58" s="238">
        <f>SUM(I60)</f>
        <v>0</v>
      </c>
    </row>
    <row r="59" spans="2:9" s="10" customFormat="1" ht="16.5" customHeight="1">
      <c r="B59" s="278"/>
      <c r="C59" s="279"/>
      <c r="D59" s="279"/>
      <c r="E59" s="280"/>
      <c r="F59" s="297" t="s">
        <v>14</v>
      </c>
      <c r="G59" s="429"/>
      <c r="H59" s="429"/>
      <c r="I59" s="240"/>
    </row>
    <row r="60" spans="2:9" ht="35.25" customHeight="1" thickBot="1">
      <c r="B60" s="278">
        <v>2241</v>
      </c>
      <c r="C60" s="275" t="s">
        <v>123</v>
      </c>
      <c r="D60" s="279">
        <v>4</v>
      </c>
      <c r="E60" s="280">
        <v>1</v>
      </c>
      <c r="F60" s="297" t="s">
        <v>326</v>
      </c>
      <c r="G60" s="426">
        <f>SUM(H60:I60)</f>
        <v>0</v>
      </c>
      <c r="H60" s="427">
        <v>0</v>
      </c>
      <c r="I60" s="428">
        <v>0</v>
      </c>
    </row>
    <row r="61" spans="2:9" s="24" customFormat="1" ht="34.5" customHeight="1">
      <c r="B61" s="278">
        <v>2250</v>
      </c>
      <c r="C61" s="275" t="s">
        <v>123</v>
      </c>
      <c r="D61" s="279">
        <v>5</v>
      </c>
      <c r="E61" s="280">
        <v>0</v>
      </c>
      <c r="F61" s="297" t="s">
        <v>327</v>
      </c>
      <c r="G61" s="238">
        <f>SUM(G63)</f>
        <v>0</v>
      </c>
      <c r="H61" s="238">
        <f>SUM(H63)</f>
        <v>0</v>
      </c>
      <c r="I61" s="238">
        <f>SUM(I63)</f>
        <v>0</v>
      </c>
    </row>
    <row r="62" spans="2:9" ht="17.25" customHeight="1">
      <c r="B62" s="278"/>
      <c r="C62" s="275"/>
      <c r="D62" s="279"/>
      <c r="E62" s="280"/>
      <c r="F62" s="297" t="s">
        <v>14</v>
      </c>
      <c r="G62" s="429"/>
      <c r="H62" s="429"/>
      <c r="I62" s="240"/>
    </row>
    <row r="63" spans="2:9" ht="25.5" customHeight="1" thickBot="1">
      <c r="B63" s="278">
        <v>2251</v>
      </c>
      <c r="C63" s="279" t="s">
        <v>123</v>
      </c>
      <c r="D63" s="279">
        <v>5</v>
      </c>
      <c r="E63" s="280">
        <v>1</v>
      </c>
      <c r="F63" s="297" t="s">
        <v>327</v>
      </c>
      <c r="G63" s="426">
        <f>SUM(H63:I63)</f>
        <v>0</v>
      </c>
      <c r="H63" s="427">
        <v>0</v>
      </c>
      <c r="I63" s="428">
        <v>0</v>
      </c>
    </row>
    <row r="64" spans="2:9" s="10" customFormat="1" ht="54.75" customHeight="1">
      <c r="B64" s="278">
        <v>2300</v>
      </c>
      <c r="C64" s="281" t="s">
        <v>124</v>
      </c>
      <c r="D64" s="279">
        <v>0</v>
      </c>
      <c r="E64" s="280">
        <v>0</v>
      </c>
      <c r="F64" s="289" t="s">
        <v>332</v>
      </c>
      <c r="G64" s="238">
        <f>SUM(G66,G71,G74,G78,G81,G84,G87)</f>
        <v>0</v>
      </c>
      <c r="H64" s="238">
        <f>SUM(H66,H71,H74,H78,H81,H84,H87)</f>
        <v>0</v>
      </c>
      <c r="I64" s="238">
        <f>SUM(I66,I71,I74,I78,I81,I84,I87)</f>
        <v>0</v>
      </c>
    </row>
    <row r="65" spans="2:9" ht="21.75" customHeight="1">
      <c r="B65" s="274"/>
      <c r="C65" s="275"/>
      <c r="D65" s="276"/>
      <c r="E65" s="277"/>
      <c r="F65" s="297" t="s">
        <v>13</v>
      </c>
      <c r="G65" s="423"/>
      <c r="H65" s="424"/>
      <c r="I65" s="425"/>
    </row>
    <row r="66" spans="2:9" ht="21" customHeight="1">
      <c r="B66" s="278">
        <v>2310</v>
      </c>
      <c r="C66" s="281" t="s">
        <v>124</v>
      </c>
      <c r="D66" s="279">
        <v>1</v>
      </c>
      <c r="E66" s="280">
        <v>0</v>
      </c>
      <c r="F66" s="297" t="s">
        <v>582</v>
      </c>
      <c r="G66" s="238">
        <f>SUM(G68:G70)</f>
        <v>0</v>
      </c>
      <c r="H66" s="238">
        <f>SUM(H68:H70)</f>
        <v>0</v>
      </c>
      <c r="I66" s="238">
        <f>SUM(I68:I70)</f>
        <v>0</v>
      </c>
    </row>
    <row r="67" spans="2:9" ht="18">
      <c r="B67" s="278"/>
      <c r="C67" s="275"/>
      <c r="D67" s="279"/>
      <c r="E67" s="280"/>
      <c r="F67" s="297" t="s">
        <v>14</v>
      </c>
      <c r="G67" s="238"/>
      <c r="H67" s="239"/>
      <c r="I67" s="240"/>
    </row>
    <row r="68" spans="2:9" ht="19.5" customHeight="1" thickBot="1">
      <c r="B68" s="278">
        <v>2311</v>
      </c>
      <c r="C68" s="281" t="s">
        <v>124</v>
      </c>
      <c r="D68" s="279">
        <v>1</v>
      </c>
      <c r="E68" s="280">
        <v>1</v>
      </c>
      <c r="F68" s="297" t="s">
        <v>328</v>
      </c>
      <c r="G68" s="426">
        <f>SUM(H68:I68)</f>
        <v>0</v>
      </c>
      <c r="H68" s="427">
        <v>0</v>
      </c>
      <c r="I68" s="428">
        <v>0</v>
      </c>
    </row>
    <row r="69" spans="2:9" s="10" customFormat="1" ht="18.75" customHeight="1" thickBot="1">
      <c r="B69" s="278">
        <v>2312</v>
      </c>
      <c r="C69" s="281" t="s">
        <v>124</v>
      </c>
      <c r="D69" s="279">
        <v>1</v>
      </c>
      <c r="E69" s="280">
        <v>2</v>
      </c>
      <c r="F69" s="297" t="s">
        <v>583</v>
      </c>
      <c r="G69" s="426">
        <f>SUM(H69:I69)</f>
        <v>0</v>
      </c>
      <c r="H69" s="427">
        <v>0</v>
      </c>
      <c r="I69" s="428">
        <v>0</v>
      </c>
    </row>
    <row r="70" spans="2:9" ht="24.75" customHeight="1" thickBot="1">
      <c r="B70" s="278">
        <v>2313</v>
      </c>
      <c r="C70" s="281" t="s">
        <v>124</v>
      </c>
      <c r="D70" s="279">
        <v>1</v>
      </c>
      <c r="E70" s="280">
        <v>3</v>
      </c>
      <c r="F70" s="297" t="s">
        <v>584</v>
      </c>
      <c r="G70" s="426">
        <f>SUM(H70:I70)</f>
        <v>0</v>
      </c>
      <c r="H70" s="427">
        <v>0</v>
      </c>
      <c r="I70" s="428">
        <v>0</v>
      </c>
    </row>
    <row r="71" spans="2:9" ht="32.25" customHeight="1">
      <c r="B71" s="278">
        <v>2320</v>
      </c>
      <c r="C71" s="281" t="s">
        <v>124</v>
      </c>
      <c r="D71" s="279">
        <v>2</v>
      </c>
      <c r="E71" s="280">
        <v>0</v>
      </c>
      <c r="F71" s="297" t="s">
        <v>585</v>
      </c>
      <c r="G71" s="238">
        <f>SUM(G73)</f>
        <v>0</v>
      </c>
      <c r="H71" s="238">
        <f>SUM(H73)</f>
        <v>0</v>
      </c>
      <c r="I71" s="238">
        <f>SUM(I73)</f>
        <v>0</v>
      </c>
    </row>
    <row r="72" spans="2:9" s="10" customFormat="1" ht="24" customHeight="1">
      <c r="B72" s="278"/>
      <c r="C72" s="275"/>
      <c r="D72" s="279"/>
      <c r="E72" s="280"/>
      <c r="F72" s="297" t="s">
        <v>14</v>
      </c>
      <c r="G72" s="429"/>
      <c r="H72" s="429"/>
      <c r="I72" s="240"/>
    </row>
    <row r="73" spans="2:9" ht="24.75" customHeight="1" thickBot="1">
      <c r="B73" s="278">
        <v>2321</v>
      </c>
      <c r="C73" s="281" t="s">
        <v>124</v>
      </c>
      <c r="D73" s="279">
        <v>2</v>
      </c>
      <c r="E73" s="280">
        <v>1</v>
      </c>
      <c r="F73" s="297" t="s">
        <v>586</v>
      </c>
      <c r="G73" s="426">
        <f>SUM(H73:I73)</f>
        <v>0</v>
      </c>
      <c r="H73" s="427">
        <v>0</v>
      </c>
      <c r="I73" s="428">
        <v>0</v>
      </c>
    </row>
    <row r="74" spans="2:9" ht="34.5" customHeight="1">
      <c r="B74" s="278">
        <v>2330</v>
      </c>
      <c r="C74" s="281" t="s">
        <v>124</v>
      </c>
      <c r="D74" s="279">
        <v>3</v>
      </c>
      <c r="E74" s="280">
        <v>0</v>
      </c>
      <c r="F74" s="297" t="s">
        <v>587</v>
      </c>
      <c r="G74" s="238">
        <f>SUM(G76:G77)</f>
        <v>0</v>
      </c>
      <c r="H74" s="238">
        <f>SUM(H76:H77)</f>
        <v>0</v>
      </c>
      <c r="I74" s="238">
        <f>SUM(I76:I77)</f>
        <v>0</v>
      </c>
    </row>
    <row r="75" spans="2:9" ht="24" customHeight="1">
      <c r="B75" s="278"/>
      <c r="C75" s="275"/>
      <c r="D75" s="279"/>
      <c r="E75" s="280"/>
      <c r="F75" s="297" t="s">
        <v>14</v>
      </c>
      <c r="G75" s="238"/>
      <c r="H75" s="239"/>
      <c r="I75" s="240"/>
    </row>
    <row r="76" spans="2:9" s="10" customFormat="1" ht="24.75" customHeight="1" thickBot="1">
      <c r="B76" s="278">
        <v>2331</v>
      </c>
      <c r="C76" s="281" t="s">
        <v>124</v>
      </c>
      <c r="D76" s="279">
        <v>3</v>
      </c>
      <c r="E76" s="280">
        <v>1</v>
      </c>
      <c r="F76" s="297" t="s">
        <v>329</v>
      </c>
      <c r="G76" s="426">
        <f>SUM(H76:I76)</f>
        <v>0</v>
      </c>
      <c r="H76" s="427">
        <v>0</v>
      </c>
      <c r="I76" s="428">
        <v>0</v>
      </c>
    </row>
    <row r="77" spans="2:9" ht="21.75" customHeight="1" thickBot="1">
      <c r="B77" s="278">
        <v>2332</v>
      </c>
      <c r="C77" s="281" t="s">
        <v>124</v>
      </c>
      <c r="D77" s="279">
        <v>3</v>
      </c>
      <c r="E77" s="280">
        <v>2</v>
      </c>
      <c r="F77" s="297" t="s">
        <v>588</v>
      </c>
      <c r="G77" s="426">
        <f>SUM(H77:I77)</f>
        <v>0</v>
      </c>
      <c r="H77" s="427">
        <v>0</v>
      </c>
      <c r="I77" s="428">
        <v>0</v>
      </c>
    </row>
    <row r="78" spans="2:9" ht="21.75" customHeight="1">
      <c r="B78" s="278">
        <v>2340</v>
      </c>
      <c r="C78" s="281" t="s">
        <v>124</v>
      </c>
      <c r="D78" s="279">
        <v>4</v>
      </c>
      <c r="E78" s="280">
        <v>0</v>
      </c>
      <c r="F78" s="297" t="s">
        <v>589</v>
      </c>
      <c r="G78" s="238">
        <f>SUM(G80)</f>
        <v>0</v>
      </c>
      <c r="H78" s="238">
        <f>SUM(H80)</f>
        <v>0</v>
      </c>
      <c r="I78" s="238">
        <f>SUM(I80)</f>
        <v>0</v>
      </c>
    </row>
    <row r="79" spans="2:9" s="10" customFormat="1" ht="21.75" customHeight="1">
      <c r="B79" s="278"/>
      <c r="C79" s="275"/>
      <c r="D79" s="279"/>
      <c r="E79" s="280"/>
      <c r="F79" s="297" t="s">
        <v>14</v>
      </c>
      <c r="G79" s="429"/>
      <c r="H79" s="429"/>
      <c r="I79" s="240"/>
    </row>
    <row r="80" spans="2:9" ht="28.5" customHeight="1" thickBot="1">
      <c r="B80" s="278">
        <v>2341</v>
      </c>
      <c r="C80" s="281" t="s">
        <v>124</v>
      </c>
      <c r="D80" s="279">
        <v>4</v>
      </c>
      <c r="E80" s="280">
        <v>1</v>
      </c>
      <c r="F80" s="297" t="s">
        <v>589</v>
      </c>
      <c r="G80" s="426">
        <f>SUM(H80:I80)</f>
        <v>0</v>
      </c>
      <c r="H80" s="427">
        <v>0</v>
      </c>
      <c r="I80" s="428">
        <v>0</v>
      </c>
    </row>
    <row r="81" spans="2:9" ht="40.5" customHeight="1">
      <c r="B81" s="278">
        <v>2350</v>
      </c>
      <c r="C81" s="281" t="s">
        <v>124</v>
      </c>
      <c r="D81" s="279">
        <v>5</v>
      </c>
      <c r="E81" s="280">
        <v>0</v>
      </c>
      <c r="F81" s="297" t="s">
        <v>330</v>
      </c>
      <c r="G81" s="238">
        <f>SUM(G83)</f>
        <v>0</v>
      </c>
      <c r="H81" s="238">
        <f>SUM(H83)</f>
        <v>0</v>
      </c>
      <c r="I81" s="238">
        <f>SUM(I83)</f>
        <v>0</v>
      </c>
    </row>
    <row r="82" spans="2:9" s="10" customFormat="1" ht="27" customHeight="1">
      <c r="B82" s="278"/>
      <c r="C82" s="275"/>
      <c r="D82" s="279"/>
      <c r="E82" s="280"/>
      <c r="F82" s="297" t="s">
        <v>14</v>
      </c>
      <c r="G82" s="429"/>
      <c r="H82" s="429"/>
      <c r="I82" s="240"/>
    </row>
    <row r="83" spans="2:9" ht="45" customHeight="1" thickBot="1">
      <c r="B83" s="278">
        <v>2351</v>
      </c>
      <c r="C83" s="281" t="s">
        <v>124</v>
      </c>
      <c r="D83" s="279">
        <v>5</v>
      </c>
      <c r="E83" s="280">
        <v>1</v>
      </c>
      <c r="F83" s="297" t="s">
        <v>336</v>
      </c>
      <c r="G83" s="426">
        <f>SUM(H83:I83)</f>
        <v>0</v>
      </c>
      <c r="H83" s="427">
        <v>0</v>
      </c>
      <c r="I83" s="428">
        <v>0</v>
      </c>
    </row>
    <row r="84" spans="2:9" ht="39.75" customHeight="1">
      <c r="B84" s="278">
        <v>2360</v>
      </c>
      <c r="C84" s="281" t="s">
        <v>124</v>
      </c>
      <c r="D84" s="279">
        <v>6</v>
      </c>
      <c r="E84" s="280">
        <v>0</v>
      </c>
      <c r="F84" s="297" t="s">
        <v>44</v>
      </c>
      <c r="G84" s="238">
        <f>SUM(G86)</f>
        <v>0</v>
      </c>
      <c r="H84" s="238">
        <f>SUM(H86)</f>
        <v>0</v>
      </c>
      <c r="I84" s="238">
        <f>SUM(I86)</f>
        <v>0</v>
      </c>
    </row>
    <row r="85" spans="2:9" s="10" customFormat="1" ht="20.25" customHeight="1">
      <c r="B85" s="278"/>
      <c r="C85" s="275"/>
      <c r="D85" s="279"/>
      <c r="E85" s="280"/>
      <c r="F85" s="297" t="s">
        <v>14</v>
      </c>
      <c r="G85" s="429"/>
      <c r="H85" s="429"/>
      <c r="I85" s="240"/>
    </row>
    <row r="86" spans="2:9" ht="41.25" customHeight="1" thickBot="1">
      <c r="B86" s="278">
        <v>2361</v>
      </c>
      <c r="C86" s="281" t="s">
        <v>124</v>
      </c>
      <c r="D86" s="279">
        <v>6</v>
      </c>
      <c r="E86" s="280">
        <v>1</v>
      </c>
      <c r="F86" s="297" t="s">
        <v>44</v>
      </c>
      <c r="G86" s="426">
        <f>SUM(H86:I86)</f>
        <v>0</v>
      </c>
      <c r="H86" s="427">
        <v>0</v>
      </c>
      <c r="I86" s="428">
        <v>0</v>
      </c>
    </row>
    <row r="87" spans="2:9" s="24" customFormat="1" ht="45" customHeight="1">
      <c r="B87" s="278">
        <v>2370</v>
      </c>
      <c r="C87" s="281" t="s">
        <v>124</v>
      </c>
      <c r="D87" s="279">
        <v>7</v>
      </c>
      <c r="E87" s="280">
        <v>0</v>
      </c>
      <c r="F87" s="297" t="s">
        <v>45</v>
      </c>
      <c r="G87" s="238">
        <f>SUM(G89)</f>
        <v>0</v>
      </c>
      <c r="H87" s="238">
        <f>SUM(H89)</f>
        <v>0</v>
      </c>
      <c r="I87" s="238">
        <f>SUM(I89)</f>
        <v>0</v>
      </c>
    </row>
    <row r="88" spans="2:9" ht="18.75" customHeight="1">
      <c r="B88" s="278"/>
      <c r="C88" s="275"/>
      <c r="D88" s="279"/>
      <c r="E88" s="280"/>
      <c r="F88" s="297" t="s">
        <v>14</v>
      </c>
      <c r="G88" s="429"/>
      <c r="H88" s="429"/>
      <c r="I88" s="240"/>
    </row>
    <row r="89" spans="2:9" ht="30.75" customHeight="1" thickBot="1">
      <c r="B89" s="283">
        <v>2371</v>
      </c>
      <c r="C89" s="292" t="s">
        <v>124</v>
      </c>
      <c r="D89" s="284">
        <v>7</v>
      </c>
      <c r="E89" s="285">
        <v>1</v>
      </c>
      <c r="F89" s="293" t="s">
        <v>46</v>
      </c>
      <c r="G89" s="426">
        <f>SUM(H89:I89)</f>
        <v>0</v>
      </c>
      <c r="H89" s="427">
        <v>0</v>
      </c>
      <c r="I89" s="428">
        <v>0</v>
      </c>
    </row>
    <row r="90" spans="2:9" s="25" customFormat="1" ht="15">
      <c r="B90" s="547" t="s">
        <v>82</v>
      </c>
      <c r="C90" s="549" t="s">
        <v>298</v>
      </c>
      <c r="D90" s="551" t="s">
        <v>299</v>
      </c>
      <c r="E90" s="557" t="s">
        <v>300</v>
      </c>
      <c r="F90" s="555" t="s">
        <v>85</v>
      </c>
      <c r="G90" s="95" t="s">
        <v>410</v>
      </c>
      <c r="H90" s="545" t="s">
        <v>411</v>
      </c>
      <c r="I90" s="546"/>
    </row>
    <row r="91" spans="2:9" s="24" customFormat="1" ht="26.25" thickBot="1">
      <c r="B91" s="548"/>
      <c r="C91" s="550"/>
      <c r="D91" s="552"/>
      <c r="E91" s="558"/>
      <c r="F91" s="556"/>
      <c r="G91" s="101" t="s">
        <v>412</v>
      </c>
      <c r="H91" s="102" t="s">
        <v>287</v>
      </c>
      <c r="I91" s="103" t="s">
        <v>288</v>
      </c>
    </row>
    <row r="92" spans="2:9" ht="18" customHeight="1" thickBot="1">
      <c r="B92" s="69">
        <v>1</v>
      </c>
      <c r="C92" s="70">
        <v>2</v>
      </c>
      <c r="D92" s="70">
        <v>3</v>
      </c>
      <c r="E92" s="71">
        <v>4</v>
      </c>
      <c r="F92" s="72">
        <v>5</v>
      </c>
      <c r="G92" s="104">
        <v>6</v>
      </c>
      <c r="H92" s="105">
        <v>7</v>
      </c>
      <c r="I92" s="106">
        <v>8</v>
      </c>
    </row>
    <row r="93" spans="2:9" s="10" customFormat="1" ht="42" customHeight="1">
      <c r="B93" s="278">
        <v>2400</v>
      </c>
      <c r="C93" s="281" t="s">
        <v>126</v>
      </c>
      <c r="D93" s="279">
        <v>0</v>
      </c>
      <c r="E93" s="280">
        <v>0</v>
      </c>
      <c r="F93" s="289" t="s">
        <v>333</v>
      </c>
      <c r="G93" s="238">
        <f>SUM(G95,G99,G105,G113,G118,G125,G128,G134,G145)</f>
        <v>46340</v>
      </c>
      <c r="H93" s="238">
        <f>SUM(H95,H99,H105,H113,H118,H125,H128,H134,H145)</f>
        <v>46340</v>
      </c>
      <c r="I93" s="238">
        <f>SUM(I95,I99,I105,I113,I118,I125,I128,I134,I145)</f>
        <v>0</v>
      </c>
    </row>
    <row r="94" spans="2:9" ht="20.25" customHeight="1">
      <c r="B94" s="274"/>
      <c r="C94" s="275"/>
      <c r="D94" s="276"/>
      <c r="E94" s="277"/>
      <c r="F94" s="287" t="s">
        <v>13</v>
      </c>
      <c r="G94" s="423"/>
      <c r="H94" s="424"/>
      <c r="I94" s="425"/>
    </row>
    <row r="95" spans="2:9" ht="37.5" customHeight="1">
      <c r="B95" s="278">
        <v>2410</v>
      </c>
      <c r="C95" s="281" t="s">
        <v>126</v>
      </c>
      <c r="D95" s="279">
        <v>1</v>
      </c>
      <c r="E95" s="280">
        <v>0</v>
      </c>
      <c r="F95" s="287" t="s">
        <v>337</v>
      </c>
      <c r="G95" s="238">
        <f>SUM(G97:G98)</f>
        <v>0</v>
      </c>
      <c r="H95" s="238">
        <f>SUM(H97:H98)</f>
        <v>0</v>
      </c>
      <c r="I95" s="238">
        <f>SUM(I97:I98)</f>
        <v>0</v>
      </c>
    </row>
    <row r="96" spans="2:9" ht="20.25" customHeight="1">
      <c r="B96" s="278"/>
      <c r="C96" s="275"/>
      <c r="D96" s="279"/>
      <c r="E96" s="280"/>
      <c r="F96" s="287" t="s">
        <v>14</v>
      </c>
      <c r="G96" s="238"/>
      <c r="H96" s="239"/>
      <c r="I96" s="240"/>
    </row>
    <row r="97" spans="2:9" s="10" customFormat="1" ht="34.5" customHeight="1" thickBot="1">
      <c r="B97" s="278">
        <v>2411</v>
      </c>
      <c r="C97" s="281" t="s">
        <v>126</v>
      </c>
      <c r="D97" s="279">
        <v>1</v>
      </c>
      <c r="E97" s="280">
        <v>1</v>
      </c>
      <c r="F97" s="287" t="s">
        <v>338</v>
      </c>
      <c r="G97" s="426">
        <f>SUM(H97:I97)</f>
        <v>0</v>
      </c>
      <c r="H97" s="427">
        <v>0</v>
      </c>
      <c r="I97" s="428">
        <v>0</v>
      </c>
    </row>
    <row r="98" spans="2:9" ht="30" customHeight="1" thickBot="1">
      <c r="B98" s="278">
        <v>2412</v>
      </c>
      <c r="C98" s="281" t="s">
        <v>126</v>
      </c>
      <c r="D98" s="279">
        <v>1</v>
      </c>
      <c r="E98" s="280">
        <v>2</v>
      </c>
      <c r="F98" s="287" t="s">
        <v>339</v>
      </c>
      <c r="G98" s="426">
        <f>SUM(H98:I98)</f>
        <v>0</v>
      </c>
      <c r="H98" s="427">
        <v>0</v>
      </c>
      <c r="I98" s="428">
        <v>0</v>
      </c>
    </row>
    <row r="99" spans="2:9" ht="29.25" customHeight="1">
      <c r="B99" s="278">
        <v>2420</v>
      </c>
      <c r="C99" s="281" t="s">
        <v>126</v>
      </c>
      <c r="D99" s="279">
        <v>2</v>
      </c>
      <c r="E99" s="280">
        <v>0</v>
      </c>
      <c r="F99" s="287" t="s">
        <v>340</v>
      </c>
      <c r="G99" s="238">
        <f>SUM(G101:G104)</f>
        <v>35000</v>
      </c>
      <c r="H99" s="238">
        <f>SUM(H101:H104)</f>
        <v>35000</v>
      </c>
      <c r="I99" s="238">
        <f>SUM(I101:I104)</f>
        <v>0</v>
      </c>
    </row>
    <row r="100" spans="2:9" ht="21" customHeight="1">
      <c r="B100" s="278"/>
      <c r="C100" s="275"/>
      <c r="D100" s="279"/>
      <c r="E100" s="280"/>
      <c r="F100" s="287" t="s">
        <v>14</v>
      </c>
      <c r="G100" s="238"/>
      <c r="H100" s="239"/>
      <c r="I100" s="240"/>
    </row>
    <row r="101" spans="2:9" ht="23.25" customHeight="1" thickBot="1">
      <c r="B101" s="278">
        <v>2421</v>
      </c>
      <c r="C101" s="281" t="s">
        <v>126</v>
      </c>
      <c r="D101" s="279">
        <v>2</v>
      </c>
      <c r="E101" s="280">
        <v>1</v>
      </c>
      <c r="F101" s="287" t="s">
        <v>341</v>
      </c>
      <c r="G101" s="426">
        <f>SUM(H101:I101)</f>
        <v>20000</v>
      </c>
      <c r="H101" s="427">
        <v>20000</v>
      </c>
      <c r="I101" s="428">
        <v>0</v>
      </c>
    </row>
    <row r="102" spans="2:9" ht="21.75" customHeight="1" thickBot="1">
      <c r="B102" s="278">
        <v>2422</v>
      </c>
      <c r="C102" s="281" t="s">
        <v>126</v>
      </c>
      <c r="D102" s="279">
        <v>2</v>
      </c>
      <c r="E102" s="280">
        <v>2</v>
      </c>
      <c r="F102" s="287" t="s">
        <v>342</v>
      </c>
      <c r="G102" s="426">
        <f>SUM(H102:I102)</f>
        <v>0</v>
      </c>
      <c r="H102" s="427">
        <v>0</v>
      </c>
      <c r="I102" s="428">
        <v>0</v>
      </c>
    </row>
    <row r="103" spans="2:9" s="10" customFormat="1" ht="21" customHeight="1" thickBot="1">
      <c r="B103" s="278">
        <v>2423</v>
      </c>
      <c r="C103" s="281" t="s">
        <v>126</v>
      </c>
      <c r="D103" s="279">
        <v>2</v>
      </c>
      <c r="E103" s="280">
        <v>3</v>
      </c>
      <c r="F103" s="287" t="s">
        <v>343</v>
      </c>
      <c r="G103" s="426">
        <f>SUM(H103:I103)</f>
        <v>0</v>
      </c>
      <c r="H103" s="427">
        <v>0</v>
      </c>
      <c r="I103" s="428"/>
    </row>
    <row r="104" spans="2:9" ht="20.25" customHeight="1" thickBot="1">
      <c r="B104" s="278">
        <v>2424</v>
      </c>
      <c r="C104" s="281" t="s">
        <v>126</v>
      </c>
      <c r="D104" s="279">
        <v>2</v>
      </c>
      <c r="E104" s="280">
        <v>4</v>
      </c>
      <c r="F104" s="287" t="s">
        <v>127</v>
      </c>
      <c r="G104" s="426">
        <f>SUM(H104:I104)</f>
        <v>15000</v>
      </c>
      <c r="H104" s="427">
        <v>15000</v>
      </c>
      <c r="I104" s="428"/>
    </row>
    <row r="105" spans="2:9" ht="21" customHeight="1">
      <c r="B105" s="278">
        <v>2430</v>
      </c>
      <c r="C105" s="281" t="s">
        <v>126</v>
      </c>
      <c r="D105" s="279">
        <v>3</v>
      </c>
      <c r="E105" s="280">
        <v>0</v>
      </c>
      <c r="F105" s="287" t="s">
        <v>344</v>
      </c>
      <c r="G105" s="238">
        <f>SUM(G107:G112)</f>
        <v>0</v>
      </c>
      <c r="H105" s="238">
        <f>SUM(H107:H112)</f>
        <v>0</v>
      </c>
      <c r="I105" s="238">
        <f>SUM(I107:I112)</f>
        <v>0</v>
      </c>
    </row>
    <row r="106" spans="2:9" ht="22.5" customHeight="1">
      <c r="B106" s="278"/>
      <c r="C106" s="275"/>
      <c r="D106" s="279"/>
      <c r="E106" s="280"/>
      <c r="F106" s="287" t="s">
        <v>14</v>
      </c>
      <c r="G106" s="238"/>
      <c r="H106" s="239"/>
      <c r="I106" s="240"/>
    </row>
    <row r="107" spans="2:9" ht="27" customHeight="1" thickBot="1">
      <c r="B107" s="278">
        <v>2431</v>
      </c>
      <c r="C107" s="281" t="s">
        <v>126</v>
      </c>
      <c r="D107" s="279">
        <v>3</v>
      </c>
      <c r="E107" s="280">
        <v>1</v>
      </c>
      <c r="F107" s="287" t="s">
        <v>345</v>
      </c>
      <c r="G107" s="426">
        <f aca="true" t="shared" si="0" ref="G107:G112">SUM(H107:I107)</f>
        <v>0</v>
      </c>
      <c r="H107" s="239">
        <v>0</v>
      </c>
      <c r="I107" s="240">
        <v>0</v>
      </c>
    </row>
    <row r="108" spans="2:9" ht="19.5" customHeight="1" thickBot="1">
      <c r="B108" s="278">
        <v>2432</v>
      </c>
      <c r="C108" s="281" t="s">
        <v>126</v>
      </c>
      <c r="D108" s="279">
        <v>3</v>
      </c>
      <c r="E108" s="280">
        <v>2</v>
      </c>
      <c r="F108" s="287" t="s">
        <v>346</v>
      </c>
      <c r="G108" s="426">
        <f t="shared" si="0"/>
        <v>0</v>
      </c>
      <c r="H108" s="239">
        <v>0</v>
      </c>
      <c r="I108" s="240">
        <v>0</v>
      </c>
    </row>
    <row r="109" spans="2:9" ht="23.25" customHeight="1" thickBot="1">
      <c r="B109" s="278">
        <v>2433</v>
      </c>
      <c r="C109" s="281" t="s">
        <v>126</v>
      </c>
      <c r="D109" s="279">
        <v>3</v>
      </c>
      <c r="E109" s="280">
        <v>3</v>
      </c>
      <c r="F109" s="287" t="s">
        <v>347</v>
      </c>
      <c r="G109" s="426">
        <f t="shared" si="0"/>
        <v>0</v>
      </c>
      <c r="H109" s="239">
        <v>0</v>
      </c>
      <c r="I109" s="240">
        <v>0</v>
      </c>
    </row>
    <row r="110" spans="2:9" ht="36" customHeight="1" thickBot="1">
      <c r="B110" s="278">
        <v>2434</v>
      </c>
      <c r="C110" s="281" t="s">
        <v>126</v>
      </c>
      <c r="D110" s="279">
        <v>3</v>
      </c>
      <c r="E110" s="280">
        <v>4</v>
      </c>
      <c r="F110" s="287" t="s">
        <v>348</v>
      </c>
      <c r="G110" s="426">
        <f t="shared" si="0"/>
        <v>0</v>
      </c>
      <c r="H110" s="239">
        <v>0</v>
      </c>
      <c r="I110" s="240">
        <v>0</v>
      </c>
    </row>
    <row r="111" spans="2:9" s="10" customFormat="1" ht="20.25" customHeight="1" thickBot="1">
      <c r="B111" s="278">
        <v>2435</v>
      </c>
      <c r="C111" s="281" t="s">
        <v>126</v>
      </c>
      <c r="D111" s="279">
        <v>3</v>
      </c>
      <c r="E111" s="280">
        <v>5</v>
      </c>
      <c r="F111" s="287" t="s">
        <v>349</v>
      </c>
      <c r="G111" s="426">
        <f t="shared" si="0"/>
        <v>0</v>
      </c>
      <c r="H111" s="239">
        <v>0</v>
      </c>
      <c r="I111" s="240">
        <v>0</v>
      </c>
    </row>
    <row r="112" spans="2:9" ht="27.75" customHeight="1" thickBot="1">
      <c r="B112" s="278">
        <v>2436</v>
      </c>
      <c r="C112" s="281" t="s">
        <v>126</v>
      </c>
      <c r="D112" s="279">
        <v>3</v>
      </c>
      <c r="E112" s="280">
        <v>6</v>
      </c>
      <c r="F112" s="287" t="s">
        <v>350</v>
      </c>
      <c r="G112" s="426">
        <f t="shared" si="0"/>
        <v>0</v>
      </c>
      <c r="H112" s="239">
        <v>0</v>
      </c>
      <c r="I112" s="240">
        <v>0</v>
      </c>
    </row>
    <row r="113" spans="2:9" ht="29.25" customHeight="1">
      <c r="B113" s="278">
        <v>2440</v>
      </c>
      <c r="C113" s="281" t="s">
        <v>126</v>
      </c>
      <c r="D113" s="279">
        <v>4</v>
      </c>
      <c r="E113" s="280">
        <v>0</v>
      </c>
      <c r="F113" s="287" t="s">
        <v>351</v>
      </c>
      <c r="G113" s="238">
        <f>SUM(G115:G117)</f>
        <v>0</v>
      </c>
      <c r="H113" s="238">
        <f>SUM(H115:H117)</f>
        <v>0</v>
      </c>
      <c r="I113" s="238">
        <f>SUM(I115:I117)</f>
        <v>0</v>
      </c>
    </row>
    <row r="114" spans="2:9" ht="15" customHeight="1">
      <c r="B114" s="278"/>
      <c r="C114" s="275"/>
      <c r="D114" s="279"/>
      <c r="E114" s="280"/>
      <c r="F114" s="287" t="s">
        <v>14</v>
      </c>
      <c r="G114" s="238"/>
      <c r="H114" s="239"/>
      <c r="I114" s="240"/>
    </row>
    <row r="115" spans="2:9" ht="37.5" customHeight="1" thickBot="1">
      <c r="B115" s="278">
        <v>2441</v>
      </c>
      <c r="C115" s="281" t="s">
        <v>126</v>
      </c>
      <c r="D115" s="279">
        <v>4</v>
      </c>
      <c r="E115" s="280">
        <v>1</v>
      </c>
      <c r="F115" s="287" t="s">
        <v>352</v>
      </c>
      <c r="G115" s="426">
        <f>SUM(H115:I115)</f>
        <v>0</v>
      </c>
      <c r="H115" s="239">
        <v>0</v>
      </c>
      <c r="I115" s="240">
        <v>0</v>
      </c>
    </row>
    <row r="116" spans="2:9" s="10" customFormat="1" ht="24" customHeight="1" thickBot="1">
      <c r="B116" s="278">
        <v>2442</v>
      </c>
      <c r="C116" s="281" t="s">
        <v>126</v>
      </c>
      <c r="D116" s="279">
        <v>4</v>
      </c>
      <c r="E116" s="280">
        <v>2</v>
      </c>
      <c r="F116" s="287" t="s">
        <v>353</v>
      </c>
      <c r="G116" s="426">
        <f>SUM(H116:I116)</f>
        <v>0</v>
      </c>
      <c r="H116" s="239">
        <v>0</v>
      </c>
      <c r="I116" s="240">
        <v>0</v>
      </c>
    </row>
    <row r="117" spans="2:9" ht="24.75" customHeight="1" thickBot="1">
      <c r="B117" s="278">
        <v>2443</v>
      </c>
      <c r="C117" s="281" t="s">
        <v>126</v>
      </c>
      <c r="D117" s="279">
        <v>4</v>
      </c>
      <c r="E117" s="280">
        <v>3</v>
      </c>
      <c r="F117" s="287" t="s">
        <v>354</v>
      </c>
      <c r="G117" s="426">
        <f>SUM(H117:I117)</f>
        <v>0</v>
      </c>
      <c r="H117" s="239">
        <v>0</v>
      </c>
      <c r="I117" s="240">
        <v>0</v>
      </c>
    </row>
    <row r="118" spans="2:9" ht="24" customHeight="1">
      <c r="B118" s="278">
        <v>2450</v>
      </c>
      <c r="C118" s="281" t="s">
        <v>126</v>
      </c>
      <c r="D118" s="279">
        <v>5</v>
      </c>
      <c r="E118" s="280">
        <v>0</v>
      </c>
      <c r="F118" s="287" t="s">
        <v>355</v>
      </c>
      <c r="G118" s="238">
        <f>SUM(G120:G124)</f>
        <v>11340</v>
      </c>
      <c r="H118" s="238">
        <f>SUM(H120:H124)</f>
        <v>11340</v>
      </c>
      <c r="I118" s="238">
        <f>SUM(I120:I124)</f>
        <v>0</v>
      </c>
    </row>
    <row r="119" spans="2:9" ht="24" customHeight="1">
      <c r="B119" s="278"/>
      <c r="C119" s="275"/>
      <c r="D119" s="279"/>
      <c r="E119" s="280"/>
      <c r="F119" s="287" t="s">
        <v>14</v>
      </c>
      <c r="G119" s="238"/>
      <c r="H119" s="239"/>
      <c r="I119" s="240"/>
    </row>
    <row r="120" spans="2:9" ht="25.5" customHeight="1" thickBot="1">
      <c r="B120" s="278">
        <v>2451</v>
      </c>
      <c r="C120" s="281" t="s">
        <v>126</v>
      </c>
      <c r="D120" s="279">
        <v>5</v>
      </c>
      <c r="E120" s="280">
        <v>1</v>
      </c>
      <c r="F120" s="287" t="s">
        <v>356</v>
      </c>
      <c r="G120" s="426">
        <f>SUM(H120:I120)</f>
        <v>11340</v>
      </c>
      <c r="H120" s="427">
        <v>11340</v>
      </c>
      <c r="I120" s="428"/>
    </row>
    <row r="121" spans="2:9" ht="31.5" customHeight="1" thickBot="1">
      <c r="B121" s="278">
        <v>2452</v>
      </c>
      <c r="C121" s="281" t="s">
        <v>126</v>
      </c>
      <c r="D121" s="279">
        <v>5</v>
      </c>
      <c r="E121" s="280">
        <v>2</v>
      </c>
      <c r="F121" s="287" t="s">
        <v>357</v>
      </c>
      <c r="G121" s="426">
        <f>SUM(H121:I121)</f>
        <v>0</v>
      </c>
      <c r="H121" s="427">
        <v>0</v>
      </c>
      <c r="I121" s="428">
        <v>0</v>
      </c>
    </row>
    <row r="122" spans="2:9" ht="25.5" customHeight="1" thickBot="1">
      <c r="B122" s="278">
        <v>2453</v>
      </c>
      <c r="C122" s="281" t="s">
        <v>126</v>
      </c>
      <c r="D122" s="279">
        <v>5</v>
      </c>
      <c r="E122" s="280">
        <v>3</v>
      </c>
      <c r="F122" s="287" t="s">
        <v>358</v>
      </c>
      <c r="G122" s="426">
        <f>SUM(H122:I122)</f>
        <v>0</v>
      </c>
      <c r="H122" s="427">
        <v>0</v>
      </c>
      <c r="I122" s="428">
        <v>0</v>
      </c>
    </row>
    <row r="123" spans="2:9" s="10" customFormat="1" ht="22.5" customHeight="1" thickBot="1">
      <c r="B123" s="278">
        <v>2454</v>
      </c>
      <c r="C123" s="281" t="s">
        <v>126</v>
      </c>
      <c r="D123" s="279">
        <v>5</v>
      </c>
      <c r="E123" s="280">
        <v>4</v>
      </c>
      <c r="F123" s="287" t="s">
        <v>359</v>
      </c>
      <c r="G123" s="426">
        <f>SUM(H123:I123)</f>
        <v>0</v>
      </c>
      <c r="H123" s="427">
        <v>0</v>
      </c>
      <c r="I123" s="428">
        <v>0</v>
      </c>
    </row>
    <row r="124" spans="2:9" ht="26.25" customHeight="1" thickBot="1">
      <c r="B124" s="278">
        <v>2455</v>
      </c>
      <c r="C124" s="281" t="s">
        <v>126</v>
      </c>
      <c r="D124" s="279">
        <v>5</v>
      </c>
      <c r="E124" s="280">
        <v>5</v>
      </c>
      <c r="F124" s="287" t="s">
        <v>360</v>
      </c>
      <c r="G124" s="426">
        <f>SUM(H124:I124)</f>
        <v>0</v>
      </c>
      <c r="H124" s="427">
        <v>0</v>
      </c>
      <c r="I124" s="428">
        <v>0</v>
      </c>
    </row>
    <row r="125" spans="2:9" ht="21.75" customHeight="1">
      <c r="B125" s="278">
        <v>2460</v>
      </c>
      <c r="C125" s="281" t="s">
        <v>126</v>
      </c>
      <c r="D125" s="279">
        <v>6</v>
      </c>
      <c r="E125" s="280">
        <v>0</v>
      </c>
      <c r="F125" s="287" t="s">
        <v>361</v>
      </c>
      <c r="G125" s="238">
        <f>SUM(G127)</f>
        <v>0</v>
      </c>
      <c r="H125" s="238">
        <f>SUM(H127)</f>
        <v>0</v>
      </c>
      <c r="I125" s="238">
        <f>SUM(I127)</f>
        <v>0</v>
      </c>
    </row>
    <row r="126" spans="2:9" s="10" customFormat="1" ht="21.75" customHeight="1">
      <c r="B126" s="278"/>
      <c r="C126" s="275"/>
      <c r="D126" s="279"/>
      <c r="E126" s="280"/>
      <c r="F126" s="287" t="s">
        <v>14</v>
      </c>
      <c r="G126" s="429"/>
      <c r="H126" s="429"/>
      <c r="I126" s="240"/>
    </row>
    <row r="127" spans="2:9" ht="33" customHeight="1" thickBot="1">
      <c r="B127" s="278">
        <v>2461</v>
      </c>
      <c r="C127" s="281" t="s">
        <v>126</v>
      </c>
      <c r="D127" s="279">
        <v>6</v>
      </c>
      <c r="E127" s="280">
        <v>1</v>
      </c>
      <c r="F127" s="287" t="s">
        <v>362</v>
      </c>
      <c r="G127" s="426">
        <f>SUM(H127:I127)</f>
        <v>0</v>
      </c>
      <c r="H127" s="427">
        <v>0</v>
      </c>
      <c r="I127" s="428">
        <v>0</v>
      </c>
    </row>
    <row r="128" spans="2:9" ht="22.5" customHeight="1">
      <c r="B128" s="278">
        <v>2470</v>
      </c>
      <c r="C128" s="281" t="s">
        <v>126</v>
      </c>
      <c r="D128" s="279">
        <v>7</v>
      </c>
      <c r="E128" s="280">
        <v>0</v>
      </c>
      <c r="F128" s="287" t="s">
        <v>363</v>
      </c>
      <c r="G128" s="238">
        <f>SUM(G130:G133)</f>
        <v>0</v>
      </c>
      <c r="H128" s="238">
        <f>SUM(H130:H133)</f>
        <v>0</v>
      </c>
      <c r="I128" s="238">
        <f>SUM(I130:I133)</f>
        <v>0</v>
      </c>
    </row>
    <row r="129" spans="2:9" ht="27" customHeight="1">
      <c r="B129" s="278"/>
      <c r="C129" s="275"/>
      <c r="D129" s="279"/>
      <c r="E129" s="280"/>
      <c r="F129" s="287" t="s">
        <v>14</v>
      </c>
      <c r="G129" s="238"/>
      <c r="H129" s="239"/>
      <c r="I129" s="240"/>
    </row>
    <row r="130" spans="2:9" ht="33.75" customHeight="1" thickBot="1">
      <c r="B130" s="278">
        <v>2471</v>
      </c>
      <c r="C130" s="281" t="s">
        <v>126</v>
      </c>
      <c r="D130" s="279">
        <v>7</v>
      </c>
      <c r="E130" s="280">
        <v>1</v>
      </c>
      <c r="F130" s="287" t="s">
        <v>364</v>
      </c>
      <c r="G130" s="426">
        <f>SUM(H130:I130)</f>
        <v>0</v>
      </c>
      <c r="H130" s="427">
        <v>0</v>
      </c>
      <c r="I130" s="428">
        <v>0</v>
      </c>
    </row>
    <row r="131" spans="2:9" ht="36.75" customHeight="1" thickBot="1">
      <c r="B131" s="278">
        <v>2472</v>
      </c>
      <c r="C131" s="281" t="s">
        <v>126</v>
      </c>
      <c r="D131" s="279">
        <v>7</v>
      </c>
      <c r="E131" s="280">
        <v>2</v>
      </c>
      <c r="F131" s="287" t="s">
        <v>365</v>
      </c>
      <c r="G131" s="426">
        <f>SUM(H131:I131)</f>
        <v>0</v>
      </c>
      <c r="H131" s="427">
        <v>0</v>
      </c>
      <c r="I131" s="428">
        <v>0</v>
      </c>
    </row>
    <row r="132" spans="2:9" s="10" customFormat="1" ht="27" customHeight="1" thickBot="1">
      <c r="B132" s="278">
        <v>2473</v>
      </c>
      <c r="C132" s="281" t="s">
        <v>126</v>
      </c>
      <c r="D132" s="279">
        <v>7</v>
      </c>
      <c r="E132" s="280">
        <v>3</v>
      </c>
      <c r="F132" s="287" t="s">
        <v>366</v>
      </c>
      <c r="G132" s="426">
        <f>SUM(H132:I132)</f>
        <v>0</v>
      </c>
      <c r="H132" s="427">
        <v>0</v>
      </c>
      <c r="I132" s="428">
        <v>0</v>
      </c>
    </row>
    <row r="133" spans="2:9" ht="48.75" customHeight="1" thickBot="1">
      <c r="B133" s="278">
        <v>2474</v>
      </c>
      <c r="C133" s="281" t="s">
        <v>126</v>
      </c>
      <c r="D133" s="279">
        <v>7</v>
      </c>
      <c r="E133" s="280">
        <v>4</v>
      </c>
      <c r="F133" s="287" t="s">
        <v>367</v>
      </c>
      <c r="G133" s="426">
        <f>SUM(H133:I133)</f>
        <v>0</v>
      </c>
      <c r="H133" s="427">
        <v>0</v>
      </c>
      <c r="I133" s="428">
        <v>0</v>
      </c>
    </row>
    <row r="134" spans="2:9" ht="43.5" customHeight="1">
      <c r="B134" s="278">
        <v>2480</v>
      </c>
      <c r="C134" s="281" t="s">
        <v>126</v>
      </c>
      <c r="D134" s="279">
        <v>8</v>
      </c>
      <c r="E134" s="280">
        <v>0</v>
      </c>
      <c r="F134" s="287" t="s">
        <v>368</v>
      </c>
      <c r="G134" s="238">
        <f>SUM(G136:G144)</f>
        <v>0</v>
      </c>
      <c r="H134" s="238">
        <f>SUM(H136:H144)</f>
        <v>0</v>
      </c>
      <c r="I134" s="238">
        <f>SUM(I136:I144)</f>
        <v>0</v>
      </c>
    </row>
    <row r="135" spans="2:9" ht="28.5" customHeight="1">
      <c r="B135" s="278"/>
      <c r="C135" s="275"/>
      <c r="D135" s="279"/>
      <c r="E135" s="280"/>
      <c r="F135" s="287" t="s">
        <v>14</v>
      </c>
      <c r="G135" s="238"/>
      <c r="H135" s="239"/>
      <c r="I135" s="240"/>
    </row>
    <row r="136" spans="2:9" ht="55.5" customHeight="1" thickBot="1">
      <c r="B136" s="283">
        <v>2481</v>
      </c>
      <c r="C136" s="292" t="s">
        <v>126</v>
      </c>
      <c r="D136" s="284">
        <v>8</v>
      </c>
      <c r="E136" s="285">
        <v>1</v>
      </c>
      <c r="F136" s="293" t="s">
        <v>369</v>
      </c>
      <c r="G136" s="426">
        <f aca="true" t="shared" si="1" ref="G136:G144">SUM(H136:I136)</f>
        <v>0</v>
      </c>
      <c r="H136" s="427">
        <v>0</v>
      </c>
      <c r="I136" s="428">
        <v>0</v>
      </c>
    </row>
    <row r="137" spans="2:9" s="25" customFormat="1" ht="15">
      <c r="B137" s="547" t="s">
        <v>82</v>
      </c>
      <c r="C137" s="549" t="s">
        <v>298</v>
      </c>
      <c r="D137" s="551" t="s">
        <v>299</v>
      </c>
      <c r="E137" s="557" t="s">
        <v>300</v>
      </c>
      <c r="F137" s="555" t="s">
        <v>85</v>
      </c>
      <c r="G137" s="95" t="s">
        <v>410</v>
      </c>
      <c r="H137" s="545" t="s">
        <v>411</v>
      </c>
      <c r="I137" s="546"/>
    </row>
    <row r="138" spans="2:9" s="24" customFormat="1" ht="26.25" thickBot="1">
      <c r="B138" s="548"/>
      <c r="C138" s="550"/>
      <c r="D138" s="552"/>
      <c r="E138" s="558"/>
      <c r="F138" s="556"/>
      <c r="G138" s="101" t="s">
        <v>412</v>
      </c>
      <c r="H138" s="102" t="s">
        <v>287</v>
      </c>
      <c r="I138" s="103" t="s">
        <v>288</v>
      </c>
    </row>
    <row r="139" spans="2:9" ht="18" customHeight="1" thickBot="1">
      <c r="B139" s="69">
        <v>1</v>
      </c>
      <c r="C139" s="70">
        <v>2</v>
      </c>
      <c r="D139" s="70">
        <v>3</v>
      </c>
      <c r="E139" s="71">
        <v>4</v>
      </c>
      <c r="F139" s="72">
        <v>5</v>
      </c>
      <c r="G139" s="163" t="s">
        <v>302</v>
      </c>
      <c r="H139" s="164" t="s">
        <v>301</v>
      </c>
      <c r="I139" s="165" t="s">
        <v>303</v>
      </c>
    </row>
    <row r="140" spans="2:9" ht="42.75" customHeight="1" thickBot="1">
      <c r="B140" s="278">
        <v>2483</v>
      </c>
      <c r="C140" s="281" t="s">
        <v>126</v>
      </c>
      <c r="D140" s="279">
        <v>8</v>
      </c>
      <c r="E140" s="280">
        <v>3</v>
      </c>
      <c r="F140" s="297" t="s">
        <v>370</v>
      </c>
      <c r="G140" s="426">
        <f t="shared" si="1"/>
        <v>0</v>
      </c>
      <c r="H140" s="427">
        <v>0</v>
      </c>
      <c r="I140" s="428">
        <v>0</v>
      </c>
    </row>
    <row r="141" spans="2:9" ht="52.5" customHeight="1" thickBot="1">
      <c r="B141" s="278">
        <v>2484</v>
      </c>
      <c r="C141" s="281" t="s">
        <v>126</v>
      </c>
      <c r="D141" s="279">
        <v>8</v>
      </c>
      <c r="E141" s="280">
        <v>4</v>
      </c>
      <c r="F141" s="297" t="s">
        <v>383</v>
      </c>
      <c r="G141" s="426">
        <f t="shared" si="1"/>
        <v>0</v>
      </c>
      <c r="H141" s="427">
        <v>0</v>
      </c>
      <c r="I141" s="428">
        <v>0</v>
      </c>
    </row>
    <row r="142" spans="2:9" ht="36.75" customHeight="1" thickBot="1">
      <c r="B142" s="278">
        <v>2485</v>
      </c>
      <c r="C142" s="281" t="s">
        <v>126</v>
      </c>
      <c r="D142" s="279">
        <v>8</v>
      </c>
      <c r="E142" s="280">
        <v>5</v>
      </c>
      <c r="F142" s="297" t="s">
        <v>384</v>
      </c>
      <c r="G142" s="426">
        <f t="shared" si="1"/>
        <v>0</v>
      </c>
      <c r="H142" s="427">
        <v>0</v>
      </c>
      <c r="I142" s="428">
        <v>0</v>
      </c>
    </row>
    <row r="143" spans="2:9" s="10" customFormat="1" ht="36" customHeight="1" thickBot="1">
      <c r="B143" s="278">
        <v>2486</v>
      </c>
      <c r="C143" s="281" t="s">
        <v>126</v>
      </c>
      <c r="D143" s="279">
        <v>8</v>
      </c>
      <c r="E143" s="280">
        <v>6</v>
      </c>
      <c r="F143" s="297" t="s">
        <v>385</v>
      </c>
      <c r="G143" s="426">
        <f t="shared" si="1"/>
        <v>0</v>
      </c>
      <c r="H143" s="427">
        <v>0</v>
      </c>
      <c r="I143" s="428">
        <v>0</v>
      </c>
    </row>
    <row r="144" spans="2:9" ht="41.25" customHeight="1" thickBot="1">
      <c r="B144" s="278">
        <v>2487</v>
      </c>
      <c r="C144" s="281" t="s">
        <v>126</v>
      </c>
      <c r="D144" s="279">
        <v>8</v>
      </c>
      <c r="E144" s="280">
        <v>7</v>
      </c>
      <c r="F144" s="297" t="s">
        <v>386</v>
      </c>
      <c r="G144" s="426">
        <f t="shared" si="1"/>
        <v>0</v>
      </c>
      <c r="H144" s="427">
        <v>0</v>
      </c>
      <c r="I144" s="428">
        <v>0</v>
      </c>
    </row>
    <row r="145" spans="2:9" s="24" customFormat="1" ht="36" customHeight="1">
      <c r="B145" s="278">
        <v>2490</v>
      </c>
      <c r="C145" s="281" t="s">
        <v>126</v>
      </c>
      <c r="D145" s="279">
        <v>9</v>
      </c>
      <c r="E145" s="280">
        <v>0</v>
      </c>
      <c r="F145" s="297" t="s">
        <v>387</v>
      </c>
      <c r="G145" s="238">
        <f>SUM(G147)</f>
        <v>0</v>
      </c>
      <c r="H145" s="238">
        <f>SUM(H147)</f>
        <v>0</v>
      </c>
      <c r="I145" s="238">
        <f>SUM(I147)</f>
        <v>0</v>
      </c>
    </row>
    <row r="146" spans="2:9" ht="18.75" customHeight="1">
      <c r="B146" s="278"/>
      <c r="C146" s="275"/>
      <c r="D146" s="279"/>
      <c r="E146" s="280"/>
      <c r="F146" s="297" t="s">
        <v>14</v>
      </c>
      <c r="G146" s="429"/>
      <c r="H146" s="429"/>
      <c r="I146" s="240"/>
    </row>
    <row r="147" spans="2:9" ht="35.25" customHeight="1" thickBot="1">
      <c r="B147" s="278">
        <v>2491</v>
      </c>
      <c r="C147" s="281" t="s">
        <v>126</v>
      </c>
      <c r="D147" s="279">
        <v>9</v>
      </c>
      <c r="E147" s="280">
        <v>1</v>
      </c>
      <c r="F147" s="297" t="s">
        <v>387</v>
      </c>
      <c r="G147" s="426">
        <f>SUM(H147:I147)</f>
        <v>0</v>
      </c>
      <c r="H147" s="427">
        <v>0</v>
      </c>
      <c r="I147" s="428">
        <v>0</v>
      </c>
    </row>
    <row r="148" spans="2:9" s="10" customFormat="1" ht="37.5" customHeight="1">
      <c r="B148" s="278">
        <v>2500</v>
      </c>
      <c r="C148" s="281" t="s">
        <v>128</v>
      </c>
      <c r="D148" s="279">
        <v>0</v>
      </c>
      <c r="E148" s="280">
        <v>0</v>
      </c>
      <c r="F148" s="289" t="s">
        <v>516</v>
      </c>
      <c r="G148" s="238">
        <f>SUM(G150,G153,G156,G159,G162,G165,)</f>
        <v>4720</v>
      </c>
      <c r="H148" s="238">
        <f>SUM(H150,H153,H156,H159,H162,H165,)</f>
        <v>4720</v>
      </c>
      <c r="I148" s="238">
        <f>SUM(I150,I153,I156,I159,I162,I165,)</f>
        <v>0</v>
      </c>
    </row>
    <row r="149" spans="2:9" ht="17.25" customHeight="1">
      <c r="B149" s="274"/>
      <c r="C149" s="275"/>
      <c r="D149" s="276"/>
      <c r="E149" s="277"/>
      <c r="F149" s="297" t="s">
        <v>13</v>
      </c>
      <c r="G149" s="423"/>
      <c r="H149" s="424"/>
      <c r="I149" s="425"/>
    </row>
    <row r="150" spans="2:9" ht="18.75" customHeight="1">
      <c r="B150" s="278">
        <v>2510</v>
      </c>
      <c r="C150" s="281" t="s">
        <v>128</v>
      </c>
      <c r="D150" s="279">
        <v>1</v>
      </c>
      <c r="E150" s="280">
        <v>0</v>
      </c>
      <c r="F150" s="297" t="s">
        <v>388</v>
      </c>
      <c r="G150" s="238">
        <f>SUM(G152)</f>
        <v>3420</v>
      </c>
      <c r="H150" s="238">
        <f>SUM(H152)</f>
        <v>3420</v>
      </c>
      <c r="I150" s="238">
        <f>SUM(I152)</f>
        <v>0</v>
      </c>
    </row>
    <row r="151" spans="2:9" s="10" customFormat="1" ht="15" customHeight="1">
      <c r="B151" s="278"/>
      <c r="C151" s="275"/>
      <c r="D151" s="279"/>
      <c r="E151" s="280"/>
      <c r="F151" s="297" t="s">
        <v>14</v>
      </c>
      <c r="G151" s="429"/>
      <c r="H151" s="429"/>
      <c r="I151" s="240"/>
    </row>
    <row r="152" spans="2:9" ht="16.5" customHeight="1" thickBot="1">
      <c r="B152" s="278">
        <v>2511</v>
      </c>
      <c r="C152" s="281" t="s">
        <v>128</v>
      </c>
      <c r="D152" s="279">
        <v>1</v>
      </c>
      <c r="E152" s="280">
        <v>1</v>
      </c>
      <c r="F152" s="297" t="s">
        <v>388</v>
      </c>
      <c r="G152" s="426">
        <f>SUM(H152:I152)</f>
        <v>3420</v>
      </c>
      <c r="H152" s="427">
        <v>3420</v>
      </c>
      <c r="I152" s="428"/>
    </row>
    <row r="153" spans="2:9" ht="19.5" customHeight="1">
      <c r="B153" s="278">
        <v>2520</v>
      </c>
      <c r="C153" s="281" t="s">
        <v>128</v>
      </c>
      <c r="D153" s="279">
        <v>2</v>
      </c>
      <c r="E153" s="280">
        <v>0</v>
      </c>
      <c r="F153" s="297" t="s">
        <v>389</v>
      </c>
      <c r="G153" s="238">
        <f>SUM(G155)</f>
        <v>0</v>
      </c>
      <c r="H153" s="238">
        <f>SUM(H155)</f>
        <v>0</v>
      </c>
      <c r="I153" s="238">
        <f>SUM(I155)</f>
        <v>0</v>
      </c>
    </row>
    <row r="154" spans="2:9" s="10" customFormat="1" ht="19.5" customHeight="1">
      <c r="B154" s="278"/>
      <c r="C154" s="275"/>
      <c r="D154" s="279"/>
      <c r="E154" s="280"/>
      <c r="F154" s="297" t="s">
        <v>14</v>
      </c>
      <c r="G154" s="429"/>
      <c r="H154" s="429"/>
      <c r="I154" s="240"/>
    </row>
    <row r="155" spans="2:9" ht="25.5" customHeight="1" thickBot="1">
      <c r="B155" s="278">
        <v>2521</v>
      </c>
      <c r="C155" s="281" t="s">
        <v>128</v>
      </c>
      <c r="D155" s="279">
        <v>2</v>
      </c>
      <c r="E155" s="280">
        <v>1</v>
      </c>
      <c r="F155" s="297" t="s">
        <v>390</v>
      </c>
      <c r="G155" s="426">
        <f>SUM(H155:I155)</f>
        <v>0</v>
      </c>
      <c r="H155" s="427">
        <v>0</v>
      </c>
      <c r="I155" s="428">
        <v>0</v>
      </c>
    </row>
    <row r="156" spans="2:9" ht="27.75" customHeight="1">
      <c r="B156" s="278">
        <v>2530</v>
      </c>
      <c r="C156" s="281" t="s">
        <v>128</v>
      </c>
      <c r="D156" s="279">
        <v>3</v>
      </c>
      <c r="E156" s="280">
        <v>0</v>
      </c>
      <c r="F156" s="297" t="s">
        <v>391</v>
      </c>
      <c r="G156" s="238">
        <f>SUM(G158)</f>
        <v>0</v>
      </c>
      <c r="H156" s="238">
        <f>SUM(H158)</f>
        <v>0</v>
      </c>
      <c r="I156" s="238">
        <f>SUM(I158)</f>
        <v>0</v>
      </c>
    </row>
    <row r="157" spans="2:9" s="10" customFormat="1" ht="21" customHeight="1">
      <c r="B157" s="278"/>
      <c r="C157" s="275"/>
      <c r="D157" s="279"/>
      <c r="E157" s="280"/>
      <c r="F157" s="297" t="s">
        <v>14</v>
      </c>
      <c r="G157" s="429"/>
      <c r="H157" s="429"/>
      <c r="I157" s="240"/>
    </row>
    <row r="158" spans="2:9" ht="27.75" customHeight="1" thickBot="1">
      <c r="B158" s="278">
        <v>2531</v>
      </c>
      <c r="C158" s="281" t="s">
        <v>128</v>
      </c>
      <c r="D158" s="279">
        <v>3</v>
      </c>
      <c r="E158" s="280">
        <v>1</v>
      </c>
      <c r="F158" s="297" t="s">
        <v>391</v>
      </c>
      <c r="G158" s="426">
        <f>SUM(H158:I158)</f>
        <v>0</v>
      </c>
      <c r="H158" s="427">
        <v>0</v>
      </c>
      <c r="I158" s="428">
        <v>0</v>
      </c>
    </row>
    <row r="159" spans="2:9" ht="34.5" customHeight="1">
      <c r="B159" s="278">
        <v>2540</v>
      </c>
      <c r="C159" s="281" t="s">
        <v>128</v>
      </c>
      <c r="D159" s="279">
        <v>4</v>
      </c>
      <c r="E159" s="280">
        <v>0</v>
      </c>
      <c r="F159" s="297" t="s">
        <v>392</v>
      </c>
      <c r="G159" s="238">
        <f>SUM(G161)</f>
        <v>0</v>
      </c>
      <c r="H159" s="238">
        <f>SUM(H161)</f>
        <v>0</v>
      </c>
      <c r="I159" s="238">
        <f>SUM(I161)</f>
        <v>0</v>
      </c>
    </row>
    <row r="160" spans="2:9" s="10" customFormat="1" ht="18.75" customHeight="1">
      <c r="B160" s="278"/>
      <c r="C160" s="275"/>
      <c r="D160" s="279"/>
      <c r="E160" s="280"/>
      <c r="F160" s="297" t="s">
        <v>14</v>
      </c>
      <c r="G160" s="429"/>
      <c r="H160" s="429"/>
      <c r="I160" s="240"/>
    </row>
    <row r="161" spans="2:9" ht="36.75" customHeight="1" thickBot="1">
      <c r="B161" s="278">
        <v>2541</v>
      </c>
      <c r="C161" s="281" t="s">
        <v>128</v>
      </c>
      <c r="D161" s="279">
        <v>4</v>
      </c>
      <c r="E161" s="280">
        <v>1</v>
      </c>
      <c r="F161" s="297" t="s">
        <v>392</v>
      </c>
      <c r="G161" s="426">
        <f>SUM(H161:I161)</f>
        <v>0</v>
      </c>
      <c r="H161" s="427">
        <v>0</v>
      </c>
      <c r="I161" s="428"/>
    </row>
    <row r="162" spans="2:9" ht="37.5" customHeight="1">
      <c r="B162" s="278">
        <v>2550</v>
      </c>
      <c r="C162" s="281" t="s">
        <v>128</v>
      </c>
      <c r="D162" s="279">
        <v>5</v>
      </c>
      <c r="E162" s="280">
        <v>0</v>
      </c>
      <c r="F162" s="297" t="s">
        <v>393</v>
      </c>
      <c r="G162" s="238">
        <f>SUM(G164)</f>
        <v>0</v>
      </c>
      <c r="H162" s="238">
        <f>SUM(H164)</f>
        <v>0</v>
      </c>
      <c r="I162" s="238">
        <f>SUM(I164)</f>
        <v>0</v>
      </c>
    </row>
    <row r="163" spans="2:9" s="10" customFormat="1" ht="16.5" customHeight="1">
      <c r="B163" s="278"/>
      <c r="C163" s="275"/>
      <c r="D163" s="279"/>
      <c r="E163" s="280"/>
      <c r="F163" s="297" t="s">
        <v>14</v>
      </c>
      <c r="G163" s="429"/>
      <c r="H163" s="429"/>
      <c r="I163" s="240"/>
    </row>
    <row r="164" spans="2:9" ht="47.25" customHeight="1" thickBot="1">
      <c r="B164" s="278">
        <v>2551</v>
      </c>
      <c r="C164" s="281" t="s">
        <v>128</v>
      </c>
      <c r="D164" s="279">
        <v>5</v>
      </c>
      <c r="E164" s="280">
        <v>1</v>
      </c>
      <c r="F164" s="297" t="s">
        <v>393</v>
      </c>
      <c r="G164" s="426">
        <f>SUM(H164:I164)</f>
        <v>0</v>
      </c>
      <c r="H164" s="427">
        <v>0</v>
      </c>
      <c r="I164" s="428">
        <v>0</v>
      </c>
    </row>
    <row r="165" spans="2:9" s="24" customFormat="1" ht="51.75" customHeight="1">
      <c r="B165" s="278">
        <v>2560</v>
      </c>
      <c r="C165" s="281" t="s">
        <v>128</v>
      </c>
      <c r="D165" s="279">
        <v>6</v>
      </c>
      <c r="E165" s="280">
        <v>0</v>
      </c>
      <c r="F165" s="297" t="s">
        <v>394</v>
      </c>
      <c r="G165" s="238">
        <f>SUM(G167)</f>
        <v>1300</v>
      </c>
      <c r="H165" s="238">
        <f>SUM(H167)</f>
        <v>1300</v>
      </c>
      <c r="I165" s="238">
        <f>SUM(I167)</f>
        <v>0</v>
      </c>
    </row>
    <row r="166" spans="2:9" ht="15.75" customHeight="1">
      <c r="B166" s="278"/>
      <c r="C166" s="275"/>
      <c r="D166" s="279"/>
      <c r="E166" s="280"/>
      <c r="F166" s="297" t="s">
        <v>14</v>
      </c>
      <c r="G166" s="429"/>
      <c r="H166" s="429"/>
      <c r="I166" s="240"/>
    </row>
    <row r="167" spans="2:9" ht="43.5" customHeight="1" thickBot="1">
      <c r="B167" s="278">
        <v>2561</v>
      </c>
      <c r="C167" s="281" t="s">
        <v>128</v>
      </c>
      <c r="D167" s="279">
        <v>6</v>
      </c>
      <c r="E167" s="280">
        <v>1</v>
      </c>
      <c r="F167" s="297" t="s">
        <v>394</v>
      </c>
      <c r="G167" s="426">
        <f>SUM(H167:I167)</f>
        <v>1300</v>
      </c>
      <c r="H167" s="427">
        <v>1300</v>
      </c>
      <c r="I167" s="428">
        <v>0</v>
      </c>
    </row>
    <row r="168" spans="2:9" s="10" customFormat="1" ht="51" customHeight="1">
      <c r="B168" s="278">
        <v>2600</v>
      </c>
      <c r="C168" s="281" t="s">
        <v>129</v>
      </c>
      <c r="D168" s="279">
        <v>0</v>
      </c>
      <c r="E168" s="280">
        <v>0</v>
      </c>
      <c r="F168" s="287" t="s">
        <v>169</v>
      </c>
      <c r="G168" s="238">
        <f>SUM(G170,G173,G176,G179,G185,G188,)</f>
        <v>14620</v>
      </c>
      <c r="H168" s="238">
        <f>SUM(H170,H173,H176,H179,H185,H188,)</f>
        <v>14620</v>
      </c>
      <c r="I168" s="238">
        <f>SUM(I170,I173,I176,I179,I185,I188,)</f>
        <v>0</v>
      </c>
    </row>
    <row r="169" spans="2:9" ht="28.5" customHeight="1">
      <c r="B169" s="274"/>
      <c r="C169" s="275"/>
      <c r="D169" s="276"/>
      <c r="E169" s="277"/>
      <c r="F169" s="297" t="s">
        <v>13</v>
      </c>
      <c r="G169" s="423"/>
      <c r="H169" s="424"/>
      <c r="I169" s="425"/>
    </row>
    <row r="170" spans="2:9" ht="30.75" customHeight="1">
      <c r="B170" s="278">
        <v>2610</v>
      </c>
      <c r="C170" s="281" t="s">
        <v>129</v>
      </c>
      <c r="D170" s="279">
        <v>1</v>
      </c>
      <c r="E170" s="280">
        <v>0</v>
      </c>
      <c r="F170" s="297" t="s">
        <v>395</v>
      </c>
      <c r="G170" s="238">
        <f>SUM(G172)</f>
        <v>0</v>
      </c>
      <c r="H170" s="238">
        <f>SUM(H172)</f>
        <v>0</v>
      </c>
      <c r="I170" s="238">
        <f>SUM(I172)</f>
        <v>0</v>
      </c>
    </row>
    <row r="171" spans="2:9" s="10" customFormat="1" ht="19.5" customHeight="1">
      <c r="B171" s="278"/>
      <c r="C171" s="275"/>
      <c r="D171" s="279"/>
      <c r="E171" s="280"/>
      <c r="F171" s="297" t="s">
        <v>14</v>
      </c>
      <c r="G171" s="429"/>
      <c r="H171" s="429"/>
      <c r="I171" s="240"/>
    </row>
    <row r="172" spans="2:9" ht="24" customHeight="1" thickBot="1">
      <c r="B172" s="278">
        <v>2611</v>
      </c>
      <c r="C172" s="281" t="s">
        <v>129</v>
      </c>
      <c r="D172" s="279">
        <v>1</v>
      </c>
      <c r="E172" s="280">
        <v>1</v>
      </c>
      <c r="F172" s="297" t="s">
        <v>396</v>
      </c>
      <c r="G172" s="426">
        <f>SUM(H172:I172)</f>
        <v>0</v>
      </c>
      <c r="H172" s="427">
        <v>0</v>
      </c>
      <c r="I172" s="428">
        <v>0</v>
      </c>
    </row>
    <row r="173" spans="2:9" ht="29.25" customHeight="1">
      <c r="B173" s="278">
        <v>2620</v>
      </c>
      <c r="C173" s="281" t="s">
        <v>129</v>
      </c>
      <c r="D173" s="279">
        <v>2</v>
      </c>
      <c r="E173" s="280">
        <v>0</v>
      </c>
      <c r="F173" s="297" t="s">
        <v>397</v>
      </c>
      <c r="G173" s="238">
        <f>SUM(G175)</f>
        <v>0</v>
      </c>
      <c r="H173" s="238">
        <f>SUM(H175)</f>
        <v>0</v>
      </c>
      <c r="I173" s="238">
        <f>SUM(I175)</f>
        <v>0</v>
      </c>
    </row>
    <row r="174" spans="2:9" s="10" customFormat="1" ht="26.25" customHeight="1">
      <c r="B174" s="278"/>
      <c r="C174" s="275"/>
      <c r="D174" s="279"/>
      <c r="E174" s="280"/>
      <c r="F174" s="297" t="s">
        <v>14</v>
      </c>
      <c r="G174" s="429"/>
      <c r="H174" s="429"/>
      <c r="I174" s="240"/>
    </row>
    <row r="175" spans="2:9" ht="24" customHeight="1" thickBot="1">
      <c r="B175" s="278">
        <v>2621</v>
      </c>
      <c r="C175" s="281" t="s">
        <v>129</v>
      </c>
      <c r="D175" s="279">
        <v>2</v>
      </c>
      <c r="E175" s="280">
        <v>1</v>
      </c>
      <c r="F175" s="297" t="s">
        <v>397</v>
      </c>
      <c r="G175" s="426">
        <f>SUM(H175:I175)</f>
        <v>0</v>
      </c>
      <c r="H175" s="427">
        <v>0</v>
      </c>
      <c r="I175" s="428"/>
    </row>
    <row r="176" spans="2:9" ht="24.75" customHeight="1">
      <c r="B176" s="278">
        <v>2630</v>
      </c>
      <c r="C176" s="281" t="s">
        <v>129</v>
      </c>
      <c r="D176" s="279">
        <v>3</v>
      </c>
      <c r="E176" s="280">
        <v>0</v>
      </c>
      <c r="F176" s="297" t="s">
        <v>398</v>
      </c>
      <c r="G176" s="238">
        <f>SUM(G178)</f>
        <v>1620</v>
      </c>
      <c r="H176" s="238">
        <f>SUM(H178)</f>
        <v>1620</v>
      </c>
      <c r="I176" s="238">
        <f>SUM(I178)</f>
        <v>0</v>
      </c>
    </row>
    <row r="177" spans="2:9" s="10" customFormat="1" ht="23.25" customHeight="1">
      <c r="B177" s="278"/>
      <c r="C177" s="275"/>
      <c r="D177" s="279"/>
      <c r="E177" s="280"/>
      <c r="F177" s="297" t="s">
        <v>14</v>
      </c>
      <c r="G177" s="429"/>
      <c r="H177" s="429"/>
      <c r="I177" s="240"/>
    </row>
    <row r="178" spans="2:9" ht="25.5" customHeight="1" thickBot="1">
      <c r="B178" s="278">
        <v>2631</v>
      </c>
      <c r="C178" s="281" t="s">
        <v>129</v>
      </c>
      <c r="D178" s="279">
        <v>3</v>
      </c>
      <c r="E178" s="280">
        <v>1</v>
      </c>
      <c r="F178" s="297" t="s">
        <v>399</v>
      </c>
      <c r="G178" s="426">
        <f>SUM(H178:I178)</f>
        <v>1620</v>
      </c>
      <c r="H178" s="427">
        <v>1620</v>
      </c>
      <c r="I178" s="428"/>
    </row>
    <row r="179" spans="2:9" ht="36" customHeight="1">
      <c r="B179" s="278">
        <v>2640</v>
      </c>
      <c r="C179" s="281" t="s">
        <v>129</v>
      </c>
      <c r="D179" s="279">
        <v>4</v>
      </c>
      <c r="E179" s="280">
        <v>0</v>
      </c>
      <c r="F179" s="297" t="s">
        <v>400</v>
      </c>
      <c r="G179" s="238">
        <f>SUM(G184)</f>
        <v>13000</v>
      </c>
      <c r="H179" s="238">
        <f>SUM(H184)</f>
        <v>13000</v>
      </c>
      <c r="I179" s="238">
        <f>SUM(I184)</f>
        <v>0</v>
      </c>
    </row>
    <row r="180" spans="2:9" s="10" customFormat="1" ht="35.25" customHeight="1" thickBot="1">
      <c r="B180" s="283"/>
      <c r="C180" s="291"/>
      <c r="D180" s="284"/>
      <c r="E180" s="285"/>
      <c r="F180" s="300" t="s">
        <v>14</v>
      </c>
      <c r="G180" s="430"/>
      <c r="H180" s="430"/>
      <c r="I180" s="428"/>
    </row>
    <row r="181" spans="2:9" s="25" customFormat="1" ht="15">
      <c r="B181" s="547" t="s">
        <v>82</v>
      </c>
      <c r="C181" s="549" t="s">
        <v>298</v>
      </c>
      <c r="D181" s="551" t="s">
        <v>299</v>
      </c>
      <c r="E181" s="557" t="s">
        <v>300</v>
      </c>
      <c r="F181" s="555" t="s">
        <v>85</v>
      </c>
      <c r="G181" s="95" t="s">
        <v>410</v>
      </c>
      <c r="H181" s="545" t="s">
        <v>411</v>
      </c>
      <c r="I181" s="546"/>
    </row>
    <row r="182" spans="2:9" s="24" customFormat="1" ht="26.25" thickBot="1">
      <c r="B182" s="548"/>
      <c r="C182" s="550"/>
      <c r="D182" s="552"/>
      <c r="E182" s="558"/>
      <c r="F182" s="556"/>
      <c r="G182" s="101" t="s">
        <v>412</v>
      </c>
      <c r="H182" s="102" t="s">
        <v>287</v>
      </c>
      <c r="I182" s="103" t="s">
        <v>288</v>
      </c>
    </row>
    <row r="183" spans="2:9" ht="18" customHeight="1" thickBot="1">
      <c r="B183" s="69">
        <v>1</v>
      </c>
      <c r="C183" s="70">
        <v>2</v>
      </c>
      <c r="D183" s="70">
        <v>3</v>
      </c>
      <c r="E183" s="71">
        <v>4</v>
      </c>
      <c r="F183" s="72">
        <v>5</v>
      </c>
      <c r="G183" s="163" t="s">
        <v>302</v>
      </c>
      <c r="H183" s="164" t="s">
        <v>301</v>
      </c>
      <c r="I183" s="165" t="s">
        <v>303</v>
      </c>
    </row>
    <row r="184" spans="2:9" ht="46.5" customHeight="1" thickBot="1">
      <c r="B184" s="278">
        <v>2641</v>
      </c>
      <c r="C184" s="281" t="s">
        <v>129</v>
      </c>
      <c r="D184" s="279">
        <v>4</v>
      </c>
      <c r="E184" s="280">
        <v>1</v>
      </c>
      <c r="F184" s="287" t="s">
        <v>401</v>
      </c>
      <c r="G184" s="426">
        <f>SUM(H184:I184)</f>
        <v>13000</v>
      </c>
      <c r="H184" s="427">
        <v>13000</v>
      </c>
      <c r="I184" s="428"/>
    </row>
    <row r="185" spans="2:9" ht="57.75" customHeight="1">
      <c r="B185" s="278">
        <v>2650</v>
      </c>
      <c r="C185" s="281" t="s">
        <v>129</v>
      </c>
      <c r="D185" s="279">
        <v>5</v>
      </c>
      <c r="E185" s="280">
        <v>0</v>
      </c>
      <c r="F185" s="287" t="s">
        <v>409</v>
      </c>
      <c r="G185" s="238">
        <f>SUM(G187)</f>
        <v>0</v>
      </c>
      <c r="H185" s="238">
        <f>SUM(H187)</f>
        <v>0</v>
      </c>
      <c r="I185" s="238">
        <f>SUM(I187)</f>
        <v>0</v>
      </c>
    </row>
    <row r="186" spans="2:9" s="10" customFormat="1" ht="14.25" customHeight="1">
      <c r="B186" s="278"/>
      <c r="C186" s="275"/>
      <c r="D186" s="279"/>
      <c r="E186" s="280"/>
      <c r="F186" s="287" t="s">
        <v>14</v>
      </c>
      <c r="G186" s="429"/>
      <c r="H186" s="429"/>
      <c r="I186" s="240"/>
    </row>
    <row r="187" spans="2:9" ht="42.75" customHeight="1" thickBot="1">
      <c r="B187" s="278">
        <v>2651</v>
      </c>
      <c r="C187" s="281" t="s">
        <v>129</v>
      </c>
      <c r="D187" s="279">
        <v>5</v>
      </c>
      <c r="E187" s="280">
        <v>1</v>
      </c>
      <c r="F187" s="287" t="s">
        <v>409</v>
      </c>
      <c r="G187" s="426">
        <f>SUM(H187:I187)</f>
        <v>0</v>
      </c>
      <c r="H187" s="427">
        <v>0</v>
      </c>
      <c r="I187" s="428">
        <v>0</v>
      </c>
    </row>
    <row r="188" spans="2:9" s="24" customFormat="1" ht="36" customHeight="1">
      <c r="B188" s="278">
        <v>2660</v>
      </c>
      <c r="C188" s="281" t="s">
        <v>129</v>
      </c>
      <c r="D188" s="279">
        <v>6</v>
      </c>
      <c r="E188" s="280">
        <v>0</v>
      </c>
      <c r="F188" s="287" t="s">
        <v>418</v>
      </c>
      <c r="G188" s="238">
        <f>SUM(G190)</f>
        <v>0</v>
      </c>
      <c r="H188" s="238">
        <f>SUM(H190)</f>
        <v>0</v>
      </c>
      <c r="I188" s="238">
        <f>SUM(I190)</f>
        <v>0</v>
      </c>
    </row>
    <row r="189" spans="2:9" ht="17.25" customHeight="1">
      <c r="B189" s="278"/>
      <c r="C189" s="275"/>
      <c r="D189" s="279"/>
      <c r="E189" s="280"/>
      <c r="F189" s="287" t="s">
        <v>14</v>
      </c>
      <c r="G189" s="429"/>
      <c r="H189" s="429"/>
      <c r="I189" s="240"/>
    </row>
    <row r="190" spans="2:9" ht="35.25" customHeight="1" thickBot="1">
      <c r="B190" s="278">
        <v>2661</v>
      </c>
      <c r="C190" s="281" t="s">
        <v>129</v>
      </c>
      <c r="D190" s="279">
        <v>6</v>
      </c>
      <c r="E190" s="280">
        <v>1</v>
      </c>
      <c r="F190" s="287" t="s">
        <v>418</v>
      </c>
      <c r="G190" s="426">
        <f>SUM(H190:I190)</f>
        <v>0</v>
      </c>
      <c r="H190" s="427">
        <v>0</v>
      </c>
      <c r="I190" s="428">
        <v>0</v>
      </c>
    </row>
    <row r="191" spans="2:9" s="10" customFormat="1" ht="54.75" customHeight="1">
      <c r="B191" s="278">
        <v>2700</v>
      </c>
      <c r="C191" s="281" t="s">
        <v>130</v>
      </c>
      <c r="D191" s="279">
        <v>0</v>
      </c>
      <c r="E191" s="280">
        <v>0</v>
      </c>
      <c r="F191" s="289" t="s">
        <v>334</v>
      </c>
      <c r="G191" s="238">
        <f>SUM(G193,G198,G204,G210,G213,G216)</f>
        <v>0.0001</v>
      </c>
      <c r="H191" s="238">
        <f>SUM(H193,H198,H204,H210,H213,H216)</f>
        <v>0.0001</v>
      </c>
      <c r="I191" s="238">
        <f>SUM(I193,I198,I204,I210,I213,I216)</f>
        <v>0</v>
      </c>
    </row>
    <row r="192" spans="2:9" ht="18" customHeight="1">
      <c r="B192" s="274"/>
      <c r="C192" s="275"/>
      <c r="D192" s="276"/>
      <c r="E192" s="277"/>
      <c r="F192" s="287" t="s">
        <v>13</v>
      </c>
      <c r="G192" s="423"/>
      <c r="H192" s="424"/>
      <c r="I192" s="425"/>
    </row>
    <row r="193" spans="2:9" ht="21.75" customHeight="1">
      <c r="B193" s="278">
        <v>2710</v>
      </c>
      <c r="C193" s="281" t="s">
        <v>130</v>
      </c>
      <c r="D193" s="279">
        <v>1</v>
      </c>
      <c r="E193" s="280">
        <v>0</v>
      </c>
      <c r="F193" s="287" t="s">
        <v>419</v>
      </c>
      <c r="G193" s="238">
        <f>SUM(G195:G197)</f>
        <v>0</v>
      </c>
      <c r="H193" s="238">
        <f>SUM(H195:H197)</f>
        <v>0</v>
      </c>
      <c r="I193" s="238">
        <f>SUM(I195:I197)</f>
        <v>0</v>
      </c>
    </row>
    <row r="194" spans="2:9" ht="15" customHeight="1">
      <c r="B194" s="278"/>
      <c r="C194" s="275"/>
      <c r="D194" s="279"/>
      <c r="E194" s="280"/>
      <c r="F194" s="287" t="s">
        <v>14</v>
      </c>
      <c r="G194" s="238"/>
      <c r="H194" s="239"/>
      <c r="I194" s="240"/>
    </row>
    <row r="195" spans="2:9" ht="25.5" customHeight="1" thickBot="1">
      <c r="B195" s="278">
        <v>2711</v>
      </c>
      <c r="C195" s="281" t="s">
        <v>130</v>
      </c>
      <c r="D195" s="279">
        <v>1</v>
      </c>
      <c r="E195" s="280">
        <v>1</v>
      </c>
      <c r="F195" s="287" t="s">
        <v>420</v>
      </c>
      <c r="G195" s="426">
        <f>SUM(H195:I195)</f>
        <v>0</v>
      </c>
      <c r="H195" s="239">
        <v>0</v>
      </c>
      <c r="I195" s="240">
        <v>0</v>
      </c>
    </row>
    <row r="196" spans="2:9" s="10" customFormat="1" ht="21.75" customHeight="1" thickBot="1">
      <c r="B196" s="278">
        <v>2712</v>
      </c>
      <c r="C196" s="281" t="s">
        <v>130</v>
      </c>
      <c r="D196" s="279">
        <v>1</v>
      </c>
      <c r="E196" s="280">
        <v>2</v>
      </c>
      <c r="F196" s="287" t="s">
        <v>421</v>
      </c>
      <c r="G196" s="426">
        <f>SUM(H196:I196)</f>
        <v>0</v>
      </c>
      <c r="H196" s="239">
        <v>0</v>
      </c>
      <c r="I196" s="240">
        <v>0</v>
      </c>
    </row>
    <row r="197" spans="2:9" ht="33" customHeight="1" thickBot="1">
      <c r="B197" s="278">
        <v>2713</v>
      </c>
      <c r="C197" s="281" t="s">
        <v>130</v>
      </c>
      <c r="D197" s="279">
        <v>1</v>
      </c>
      <c r="E197" s="280">
        <v>3</v>
      </c>
      <c r="F197" s="287" t="s">
        <v>590</v>
      </c>
      <c r="G197" s="426">
        <f>SUM(H197:I197)</f>
        <v>0</v>
      </c>
      <c r="H197" s="239">
        <v>0</v>
      </c>
      <c r="I197" s="240">
        <v>0</v>
      </c>
    </row>
    <row r="198" spans="2:9" ht="27.75" customHeight="1">
      <c r="B198" s="278">
        <v>2720</v>
      </c>
      <c r="C198" s="281" t="s">
        <v>130</v>
      </c>
      <c r="D198" s="279">
        <v>2</v>
      </c>
      <c r="E198" s="280">
        <v>0</v>
      </c>
      <c r="F198" s="287" t="s">
        <v>131</v>
      </c>
      <c r="G198" s="238">
        <f>SUM(G200:G203)</f>
        <v>0</v>
      </c>
      <c r="H198" s="238">
        <f>SUM(H200:H203)</f>
        <v>0</v>
      </c>
      <c r="I198" s="238">
        <f>SUM(I200:I203)</f>
        <v>0</v>
      </c>
    </row>
    <row r="199" spans="2:9" ht="18.75" customHeight="1">
      <c r="B199" s="278"/>
      <c r="C199" s="275"/>
      <c r="D199" s="279"/>
      <c r="E199" s="280"/>
      <c r="F199" s="287" t="s">
        <v>14</v>
      </c>
      <c r="G199" s="238"/>
      <c r="H199" s="239"/>
      <c r="I199" s="240"/>
    </row>
    <row r="200" spans="2:9" ht="32.25" customHeight="1" thickBot="1">
      <c r="B200" s="278">
        <v>2721</v>
      </c>
      <c r="C200" s="281" t="s">
        <v>130</v>
      </c>
      <c r="D200" s="279">
        <v>2</v>
      </c>
      <c r="E200" s="280">
        <v>1</v>
      </c>
      <c r="F200" s="287" t="s">
        <v>422</v>
      </c>
      <c r="G200" s="426">
        <f>SUM(H200:I200)</f>
        <v>0</v>
      </c>
      <c r="H200" s="427">
        <v>0</v>
      </c>
      <c r="I200" s="428">
        <v>0</v>
      </c>
    </row>
    <row r="201" spans="2:9" ht="28.5" customHeight="1" thickBot="1">
      <c r="B201" s="278">
        <v>2722</v>
      </c>
      <c r="C201" s="281" t="s">
        <v>130</v>
      </c>
      <c r="D201" s="279">
        <v>2</v>
      </c>
      <c r="E201" s="280">
        <v>2</v>
      </c>
      <c r="F201" s="287" t="s">
        <v>423</v>
      </c>
      <c r="G201" s="426">
        <f>SUM(H201:I201)</f>
        <v>0</v>
      </c>
      <c r="H201" s="427">
        <v>0</v>
      </c>
      <c r="I201" s="428">
        <v>0</v>
      </c>
    </row>
    <row r="202" spans="2:9" s="10" customFormat="1" ht="25.5" customHeight="1" thickBot="1">
      <c r="B202" s="278">
        <v>2723</v>
      </c>
      <c r="C202" s="281" t="s">
        <v>130</v>
      </c>
      <c r="D202" s="279">
        <v>2</v>
      </c>
      <c r="E202" s="280">
        <v>3</v>
      </c>
      <c r="F202" s="287" t="s">
        <v>591</v>
      </c>
      <c r="G202" s="426">
        <f>SUM(H202:I202)</f>
        <v>0</v>
      </c>
      <c r="H202" s="427">
        <v>0</v>
      </c>
      <c r="I202" s="428">
        <v>0</v>
      </c>
    </row>
    <row r="203" spans="2:9" ht="24" customHeight="1" thickBot="1">
      <c r="B203" s="278">
        <v>2724</v>
      </c>
      <c r="C203" s="281" t="s">
        <v>130</v>
      </c>
      <c r="D203" s="279">
        <v>2</v>
      </c>
      <c r="E203" s="280">
        <v>4</v>
      </c>
      <c r="F203" s="287" t="s">
        <v>424</v>
      </c>
      <c r="G203" s="426">
        <f>SUM(H203:I203)</f>
        <v>0</v>
      </c>
      <c r="H203" s="427">
        <v>0</v>
      </c>
      <c r="I203" s="428">
        <v>0</v>
      </c>
    </row>
    <row r="204" spans="2:9" ht="27" customHeight="1">
      <c r="B204" s="278">
        <v>2730</v>
      </c>
      <c r="C204" s="281" t="s">
        <v>130</v>
      </c>
      <c r="D204" s="279">
        <v>3</v>
      </c>
      <c r="E204" s="280">
        <v>0</v>
      </c>
      <c r="F204" s="287" t="s">
        <v>425</v>
      </c>
      <c r="G204" s="238">
        <f>SUM(G206:G209)</f>
        <v>0</v>
      </c>
      <c r="H204" s="238">
        <f>SUM(H206:H209)</f>
        <v>0</v>
      </c>
      <c r="I204" s="238">
        <f>SUM(I206:I209)</f>
        <v>0</v>
      </c>
    </row>
    <row r="205" spans="2:9" ht="21" customHeight="1">
      <c r="B205" s="278"/>
      <c r="C205" s="275"/>
      <c r="D205" s="279"/>
      <c r="E205" s="280"/>
      <c r="F205" s="287" t="s">
        <v>14</v>
      </c>
      <c r="G205" s="238"/>
      <c r="H205" s="239"/>
      <c r="I205" s="240"/>
    </row>
    <row r="206" spans="2:9" ht="41.25" customHeight="1" thickBot="1">
      <c r="B206" s="278">
        <v>2731</v>
      </c>
      <c r="C206" s="281" t="s">
        <v>130</v>
      </c>
      <c r="D206" s="279">
        <v>3</v>
      </c>
      <c r="E206" s="280">
        <v>1</v>
      </c>
      <c r="F206" s="287" t="s">
        <v>426</v>
      </c>
      <c r="G206" s="426">
        <f>SUM(H206:I206)</f>
        <v>0</v>
      </c>
      <c r="H206" s="427">
        <v>0</v>
      </c>
      <c r="I206" s="428">
        <v>0</v>
      </c>
    </row>
    <row r="207" spans="2:9" ht="24.75" customHeight="1" thickBot="1">
      <c r="B207" s="278">
        <v>2732</v>
      </c>
      <c r="C207" s="281" t="s">
        <v>130</v>
      </c>
      <c r="D207" s="279">
        <v>3</v>
      </c>
      <c r="E207" s="280">
        <v>2</v>
      </c>
      <c r="F207" s="287" t="s">
        <v>427</v>
      </c>
      <c r="G207" s="426">
        <f>SUM(H207:I207)</f>
        <v>0</v>
      </c>
      <c r="H207" s="427">
        <v>0</v>
      </c>
      <c r="I207" s="428">
        <v>0</v>
      </c>
    </row>
    <row r="208" spans="2:9" s="10" customFormat="1" ht="25.5" customHeight="1" thickBot="1">
      <c r="B208" s="278">
        <v>2733</v>
      </c>
      <c r="C208" s="281" t="s">
        <v>130</v>
      </c>
      <c r="D208" s="279">
        <v>3</v>
      </c>
      <c r="E208" s="280">
        <v>3</v>
      </c>
      <c r="F208" s="287" t="s">
        <v>428</v>
      </c>
      <c r="G208" s="426">
        <f>SUM(H208:I208)</f>
        <v>0</v>
      </c>
      <c r="H208" s="427">
        <v>0</v>
      </c>
      <c r="I208" s="428">
        <v>0</v>
      </c>
    </row>
    <row r="209" spans="2:9" ht="33.75" customHeight="1" thickBot="1">
      <c r="B209" s="278">
        <v>2734</v>
      </c>
      <c r="C209" s="281" t="s">
        <v>130</v>
      </c>
      <c r="D209" s="279">
        <v>3</v>
      </c>
      <c r="E209" s="280">
        <v>4</v>
      </c>
      <c r="F209" s="287" t="s">
        <v>429</v>
      </c>
      <c r="G209" s="426">
        <f>SUM(H209:I209)</f>
        <v>0</v>
      </c>
      <c r="H209" s="427">
        <v>0</v>
      </c>
      <c r="I209" s="428">
        <v>0</v>
      </c>
    </row>
    <row r="210" spans="2:9" ht="28.5" customHeight="1">
      <c r="B210" s="278">
        <v>2740</v>
      </c>
      <c r="C210" s="281" t="s">
        <v>130</v>
      </c>
      <c r="D210" s="279">
        <v>4</v>
      </c>
      <c r="E210" s="280">
        <v>0</v>
      </c>
      <c r="F210" s="287" t="s">
        <v>430</v>
      </c>
      <c r="G210" s="238">
        <f>SUM(G212)</f>
        <v>0</v>
      </c>
      <c r="H210" s="238">
        <f>SUM(H212)</f>
        <v>0</v>
      </c>
      <c r="I210" s="238">
        <f>SUM(I212)</f>
        <v>0</v>
      </c>
    </row>
    <row r="211" spans="2:9" s="10" customFormat="1" ht="15.75" customHeight="1">
      <c r="B211" s="278"/>
      <c r="C211" s="275"/>
      <c r="D211" s="279"/>
      <c r="E211" s="280"/>
      <c r="F211" s="287" t="s">
        <v>14</v>
      </c>
      <c r="G211" s="429"/>
      <c r="H211" s="429"/>
      <c r="I211" s="240"/>
    </row>
    <row r="212" spans="2:9" ht="21.75" customHeight="1" thickBot="1">
      <c r="B212" s="278">
        <v>2741</v>
      </c>
      <c r="C212" s="281" t="s">
        <v>130</v>
      </c>
      <c r="D212" s="279">
        <v>4</v>
      </c>
      <c r="E212" s="280">
        <v>1</v>
      </c>
      <c r="F212" s="287" t="s">
        <v>430</v>
      </c>
      <c r="G212" s="426">
        <f>SUM(H212:I212)</f>
        <v>0</v>
      </c>
      <c r="H212" s="427">
        <v>0</v>
      </c>
      <c r="I212" s="428">
        <v>0</v>
      </c>
    </row>
    <row r="213" spans="2:9" ht="33" customHeight="1">
      <c r="B213" s="278">
        <v>2750</v>
      </c>
      <c r="C213" s="281" t="s">
        <v>130</v>
      </c>
      <c r="D213" s="279">
        <v>5</v>
      </c>
      <c r="E213" s="280">
        <v>0</v>
      </c>
      <c r="F213" s="287" t="s">
        <v>431</v>
      </c>
      <c r="G213" s="238">
        <f>SUM(G215)</f>
        <v>0</v>
      </c>
      <c r="H213" s="238">
        <f>SUM(H215)</f>
        <v>0</v>
      </c>
      <c r="I213" s="238">
        <f>SUM(I215)</f>
        <v>0</v>
      </c>
    </row>
    <row r="214" spans="2:9" s="10" customFormat="1" ht="19.5" customHeight="1">
      <c r="B214" s="278"/>
      <c r="C214" s="275"/>
      <c r="D214" s="279"/>
      <c r="E214" s="280"/>
      <c r="F214" s="287" t="s">
        <v>14</v>
      </c>
      <c r="G214" s="429"/>
      <c r="H214" s="429"/>
      <c r="I214" s="240"/>
    </row>
    <row r="215" spans="2:9" ht="35.25" customHeight="1" thickBot="1">
      <c r="B215" s="278">
        <v>2751</v>
      </c>
      <c r="C215" s="281" t="s">
        <v>130</v>
      </c>
      <c r="D215" s="279">
        <v>5</v>
      </c>
      <c r="E215" s="280">
        <v>1</v>
      </c>
      <c r="F215" s="287" t="s">
        <v>431</v>
      </c>
      <c r="G215" s="426">
        <f>SUM(H215:I215)</f>
        <v>0</v>
      </c>
      <c r="H215" s="427">
        <v>0</v>
      </c>
      <c r="I215" s="428">
        <v>0</v>
      </c>
    </row>
    <row r="216" spans="2:9" ht="25.5" customHeight="1">
      <c r="B216" s="278">
        <v>2760</v>
      </c>
      <c r="C216" s="281" t="s">
        <v>130</v>
      </c>
      <c r="D216" s="279">
        <v>6</v>
      </c>
      <c r="E216" s="280">
        <v>0</v>
      </c>
      <c r="F216" s="287" t="s">
        <v>432</v>
      </c>
      <c r="G216" s="429">
        <f>SUM(G218:G219)</f>
        <v>0.0001</v>
      </c>
      <c r="H216" s="429">
        <f>SUM(H218:H219)</f>
        <v>0.0001</v>
      </c>
      <c r="I216" s="240">
        <f>SUM(I218:I219)</f>
        <v>0</v>
      </c>
    </row>
    <row r="217" spans="2:9" s="24" customFormat="1" ht="17.25" customHeight="1">
      <c r="B217" s="278"/>
      <c r="C217" s="275"/>
      <c r="D217" s="279"/>
      <c r="E217" s="280"/>
      <c r="F217" s="287" t="s">
        <v>14</v>
      </c>
      <c r="G217" s="429"/>
      <c r="H217" s="429"/>
      <c r="I217" s="240"/>
    </row>
    <row r="218" spans="2:9" ht="27.75" customHeight="1" thickBot="1">
      <c r="B218" s="278">
        <v>2761</v>
      </c>
      <c r="C218" s="281" t="s">
        <v>130</v>
      </c>
      <c r="D218" s="279">
        <v>6</v>
      </c>
      <c r="E218" s="280">
        <v>1</v>
      </c>
      <c r="F218" s="287" t="s">
        <v>132</v>
      </c>
      <c r="G218" s="426">
        <f>SUM(H218:I218)</f>
        <v>0</v>
      </c>
      <c r="H218" s="427">
        <v>0</v>
      </c>
      <c r="I218" s="428">
        <v>0</v>
      </c>
    </row>
    <row r="219" spans="2:9" ht="33.75" customHeight="1" thickBot="1">
      <c r="B219" s="278">
        <v>2762</v>
      </c>
      <c r="C219" s="281" t="s">
        <v>130</v>
      </c>
      <c r="D219" s="279">
        <v>6</v>
      </c>
      <c r="E219" s="280">
        <v>2</v>
      </c>
      <c r="F219" s="287" t="s">
        <v>432</v>
      </c>
      <c r="G219" s="426">
        <f>SUM(H219:I219)</f>
        <v>0.0001</v>
      </c>
      <c r="H219" s="427">
        <v>0.0001</v>
      </c>
      <c r="I219" s="428">
        <v>0</v>
      </c>
    </row>
    <row r="220" spans="2:9" s="10" customFormat="1" ht="34.5" customHeight="1">
      <c r="B220" s="278">
        <v>2800</v>
      </c>
      <c r="C220" s="281" t="s">
        <v>133</v>
      </c>
      <c r="D220" s="279">
        <v>0</v>
      </c>
      <c r="E220" s="280">
        <v>0</v>
      </c>
      <c r="F220" s="289" t="s">
        <v>517</v>
      </c>
      <c r="G220" s="238">
        <f>SUM(G222,G225,G237,G242,G247,G250)</f>
        <v>6900</v>
      </c>
      <c r="H220" s="238">
        <f>SUM(H222,H225,H237,H242,H247,H250)</f>
        <v>6900</v>
      </c>
      <c r="I220" s="238">
        <f>SUM(I222,I225,I237,I242,I247,I250)</f>
        <v>0</v>
      </c>
    </row>
    <row r="221" spans="2:9" ht="19.5" customHeight="1">
      <c r="B221" s="274"/>
      <c r="C221" s="275"/>
      <c r="D221" s="276"/>
      <c r="E221" s="277"/>
      <c r="F221" s="287" t="s">
        <v>13</v>
      </c>
      <c r="G221" s="423"/>
      <c r="H221" s="424"/>
      <c r="I221" s="425"/>
    </row>
    <row r="222" spans="2:9" ht="26.25" customHeight="1">
      <c r="B222" s="278">
        <v>2810</v>
      </c>
      <c r="C222" s="281" t="s">
        <v>133</v>
      </c>
      <c r="D222" s="279">
        <v>1</v>
      </c>
      <c r="E222" s="280">
        <v>0</v>
      </c>
      <c r="F222" s="287" t="s">
        <v>433</v>
      </c>
      <c r="G222" s="238">
        <f>SUM(G224)</f>
        <v>700</v>
      </c>
      <c r="H222" s="238">
        <f>SUM(H224)</f>
        <v>700</v>
      </c>
      <c r="I222" s="238">
        <f>SUM(I224)</f>
        <v>0</v>
      </c>
    </row>
    <row r="223" spans="2:9" s="10" customFormat="1" ht="18" customHeight="1">
      <c r="B223" s="278"/>
      <c r="C223" s="275"/>
      <c r="D223" s="279"/>
      <c r="E223" s="280"/>
      <c r="F223" s="287" t="s">
        <v>14</v>
      </c>
      <c r="G223" s="429"/>
      <c r="H223" s="429"/>
      <c r="I223" s="240"/>
    </row>
    <row r="224" spans="2:9" ht="23.25" customHeight="1" thickBot="1">
      <c r="B224" s="278">
        <v>2811</v>
      </c>
      <c r="C224" s="281" t="s">
        <v>133</v>
      </c>
      <c r="D224" s="279">
        <v>1</v>
      </c>
      <c r="E224" s="280">
        <v>1</v>
      </c>
      <c r="F224" s="287" t="s">
        <v>433</v>
      </c>
      <c r="G224" s="426">
        <f>SUM(H224:I224)</f>
        <v>700</v>
      </c>
      <c r="H224" s="427">
        <v>700</v>
      </c>
      <c r="I224" s="428">
        <v>0</v>
      </c>
    </row>
    <row r="225" spans="2:9" ht="27" customHeight="1">
      <c r="B225" s="278">
        <v>2820</v>
      </c>
      <c r="C225" s="281" t="s">
        <v>133</v>
      </c>
      <c r="D225" s="279">
        <v>2</v>
      </c>
      <c r="E225" s="280">
        <v>0</v>
      </c>
      <c r="F225" s="287" t="s">
        <v>434</v>
      </c>
      <c r="G225" s="238">
        <f>SUM(G227:G236)</f>
        <v>6200</v>
      </c>
      <c r="H225" s="238">
        <f>SUM(H227:H236)</f>
        <v>6200</v>
      </c>
      <c r="I225" s="238">
        <f>SUM(I227:I236)</f>
        <v>0</v>
      </c>
    </row>
    <row r="226" spans="2:9" ht="18" customHeight="1">
      <c r="B226" s="278"/>
      <c r="C226" s="275"/>
      <c r="D226" s="279"/>
      <c r="E226" s="280"/>
      <c r="F226" s="287" t="s">
        <v>14</v>
      </c>
      <c r="G226" s="238"/>
      <c r="H226" s="239"/>
      <c r="I226" s="240"/>
    </row>
    <row r="227" spans="2:9" ht="17.25" customHeight="1" thickBot="1">
      <c r="B227" s="278">
        <v>2821</v>
      </c>
      <c r="C227" s="281" t="s">
        <v>133</v>
      </c>
      <c r="D227" s="279">
        <v>2</v>
      </c>
      <c r="E227" s="280">
        <v>1</v>
      </c>
      <c r="F227" s="287" t="s">
        <v>134</v>
      </c>
      <c r="G227" s="426">
        <f aca="true" t="shared" si="2" ref="G227:G236">SUM(H227:I227)</f>
        <v>0</v>
      </c>
      <c r="H227" s="239">
        <v>0</v>
      </c>
      <c r="I227" s="240">
        <v>0</v>
      </c>
    </row>
    <row r="228" spans="2:9" ht="21.75" customHeight="1" thickBot="1">
      <c r="B228" s="283">
        <v>2822</v>
      </c>
      <c r="C228" s="292" t="s">
        <v>133</v>
      </c>
      <c r="D228" s="284">
        <v>2</v>
      </c>
      <c r="E228" s="285">
        <v>2</v>
      </c>
      <c r="F228" s="293" t="s">
        <v>135</v>
      </c>
      <c r="G228" s="426">
        <f t="shared" si="2"/>
        <v>0</v>
      </c>
      <c r="H228" s="427">
        <v>0</v>
      </c>
      <c r="I228" s="428">
        <v>0</v>
      </c>
    </row>
    <row r="229" spans="2:9" s="25" customFormat="1" ht="15">
      <c r="B229" s="547" t="s">
        <v>82</v>
      </c>
      <c r="C229" s="549" t="s">
        <v>298</v>
      </c>
      <c r="D229" s="551" t="s">
        <v>299</v>
      </c>
      <c r="E229" s="557" t="s">
        <v>300</v>
      </c>
      <c r="F229" s="555" t="s">
        <v>85</v>
      </c>
      <c r="G229" s="95" t="s">
        <v>410</v>
      </c>
      <c r="H229" s="545" t="s">
        <v>411</v>
      </c>
      <c r="I229" s="546"/>
    </row>
    <row r="230" spans="2:9" s="24" customFormat="1" ht="26.25" thickBot="1">
      <c r="B230" s="548"/>
      <c r="C230" s="550"/>
      <c r="D230" s="552"/>
      <c r="E230" s="558"/>
      <c r="F230" s="556"/>
      <c r="G230" s="101" t="s">
        <v>412</v>
      </c>
      <c r="H230" s="102" t="s">
        <v>287</v>
      </c>
      <c r="I230" s="103" t="s">
        <v>288</v>
      </c>
    </row>
    <row r="231" spans="2:9" ht="18" customHeight="1" thickBot="1">
      <c r="B231" s="69">
        <v>1</v>
      </c>
      <c r="C231" s="70">
        <v>2</v>
      </c>
      <c r="D231" s="70">
        <v>3</v>
      </c>
      <c r="E231" s="71">
        <v>4</v>
      </c>
      <c r="F231" s="72">
        <v>5</v>
      </c>
      <c r="G231" s="163" t="s">
        <v>302</v>
      </c>
      <c r="H231" s="164" t="s">
        <v>301</v>
      </c>
      <c r="I231" s="165" t="s">
        <v>303</v>
      </c>
    </row>
    <row r="232" spans="2:9" ht="29.25" customHeight="1" thickBot="1">
      <c r="B232" s="278">
        <v>2823</v>
      </c>
      <c r="C232" s="281" t="s">
        <v>133</v>
      </c>
      <c r="D232" s="279">
        <v>2</v>
      </c>
      <c r="E232" s="280">
        <v>3</v>
      </c>
      <c r="F232" s="297" t="s">
        <v>171</v>
      </c>
      <c r="G232" s="426">
        <f t="shared" si="2"/>
        <v>0</v>
      </c>
      <c r="H232" s="239"/>
      <c r="I232" s="240"/>
    </row>
    <row r="233" spans="2:9" ht="39.75" customHeight="1" thickBot="1">
      <c r="B233" s="278">
        <v>2824</v>
      </c>
      <c r="C233" s="281" t="s">
        <v>133</v>
      </c>
      <c r="D233" s="279">
        <v>2</v>
      </c>
      <c r="E233" s="280">
        <v>4</v>
      </c>
      <c r="F233" s="297" t="s">
        <v>136</v>
      </c>
      <c r="G233" s="426">
        <f t="shared" si="2"/>
        <v>6200</v>
      </c>
      <c r="H233" s="239">
        <v>6200</v>
      </c>
      <c r="I233" s="240">
        <v>0</v>
      </c>
    </row>
    <row r="234" spans="2:9" ht="21.75" customHeight="1" thickBot="1">
      <c r="B234" s="278">
        <v>2825</v>
      </c>
      <c r="C234" s="281" t="s">
        <v>133</v>
      </c>
      <c r="D234" s="279">
        <v>2</v>
      </c>
      <c r="E234" s="280">
        <v>5</v>
      </c>
      <c r="F234" s="297" t="s">
        <v>137</v>
      </c>
      <c r="G234" s="426">
        <f t="shared" si="2"/>
        <v>0</v>
      </c>
      <c r="H234" s="239">
        <v>0</v>
      </c>
      <c r="I234" s="240">
        <v>0</v>
      </c>
    </row>
    <row r="235" spans="2:9" s="10" customFormat="1" ht="18" customHeight="1" thickBot="1">
      <c r="B235" s="278">
        <v>2826</v>
      </c>
      <c r="C235" s="281" t="s">
        <v>133</v>
      </c>
      <c r="D235" s="279">
        <v>2</v>
      </c>
      <c r="E235" s="280">
        <v>6</v>
      </c>
      <c r="F235" s="297" t="s">
        <v>138</v>
      </c>
      <c r="G235" s="426">
        <f t="shared" si="2"/>
        <v>0</v>
      </c>
      <c r="H235" s="239">
        <v>0</v>
      </c>
      <c r="I235" s="240">
        <v>0</v>
      </c>
    </row>
    <row r="236" spans="2:9" ht="41.25" customHeight="1" thickBot="1">
      <c r="B236" s="278">
        <v>2827</v>
      </c>
      <c r="C236" s="281" t="s">
        <v>133</v>
      </c>
      <c r="D236" s="279">
        <v>2</v>
      </c>
      <c r="E236" s="280">
        <v>7</v>
      </c>
      <c r="F236" s="297" t="s">
        <v>139</v>
      </c>
      <c r="G236" s="426">
        <f t="shared" si="2"/>
        <v>0</v>
      </c>
      <c r="H236" s="239"/>
      <c r="I236" s="240">
        <v>0</v>
      </c>
    </row>
    <row r="237" spans="2:9" ht="39" customHeight="1">
      <c r="B237" s="278">
        <v>2830</v>
      </c>
      <c r="C237" s="281" t="s">
        <v>133</v>
      </c>
      <c r="D237" s="279">
        <v>3</v>
      </c>
      <c r="E237" s="280">
        <v>0</v>
      </c>
      <c r="F237" s="297" t="s">
        <v>435</v>
      </c>
      <c r="G237" s="238">
        <f>SUM(G239:G241)</f>
        <v>0</v>
      </c>
      <c r="H237" s="238">
        <f>SUM(H239:H241)</f>
        <v>0</v>
      </c>
      <c r="I237" s="238">
        <f>SUM(I239:I241)</f>
        <v>0</v>
      </c>
    </row>
    <row r="238" spans="2:9" ht="18.75" customHeight="1">
      <c r="B238" s="278"/>
      <c r="C238" s="275"/>
      <c r="D238" s="279"/>
      <c r="E238" s="280"/>
      <c r="F238" s="297" t="s">
        <v>14</v>
      </c>
      <c r="G238" s="238"/>
      <c r="H238" s="239"/>
      <c r="I238" s="240"/>
    </row>
    <row r="239" spans="2:9" ht="30.75" customHeight="1" thickBot="1">
      <c r="B239" s="278">
        <v>2831</v>
      </c>
      <c r="C239" s="281" t="s">
        <v>133</v>
      </c>
      <c r="D239" s="279">
        <v>3</v>
      </c>
      <c r="E239" s="280">
        <v>1</v>
      </c>
      <c r="F239" s="297" t="s">
        <v>172</v>
      </c>
      <c r="G239" s="426">
        <f>SUM(H239:I239)</f>
        <v>0</v>
      </c>
      <c r="H239" s="239">
        <v>0</v>
      </c>
      <c r="I239" s="240">
        <v>0</v>
      </c>
    </row>
    <row r="240" spans="2:9" s="10" customFormat="1" ht="22.5" customHeight="1" thickBot="1">
      <c r="B240" s="278">
        <v>2832</v>
      </c>
      <c r="C240" s="281" t="s">
        <v>133</v>
      </c>
      <c r="D240" s="279">
        <v>3</v>
      </c>
      <c r="E240" s="280">
        <v>2</v>
      </c>
      <c r="F240" s="297" t="s">
        <v>177</v>
      </c>
      <c r="G240" s="426">
        <f>SUM(H240:I240)</f>
        <v>0</v>
      </c>
      <c r="H240" s="239">
        <v>0</v>
      </c>
      <c r="I240" s="240">
        <v>0</v>
      </c>
    </row>
    <row r="241" spans="2:9" ht="20.25" customHeight="1" thickBot="1">
      <c r="B241" s="278">
        <v>2833</v>
      </c>
      <c r="C241" s="281" t="s">
        <v>133</v>
      </c>
      <c r="D241" s="279">
        <v>3</v>
      </c>
      <c r="E241" s="280">
        <v>3</v>
      </c>
      <c r="F241" s="297" t="s">
        <v>178</v>
      </c>
      <c r="G241" s="426">
        <f>SUM(H241:I241)</f>
        <v>0</v>
      </c>
      <c r="H241" s="239">
        <v>0</v>
      </c>
      <c r="I241" s="240">
        <v>0</v>
      </c>
    </row>
    <row r="242" spans="2:9" ht="29.25" customHeight="1">
      <c r="B242" s="278">
        <v>2840</v>
      </c>
      <c r="C242" s="281" t="s">
        <v>133</v>
      </c>
      <c r="D242" s="279">
        <v>4</v>
      </c>
      <c r="E242" s="280">
        <v>0</v>
      </c>
      <c r="F242" s="297" t="s">
        <v>179</v>
      </c>
      <c r="G242" s="238">
        <f>SUM(G244:G246)</f>
        <v>0</v>
      </c>
      <c r="H242" s="238">
        <f>SUM(H244:H246)</f>
        <v>0</v>
      </c>
      <c r="I242" s="238">
        <f>SUM(I244:I246)</f>
        <v>0</v>
      </c>
    </row>
    <row r="243" spans="2:9" ht="18.75" customHeight="1">
      <c r="B243" s="278"/>
      <c r="C243" s="275"/>
      <c r="D243" s="279"/>
      <c r="E243" s="280"/>
      <c r="F243" s="297" t="s">
        <v>14</v>
      </c>
      <c r="G243" s="238"/>
      <c r="H243" s="239"/>
      <c r="I243" s="240"/>
    </row>
    <row r="244" spans="2:9" ht="26.25" customHeight="1" thickBot="1">
      <c r="B244" s="278">
        <v>2841</v>
      </c>
      <c r="C244" s="281" t="s">
        <v>133</v>
      </c>
      <c r="D244" s="279">
        <v>4</v>
      </c>
      <c r="E244" s="280">
        <v>1</v>
      </c>
      <c r="F244" s="297" t="s">
        <v>180</v>
      </c>
      <c r="G244" s="426">
        <f>SUM(H244:I244)</f>
        <v>0</v>
      </c>
      <c r="H244" s="239">
        <v>0</v>
      </c>
      <c r="I244" s="240">
        <v>0</v>
      </c>
    </row>
    <row r="245" spans="2:9" s="10" customFormat="1" ht="36" customHeight="1" thickBot="1">
      <c r="B245" s="278">
        <v>2842</v>
      </c>
      <c r="C245" s="281" t="s">
        <v>133</v>
      </c>
      <c r="D245" s="279">
        <v>4</v>
      </c>
      <c r="E245" s="280">
        <v>2</v>
      </c>
      <c r="F245" s="297" t="s">
        <v>181</v>
      </c>
      <c r="G245" s="426">
        <f>SUM(H245:I245)</f>
        <v>0</v>
      </c>
      <c r="H245" s="239">
        <v>0</v>
      </c>
      <c r="I245" s="240">
        <v>0</v>
      </c>
    </row>
    <row r="246" spans="2:9" ht="24" customHeight="1" thickBot="1">
      <c r="B246" s="278">
        <v>2843</v>
      </c>
      <c r="C246" s="281" t="s">
        <v>133</v>
      </c>
      <c r="D246" s="279">
        <v>4</v>
      </c>
      <c r="E246" s="280">
        <v>3</v>
      </c>
      <c r="F246" s="297" t="s">
        <v>179</v>
      </c>
      <c r="G246" s="426">
        <f>SUM(H246:I246)</f>
        <v>0</v>
      </c>
      <c r="H246" s="239">
        <v>0</v>
      </c>
      <c r="I246" s="240">
        <v>0</v>
      </c>
    </row>
    <row r="247" spans="2:9" ht="34.5" customHeight="1">
      <c r="B247" s="278">
        <v>2850</v>
      </c>
      <c r="C247" s="281" t="s">
        <v>133</v>
      </c>
      <c r="D247" s="279">
        <v>5</v>
      </c>
      <c r="E247" s="280">
        <v>0</v>
      </c>
      <c r="F247" s="301" t="s">
        <v>436</v>
      </c>
      <c r="G247" s="238">
        <f>SUM(G249)</f>
        <v>0</v>
      </c>
      <c r="H247" s="238">
        <f>SUM(H249)</f>
        <v>0</v>
      </c>
      <c r="I247" s="238">
        <f>SUM(I249)</f>
        <v>0</v>
      </c>
    </row>
    <row r="248" spans="2:9" s="10" customFormat="1" ht="16.5" customHeight="1">
      <c r="B248" s="278"/>
      <c r="C248" s="275"/>
      <c r="D248" s="279"/>
      <c r="E248" s="280"/>
      <c r="F248" s="297" t="s">
        <v>14</v>
      </c>
      <c r="G248" s="429"/>
      <c r="H248" s="429"/>
      <c r="I248" s="240"/>
    </row>
    <row r="249" spans="2:9" ht="37.5" customHeight="1" thickBot="1">
      <c r="B249" s="278">
        <v>2851</v>
      </c>
      <c r="C249" s="281" t="s">
        <v>133</v>
      </c>
      <c r="D249" s="279">
        <v>5</v>
      </c>
      <c r="E249" s="280">
        <v>1</v>
      </c>
      <c r="F249" s="301" t="s">
        <v>436</v>
      </c>
      <c r="G249" s="426">
        <f>SUM(H249:I249)</f>
        <v>0</v>
      </c>
      <c r="H249" s="427">
        <v>0</v>
      </c>
      <c r="I249" s="428">
        <v>0</v>
      </c>
    </row>
    <row r="250" spans="2:9" s="24" customFormat="1" ht="35.25" customHeight="1">
      <c r="B250" s="278">
        <v>2860</v>
      </c>
      <c r="C250" s="281" t="s">
        <v>133</v>
      </c>
      <c r="D250" s="279">
        <v>6</v>
      </c>
      <c r="E250" s="280">
        <v>0</v>
      </c>
      <c r="F250" s="301" t="s">
        <v>437</v>
      </c>
      <c r="G250" s="238">
        <f>SUM(G252)</f>
        <v>0</v>
      </c>
      <c r="H250" s="238">
        <f>SUM(H252)</f>
        <v>0</v>
      </c>
      <c r="I250" s="238">
        <f>SUM(I252)</f>
        <v>0</v>
      </c>
    </row>
    <row r="251" spans="2:9" ht="15.75" customHeight="1">
      <c r="B251" s="278"/>
      <c r="C251" s="275"/>
      <c r="D251" s="279"/>
      <c r="E251" s="280"/>
      <c r="F251" s="297" t="s">
        <v>14</v>
      </c>
      <c r="G251" s="429"/>
      <c r="H251" s="429"/>
      <c r="I251" s="240"/>
    </row>
    <row r="252" spans="2:9" ht="24.75" customHeight="1" thickBot="1">
      <c r="B252" s="278">
        <v>2861</v>
      </c>
      <c r="C252" s="281" t="s">
        <v>133</v>
      </c>
      <c r="D252" s="279">
        <v>6</v>
      </c>
      <c r="E252" s="280">
        <v>1</v>
      </c>
      <c r="F252" s="301" t="s">
        <v>437</v>
      </c>
      <c r="G252" s="426">
        <f>SUM(H252:I252)</f>
        <v>0</v>
      </c>
      <c r="H252" s="427">
        <v>0</v>
      </c>
      <c r="I252" s="428">
        <v>0</v>
      </c>
    </row>
    <row r="253" spans="2:9" s="10" customFormat="1" ht="37.5" customHeight="1">
      <c r="B253" s="278">
        <v>2900</v>
      </c>
      <c r="C253" s="281" t="s">
        <v>140</v>
      </c>
      <c r="D253" s="279">
        <v>0</v>
      </c>
      <c r="E253" s="280">
        <v>0</v>
      </c>
      <c r="F253" s="289" t="s">
        <v>518</v>
      </c>
      <c r="G253" s="238">
        <f>SUM(G255,G259,G263,G267,G271,G275,G281,G284)</f>
        <v>30000</v>
      </c>
      <c r="H253" s="238">
        <f>SUM(H255,H259,H263,H267,H271,H275,H281,H284)</f>
        <v>30000</v>
      </c>
      <c r="I253" s="238">
        <f>SUM(I255,I259,I263,I267,I271,I275,I281,I284)</f>
        <v>0</v>
      </c>
    </row>
    <row r="254" spans="2:9" ht="19.5" customHeight="1">
      <c r="B254" s="274"/>
      <c r="C254" s="275"/>
      <c r="D254" s="276"/>
      <c r="E254" s="277"/>
      <c r="F254" s="297" t="s">
        <v>13</v>
      </c>
      <c r="G254" s="423"/>
      <c r="H254" s="424"/>
      <c r="I254" s="425"/>
    </row>
    <row r="255" spans="2:9" ht="18" customHeight="1">
      <c r="B255" s="278">
        <v>2910</v>
      </c>
      <c r="C255" s="281" t="s">
        <v>140</v>
      </c>
      <c r="D255" s="279">
        <v>1</v>
      </c>
      <c r="E255" s="280">
        <v>0</v>
      </c>
      <c r="F255" s="297" t="s">
        <v>173</v>
      </c>
      <c r="G255" s="429">
        <f>SUM(G257:G258)</f>
        <v>9500</v>
      </c>
      <c r="H255" s="429">
        <f>SUM(H257:H258)</f>
        <v>9500</v>
      </c>
      <c r="I255" s="240">
        <f>SUM(I257:I258)</f>
        <v>0</v>
      </c>
    </row>
    <row r="256" spans="2:9" ht="16.5" customHeight="1">
      <c r="B256" s="278"/>
      <c r="C256" s="275"/>
      <c r="D256" s="279"/>
      <c r="E256" s="280"/>
      <c r="F256" s="297" t="s">
        <v>14</v>
      </c>
      <c r="G256" s="429"/>
      <c r="H256" s="429"/>
      <c r="I256" s="240"/>
    </row>
    <row r="257" spans="2:9" s="10" customFormat="1" ht="25.5" customHeight="1" thickBot="1">
      <c r="B257" s="278">
        <v>2911</v>
      </c>
      <c r="C257" s="281" t="s">
        <v>140</v>
      </c>
      <c r="D257" s="279">
        <v>1</v>
      </c>
      <c r="E257" s="280">
        <v>1</v>
      </c>
      <c r="F257" s="297" t="s">
        <v>490</v>
      </c>
      <c r="G257" s="426">
        <f>SUM(H257:I257)</f>
        <v>9500</v>
      </c>
      <c r="H257" s="427">
        <v>9500</v>
      </c>
      <c r="I257" s="428"/>
    </row>
    <row r="258" spans="2:9" ht="29.25" customHeight="1" thickBot="1">
      <c r="B258" s="278">
        <v>2912</v>
      </c>
      <c r="C258" s="281" t="s">
        <v>140</v>
      </c>
      <c r="D258" s="279">
        <v>1</v>
      </c>
      <c r="E258" s="280">
        <v>2</v>
      </c>
      <c r="F258" s="297" t="s">
        <v>141</v>
      </c>
      <c r="G258" s="426">
        <f>SUM(H258:I258)</f>
        <v>0</v>
      </c>
      <c r="H258" s="427">
        <v>0</v>
      </c>
      <c r="I258" s="428"/>
    </row>
    <row r="259" spans="2:9" ht="28.5" customHeight="1">
      <c r="B259" s="278">
        <v>2920</v>
      </c>
      <c r="C259" s="281" t="s">
        <v>140</v>
      </c>
      <c r="D259" s="279">
        <v>2</v>
      </c>
      <c r="E259" s="280">
        <v>0</v>
      </c>
      <c r="F259" s="297" t="s">
        <v>142</v>
      </c>
      <c r="G259" s="429">
        <f>SUM(G261:G262)</f>
        <v>2200</v>
      </c>
      <c r="H259" s="429">
        <f>SUM(H261:H262)</f>
        <v>2200</v>
      </c>
      <c r="I259" s="240">
        <f>SUM(I261:I262)</f>
        <v>0</v>
      </c>
    </row>
    <row r="260" spans="2:9" ht="18" customHeight="1">
      <c r="B260" s="278"/>
      <c r="C260" s="275"/>
      <c r="D260" s="279"/>
      <c r="E260" s="280"/>
      <c r="F260" s="297" t="s">
        <v>14</v>
      </c>
      <c r="G260" s="429"/>
      <c r="H260" s="429"/>
      <c r="I260" s="240"/>
    </row>
    <row r="261" spans="2:9" s="10" customFormat="1" ht="24" customHeight="1" thickBot="1">
      <c r="B261" s="278">
        <v>2921</v>
      </c>
      <c r="C261" s="281" t="s">
        <v>140</v>
      </c>
      <c r="D261" s="279">
        <v>2</v>
      </c>
      <c r="E261" s="280">
        <v>1</v>
      </c>
      <c r="F261" s="297" t="s">
        <v>143</v>
      </c>
      <c r="G261" s="426">
        <f>SUM(H261:I261)</f>
        <v>2200</v>
      </c>
      <c r="H261" s="427">
        <v>2200</v>
      </c>
      <c r="I261" s="428">
        <v>0</v>
      </c>
    </row>
    <row r="262" spans="2:9" ht="24" customHeight="1" thickBot="1">
      <c r="B262" s="278">
        <v>2922</v>
      </c>
      <c r="C262" s="281" t="s">
        <v>140</v>
      </c>
      <c r="D262" s="279">
        <v>2</v>
      </c>
      <c r="E262" s="280">
        <v>2</v>
      </c>
      <c r="F262" s="297" t="s">
        <v>144</v>
      </c>
      <c r="G262" s="426">
        <f>SUM(H262:I262)</f>
        <v>0</v>
      </c>
      <c r="H262" s="427">
        <v>0</v>
      </c>
      <c r="I262" s="428">
        <v>0</v>
      </c>
    </row>
    <row r="263" spans="2:9" ht="42" customHeight="1">
      <c r="B263" s="278">
        <v>2930</v>
      </c>
      <c r="C263" s="281" t="s">
        <v>140</v>
      </c>
      <c r="D263" s="279">
        <v>3</v>
      </c>
      <c r="E263" s="280">
        <v>0</v>
      </c>
      <c r="F263" s="297" t="s">
        <v>145</v>
      </c>
      <c r="G263" s="429">
        <f>SUM(G265:G266)</f>
        <v>0</v>
      </c>
      <c r="H263" s="429">
        <f>SUM(H265:H266)</f>
        <v>0</v>
      </c>
      <c r="I263" s="240">
        <f>SUM(I265:I266)</f>
        <v>0</v>
      </c>
    </row>
    <row r="264" spans="2:9" ht="16.5" customHeight="1">
      <c r="B264" s="278"/>
      <c r="C264" s="275"/>
      <c r="D264" s="279"/>
      <c r="E264" s="280"/>
      <c r="F264" s="297" t="s">
        <v>14</v>
      </c>
      <c r="G264" s="429"/>
      <c r="H264" s="429"/>
      <c r="I264" s="240"/>
    </row>
    <row r="265" spans="2:9" s="10" customFormat="1" ht="35.25" customHeight="1" thickBot="1">
      <c r="B265" s="278">
        <v>2931</v>
      </c>
      <c r="C265" s="281" t="s">
        <v>140</v>
      </c>
      <c r="D265" s="279">
        <v>3</v>
      </c>
      <c r="E265" s="280">
        <v>1</v>
      </c>
      <c r="F265" s="297" t="s">
        <v>146</v>
      </c>
      <c r="G265" s="426">
        <f>SUM(H265:I265)</f>
        <v>0</v>
      </c>
      <c r="H265" s="427">
        <v>0</v>
      </c>
      <c r="I265" s="428">
        <v>0</v>
      </c>
    </row>
    <row r="266" spans="2:9" ht="30.75" customHeight="1" thickBot="1">
      <c r="B266" s="278">
        <v>2932</v>
      </c>
      <c r="C266" s="281" t="s">
        <v>140</v>
      </c>
      <c r="D266" s="279">
        <v>3</v>
      </c>
      <c r="E266" s="280">
        <v>2</v>
      </c>
      <c r="F266" s="297" t="s">
        <v>147</v>
      </c>
      <c r="G266" s="426">
        <f>SUM(H266:I266)</f>
        <v>0</v>
      </c>
      <c r="H266" s="427">
        <v>0</v>
      </c>
      <c r="I266" s="428">
        <v>0</v>
      </c>
    </row>
    <row r="267" spans="2:9" ht="21.75" customHeight="1">
      <c r="B267" s="278">
        <v>2940</v>
      </c>
      <c r="C267" s="281" t="s">
        <v>140</v>
      </c>
      <c r="D267" s="279">
        <v>4</v>
      </c>
      <c r="E267" s="280">
        <v>0</v>
      </c>
      <c r="F267" s="297" t="s">
        <v>491</v>
      </c>
      <c r="G267" s="429">
        <f>SUM(G269:G270)</f>
        <v>500</v>
      </c>
      <c r="H267" s="429">
        <f>SUM(H269:H270)</f>
        <v>500</v>
      </c>
      <c r="I267" s="240">
        <f>SUM(I269:I270)</f>
        <v>0</v>
      </c>
    </row>
    <row r="268" spans="2:9" ht="21.75" customHeight="1">
      <c r="B268" s="278"/>
      <c r="C268" s="275"/>
      <c r="D268" s="279"/>
      <c r="E268" s="280"/>
      <c r="F268" s="297" t="s">
        <v>14</v>
      </c>
      <c r="G268" s="429"/>
      <c r="H268" s="429"/>
      <c r="I268" s="240"/>
    </row>
    <row r="269" spans="2:9" s="10" customFormat="1" ht="30" customHeight="1" thickBot="1">
      <c r="B269" s="278">
        <v>2941</v>
      </c>
      <c r="C269" s="281" t="s">
        <v>140</v>
      </c>
      <c r="D269" s="279">
        <v>4</v>
      </c>
      <c r="E269" s="280">
        <v>1</v>
      </c>
      <c r="F269" s="297" t="s">
        <v>148</v>
      </c>
      <c r="G269" s="426">
        <f>SUM(H269:I269)</f>
        <v>500</v>
      </c>
      <c r="H269" s="427">
        <v>500</v>
      </c>
      <c r="I269" s="428">
        <v>0</v>
      </c>
    </row>
    <row r="270" spans="2:9" ht="32.25" customHeight="1" thickBot="1">
      <c r="B270" s="278">
        <v>2942</v>
      </c>
      <c r="C270" s="281" t="s">
        <v>140</v>
      </c>
      <c r="D270" s="279">
        <v>4</v>
      </c>
      <c r="E270" s="280">
        <v>2</v>
      </c>
      <c r="F270" s="297" t="s">
        <v>149</v>
      </c>
      <c r="G270" s="426">
        <f>SUM(H270:I270)</f>
        <v>0</v>
      </c>
      <c r="H270" s="427">
        <v>0</v>
      </c>
      <c r="I270" s="428">
        <v>0</v>
      </c>
    </row>
    <row r="271" spans="2:9" ht="27" customHeight="1">
      <c r="B271" s="278">
        <v>2950</v>
      </c>
      <c r="C271" s="281" t="s">
        <v>140</v>
      </c>
      <c r="D271" s="279">
        <v>5</v>
      </c>
      <c r="E271" s="280">
        <v>0</v>
      </c>
      <c r="F271" s="297" t="s">
        <v>492</v>
      </c>
      <c r="G271" s="429">
        <f>SUM(G273:G274)</f>
        <v>17800</v>
      </c>
      <c r="H271" s="429">
        <f>SUM(H273:H274)</f>
        <v>17800</v>
      </c>
      <c r="I271" s="240">
        <f>SUM(I273:I274)</f>
        <v>0</v>
      </c>
    </row>
    <row r="272" spans="2:9" ht="20.25" customHeight="1">
      <c r="B272" s="278"/>
      <c r="C272" s="275"/>
      <c r="D272" s="279"/>
      <c r="E272" s="280"/>
      <c r="F272" s="297" t="s">
        <v>14</v>
      </c>
      <c r="G272" s="429"/>
      <c r="H272" s="429"/>
      <c r="I272" s="240"/>
    </row>
    <row r="273" spans="2:9" s="10" customFormat="1" ht="24.75" customHeight="1" thickBot="1">
      <c r="B273" s="278">
        <v>2951</v>
      </c>
      <c r="C273" s="281" t="s">
        <v>140</v>
      </c>
      <c r="D273" s="279">
        <v>5</v>
      </c>
      <c r="E273" s="280">
        <v>1</v>
      </c>
      <c r="F273" s="297" t="s">
        <v>150</v>
      </c>
      <c r="G273" s="426">
        <f>SUM(H273:I273)</f>
        <v>17800</v>
      </c>
      <c r="H273" s="427">
        <v>17800</v>
      </c>
      <c r="I273" s="428">
        <v>0</v>
      </c>
    </row>
    <row r="274" spans="2:9" ht="24" customHeight="1" thickBot="1">
      <c r="B274" s="278">
        <v>2952</v>
      </c>
      <c r="C274" s="281" t="s">
        <v>140</v>
      </c>
      <c r="D274" s="279">
        <v>5</v>
      </c>
      <c r="E274" s="280">
        <v>2</v>
      </c>
      <c r="F274" s="297" t="s">
        <v>151</v>
      </c>
      <c r="G274" s="426">
        <f>SUM(H274:I274)</f>
        <v>0</v>
      </c>
      <c r="H274" s="427">
        <v>0</v>
      </c>
      <c r="I274" s="428">
        <v>0</v>
      </c>
    </row>
    <row r="275" spans="2:9" ht="36.75" customHeight="1">
      <c r="B275" s="278">
        <v>2960</v>
      </c>
      <c r="C275" s="281" t="s">
        <v>140</v>
      </c>
      <c r="D275" s="279">
        <v>6</v>
      </c>
      <c r="E275" s="280">
        <v>0</v>
      </c>
      <c r="F275" s="297" t="s">
        <v>493</v>
      </c>
      <c r="G275" s="238">
        <f>SUM(G277)</f>
        <v>0</v>
      </c>
      <c r="H275" s="238">
        <f>SUM(H277)</f>
        <v>0</v>
      </c>
      <c r="I275" s="238">
        <f>SUM(I277)</f>
        <v>0</v>
      </c>
    </row>
    <row r="276" spans="2:9" s="10" customFormat="1" ht="16.5" customHeight="1">
      <c r="B276" s="278"/>
      <c r="C276" s="275"/>
      <c r="D276" s="279"/>
      <c r="E276" s="280"/>
      <c r="F276" s="297" t="s">
        <v>14</v>
      </c>
      <c r="G276" s="429"/>
      <c r="H276" s="429"/>
      <c r="I276" s="240"/>
    </row>
    <row r="277" spans="2:9" ht="27.75" customHeight="1" thickBot="1">
      <c r="B277" s="283">
        <v>2961</v>
      </c>
      <c r="C277" s="284" t="s">
        <v>140</v>
      </c>
      <c r="D277" s="284">
        <v>6</v>
      </c>
      <c r="E277" s="285">
        <v>1</v>
      </c>
      <c r="F277" s="300" t="s">
        <v>493</v>
      </c>
      <c r="G277" s="426">
        <f>SUM(H277:I277)</f>
        <v>0</v>
      </c>
      <c r="H277" s="427">
        <v>0</v>
      </c>
      <c r="I277" s="428">
        <v>0</v>
      </c>
    </row>
    <row r="278" spans="2:9" s="25" customFormat="1" ht="15">
      <c r="B278" s="547" t="s">
        <v>82</v>
      </c>
      <c r="C278" s="549" t="s">
        <v>298</v>
      </c>
      <c r="D278" s="551" t="s">
        <v>299</v>
      </c>
      <c r="E278" s="557" t="s">
        <v>300</v>
      </c>
      <c r="F278" s="555" t="s">
        <v>85</v>
      </c>
      <c r="G278" s="294" t="s">
        <v>410</v>
      </c>
      <c r="H278" s="545" t="s">
        <v>411</v>
      </c>
      <c r="I278" s="546"/>
    </row>
    <row r="279" spans="2:9" s="24" customFormat="1" ht="26.25" thickBot="1">
      <c r="B279" s="548"/>
      <c r="C279" s="550"/>
      <c r="D279" s="552"/>
      <c r="E279" s="558"/>
      <c r="F279" s="556"/>
      <c r="G279" s="295" t="s">
        <v>412</v>
      </c>
      <c r="H279" s="102" t="s">
        <v>287</v>
      </c>
      <c r="I279" s="103" t="s">
        <v>288</v>
      </c>
    </row>
    <row r="280" spans="2:9" ht="18" customHeight="1" thickBot="1">
      <c r="B280" s="69">
        <v>1</v>
      </c>
      <c r="C280" s="70">
        <v>2</v>
      </c>
      <c r="D280" s="70">
        <v>3</v>
      </c>
      <c r="E280" s="71">
        <v>4</v>
      </c>
      <c r="F280" s="72">
        <v>5</v>
      </c>
      <c r="G280" s="296" t="s">
        <v>302</v>
      </c>
      <c r="H280" s="164" t="s">
        <v>301</v>
      </c>
      <c r="I280" s="165" t="s">
        <v>303</v>
      </c>
    </row>
    <row r="281" spans="2:9" ht="38.25" customHeight="1">
      <c r="B281" s="278">
        <v>2970</v>
      </c>
      <c r="C281" s="279" t="s">
        <v>140</v>
      </c>
      <c r="D281" s="279">
        <v>7</v>
      </c>
      <c r="E281" s="280">
        <v>0</v>
      </c>
      <c r="F281" s="297" t="s">
        <v>494</v>
      </c>
      <c r="G281" s="431">
        <f>SUM(G283)</f>
        <v>0</v>
      </c>
      <c r="H281" s="238">
        <f>SUM(H283)</f>
        <v>0</v>
      </c>
      <c r="I281" s="238">
        <f>SUM(I283)</f>
        <v>0</v>
      </c>
    </row>
    <row r="282" spans="2:9" s="10" customFormat="1" ht="16.5" customHeight="1">
      <c r="B282" s="278"/>
      <c r="C282" s="279"/>
      <c r="D282" s="279"/>
      <c r="E282" s="280"/>
      <c r="F282" s="297" t="s">
        <v>14</v>
      </c>
      <c r="G282" s="239"/>
      <c r="H282" s="429"/>
      <c r="I282" s="240"/>
    </row>
    <row r="283" spans="2:9" ht="37.5" customHeight="1" thickBot="1">
      <c r="B283" s="278">
        <v>2971</v>
      </c>
      <c r="C283" s="279" t="s">
        <v>140</v>
      </c>
      <c r="D283" s="279">
        <v>7</v>
      </c>
      <c r="E283" s="280">
        <v>1</v>
      </c>
      <c r="F283" s="297" t="s">
        <v>494</v>
      </c>
      <c r="G283" s="432">
        <f>SUM(H283:I283)</f>
        <v>0</v>
      </c>
      <c r="H283" s="427">
        <v>0</v>
      </c>
      <c r="I283" s="428">
        <v>0</v>
      </c>
    </row>
    <row r="284" spans="2:9" s="24" customFormat="1" ht="38.25" customHeight="1">
      <c r="B284" s="278">
        <v>2980</v>
      </c>
      <c r="C284" s="279" t="s">
        <v>140</v>
      </c>
      <c r="D284" s="279">
        <v>8</v>
      </c>
      <c r="E284" s="280">
        <v>0</v>
      </c>
      <c r="F284" s="297" t="s">
        <v>495</v>
      </c>
      <c r="G284" s="431">
        <f>SUM(G286)</f>
        <v>0</v>
      </c>
      <c r="H284" s="238">
        <f>SUM(H286)</f>
        <v>0</v>
      </c>
      <c r="I284" s="238">
        <f>SUM(I286)</f>
        <v>0</v>
      </c>
    </row>
    <row r="285" spans="2:9" ht="15.75" customHeight="1">
      <c r="B285" s="278"/>
      <c r="C285" s="279"/>
      <c r="D285" s="279"/>
      <c r="E285" s="280"/>
      <c r="F285" s="297" t="s">
        <v>14</v>
      </c>
      <c r="G285" s="239"/>
      <c r="H285" s="429"/>
      <c r="I285" s="240"/>
    </row>
    <row r="286" spans="2:9" ht="18" customHeight="1" thickBot="1">
      <c r="B286" s="278">
        <v>2981</v>
      </c>
      <c r="C286" s="279" t="s">
        <v>140</v>
      </c>
      <c r="D286" s="279">
        <v>8</v>
      </c>
      <c r="E286" s="280">
        <v>1</v>
      </c>
      <c r="F286" s="297" t="s">
        <v>495</v>
      </c>
      <c r="G286" s="432">
        <f>SUM(H286:I286)</f>
        <v>0</v>
      </c>
      <c r="H286" s="427">
        <v>0</v>
      </c>
      <c r="I286" s="428">
        <v>0</v>
      </c>
    </row>
    <row r="287" spans="2:9" s="10" customFormat="1" ht="37.5" customHeight="1">
      <c r="B287" s="278">
        <v>3000</v>
      </c>
      <c r="C287" s="279" t="s">
        <v>153</v>
      </c>
      <c r="D287" s="279">
        <v>0</v>
      </c>
      <c r="E287" s="280">
        <v>0</v>
      </c>
      <c r="F287" s="289" t="s">
        <v>519</v>
      </c>
      <c r="G287" s="239">
        <f>SUM(G289,G293,G296,G299,G302,G305,G308,G311,G315)</f>
        <v>4000</v>
      </c>
      <c r="H287" s="429">
        <f>SUM(H289,H293,H296,H299,H302,H305,H308,H311,H315)</f>
        <v>4000</v>
      </c>
      <c r="I287" s="240">
        <f>SUM(I289,I293,I296,I299,I302,I305,I308,I311,I315)</f>
        <v>0</v>
      </c>
    </row>
    <row r="288" spans="2:9" ht="18.75" customHeight="1">
      <c r="B288" s="278"/>
      <c r="C288" s="279"/>
      <c r="D288" s="279"/>
      <c r="E288" s="280"/>
      <c r="F288" s="297" t="s">
        <v>13</v>
      </c>
      <c r="G288" s="239"/>
      <c r="H288" s="429"/>
      <c r="I288" s="240"/>
    </row>
    <row r="289" spans="2:9" ht="17.25" customHeight="1">
      <c r="B289" s="278">
        <v>3010</v>
      </c>
      <c r="C289" s="279" t="s">
        <v>153</v>
      </c>
      <c r="D289" s="279">
        <v>1</v>
      </c>
      <c r="E289" s="280">
        <v>0</v>
      </c>
      <c r="F289" s="297" t="s">
        <v>152</v>
      </c>
      <c r="G289" s="239">
        <f>SUM(G291:G292)</f>
        <v>0</v>
      </c>
      <c r="H289" s="429">
        <f>SUM(H291:H292)</f>
        <v>0</v>
      </c>
      <c r="I289" s="240">
        <f>SUM(I291:I292)</f>
        <v>0</v>
      </c>
    </row>
    <row r="290" spans="2:9" ht="15" customHeight="1">
      <c r="B290" s="278"/>
      <c r="C290" s="279"/>
      <c r="D290" s="279"/>
      <c r="E290" s="280"/>
      <c r="F290" s="297" t="s">
        <v>14</v>
      </c>
      <c r="G290" s="239"/>
      <c r="H290" s="429"/>
      <c r="I290" s="240"/>
    </row>
    <row r="291" spans="2:9" s="10" customFormat="1" ht="15" customHeight="1" thickBot="1">
      <c r="B291" s="278">
        <v>3011</v>
      </c>
      <c r="C291" s="279" t="s">
        <v>153</v>
      </c>
      <c r="D291" s="279">
        <v>1</v>
      </c>
      <c r="E291" s="280">
        <v>1</v>
      </c>
      <c r="F291" s="297" t="s">
        <v>496</v>
      </c>
      <c r="G291" s="432">
        <f>SUM(H291:I291)</f>
        <v>0</v>
      </c>
      <c r="H291" s="427">
        <v>0</v>
      </c>
      <c r="I291" s="428">
        <v>0</v>
      </c>
    </row>
    <row r="292" spans="2:9" ht="15.75" customHeight="1" thickBot="1">
      <c r="B292" s="278">
        <v>3012</v>
      </c>
      <c r="C292" s="279" t="s">
        <v>153</v>
      </c>
      <c r="D292" s="279">
        <v>1</v>
      </c>
      <c r="E292" s="280">
        <v>2</v>
      </c>
      <c r="F292" s="297" t="s">
        <v>497</v>
      </c>
      <c r="G292" s="432">
        <f>SUM(H292:I292)</f>
        <v>0</v>
      </c>
      <c r="H292" s="427">
        <v>0</v>
      </c>
      <c r="I292" s="428">
        <v>0</v>
      </c>
    </row>
    <row r="293" spans="2:9" ht="14.25" customHeight="1">
      <c r="B293" s="278">
        <v>3020</v>
      </c>
      <c r="C293" s="279" t="s">
        <v>153</v>
      </c>
      <c r="D293" s="279">
        <v>2</v>
      </c>
      <c r="E293" s="280">
        <v>0</v>
      </c>
      <c r="F293" s="297" t="s">
        <v>498</v>
      </c>
      <c r="G293" s="431">
        <f>SUM(G295)</f>
        <v>0</v>
      </c>
      <c r="H293" s="238">
        <f>SUM(H295)</f>
        <v>0</v>
      </c>
      <c r="I293" s="238">
        <f>SUM(I295)</f>
        <v>0</v>
      </c>
    </row>
    <row r="294" spans="2:9" s="10" customFormat="1" ht="18">
      <c r="B294" s="278"/>
      <c r="C294" s="279"/>
      <c r="D294" s="279"/>
      <c r="E294" s="280"/>
      <c r="F294" s="297" t="s">
        <v>14</v>
      </c>
      <c r="G294" s="239"/>
      <c r="H294" s="429"/>
      <c r="I294" s="240"/>
    </row>
    <row r="295" spans="2:9" s="10" customFormat="1" ht="18.75" thickBot="1">
      <c r="B295" s="278">
        <v>3021</v>
      </c>
      <c r="C295" s="279" t="s">
        <v>153</v>
      </c>
      <c r="D295" s="279">
        <v>2</v>
      </c>
      <c r="E295" s="280">
        <v>1</v>
      </c>
      <c r="F295" s="297" t="s">
        <v>498</v>
      </c>
      <c r="G295" s="432">
        <f>SUM(H295:I295)</f>
        <v>0</v>
      </c>
      <c r="H295" s="427">
        <v>0</v>
      </c>
      <c r="I295" s="428">
        <v>0</v>
      </c>
    </row>
    <row r="296" spans="2:9" ht="18" customHeight="1">
      <c r="B296" s="278">
        <v>3030</v>
      </c>
      <c r="C296" s="279" t="s">
        <v>153</v>
      </c>
      <c r="D296" s="279">
        <v>3</v>
      </c>
      <c r="E296" s="280">
        <v>0</v>
      </c>
      <c r="F296" s="297" t="s">
        <v>499</v>
      </c>
      <c r="G296" s="431">
        <f>SUM(G298)</f>
        <v>0</v>
      </c>
      <c r="H296" s="238">
        <f>SUM(H298)</f>
        <v>0</v>
      </c>
      <c r="I296" s="238">
        <f>SUM(I298)</f>
        <v>0</v>
      </c>
    </row>
    <row r="297" spans="2:9" s="10" customFormat="1" ht="18" customHeight="1">
      <c r="B297" s="278"/>
      <c r="C297" s="279"/>
      <c r="D297" s="279"/>
      <c r="E297" s="280"/>
      <c r="F297" s="297" t="s">
        <v>14</v>
      </c>
      <c r="G297" s="239"/>
      <c r="H297" s="429"/>
      <c r="I297" s="240"/>
    </row>
    <row r="298" spans="2:9" ht="16.5" customHeight="1" thickBot="1">
      <c r="B298" s="278">
        <v>3031</v>
      </c>
      <c r="C298" s="279" t="s">
        <v>153</v>
      </c>
      <c r="D298" s="279">
        <v>3</v>
      </c>
      <c r="E298" s="280" t="s">
        <v>72</v>
      </c>
      <c r="F298" s="297" t="s">
        <v>499</v>
      </c>
      <c r="G298" s="432">
        <f>SUM(H298:I298)</f>
        <v>0</v>
      </c>
      <c r="H298" s="427">
        <v>0</v>
      </c>
      <c r="I298" s="428">
        <v>0</v>
      </c>
    </row>
    <row r="299" spans="2:9" ht="16.5" customHeight="1">
      <c r="B299" s="278">
        <v>3040</v>
      </c>
      <c r="C299" s="279" t="s">
        <v>153</v>
      </c>
      <c r="D299" s="279">
        <v>4</v>
      </c>
      <c r="E299" s="280">
        <v>0</v>
      </c>
      <c r="F299" s="297" t="s">
        <v>500</v>
      </c>
      <c r="G299" s="431">
        <f>SUM(G301)</f>
        <v>0</v>
      </c>
      <c r="H299" s="238">
        <f>SUM(H301)</f>
        <v>0</v>
      </c>
      <c r="I299" s="238">
        <f>SUM(I301)</f>
        <v>0</v>
      </c>
    </row>
    <row r="300" spans="2:9" s="10" customFormat="1" ht="16.5" customHeight="1">
      <c r="B300" s="278"/>
      <c r="C300" s="279"/>
      <c r="D300" s="279"/>
      <c r="E300" s="280"/>
      <c r="F300" s="297" t="s">
        <v>14</v>
      </c>
      <c r="G300" s="239"/>
      <c r="H300" s="429"/>
      <c r="I300" s="240"/>
    </row>
    <row r="301" spans="2:9" ht="15.75" customHeight="1" thickBot="1">
      <c r="B301" s="278">
        <v>3041</v>
      </c>
      <c r="C301" s="279" t="s">
        <v>153</v>
      </c>
      <c r="D301" s="279">
        <v>4</v>
      </c>
      <c r="E301" s="280">
        <v>1</v>
      </c>
      <c r="F301" s="297" t="s">
        <v>500</v>
      </c>
      <c r="G301" s="432">
        <f>SUM(H301:I301)</f>
        <v>0</v>
      </c>
      <c r="H301" s="427">
        <v>0</v>
      </c>
      <c r="I301" s="428">
        <v>0</v>
      </c>
    </row>
    <row r="302" spans="2:9" ht="16.5" customHeight="1">
      <c r="B302" s="278">
        <v>3050</v>
      </c>
      <c r="C302" s="279" t="s">
        <v>153</v>
      </c>
      <c r="D302" s="279">
        <v>5</v>
      </c>
      <c r="E302" s="280">
        <v>0</v>
      </c>
      <c r="F302" s="297" t="s">
        <v>501</v>
      </c>
      <c r="G302" s="431">
        <f>SUM(G304)</f>
        <v>0</v>
      </c>
      <c r="H302" s="238">
        <f>SUM(H304)</f>
        <v>0</v>
      </c>
      <c r="I302" s="238">
        <f>SUM(I304)</f>
        <v>0</v>
      </c>
    </row>
    <row r="303" spans="2:9" s="10" customFormat="1" ht="18" customHeight="1">
      <c r="B303" s="278"/>
      <c r="C303" s="279"/>
      <c r="D303" s="279"/>
      <c r="E303" s="280"/>
      <c r="F303" s="297" t="s">
        <v>14</v>
      </c>
      <c r="G303" s="239"/>
      <c r="H303" s="429"/>
      <c r="I303" s="240"/>
    </row>
    <row r="304" spans="2:9" ht="15.75" customHeight="1" thickBot="1">
      <c r="B304" s="278">
        <v>3051</v>
      </c>
      <c r="C304" s="279" t="s">
        <v>153</v>
      </c>
      <c r="D304" s="279">
        <v>5</v>
      </c>
      <c r="E304" s="280">
        <v>1</v>
      </c>
      <c r="F304" s="297" t="s">
        <v>501</v>
      </c>
      <c r="G304" s="432">
        <f>SUM(H304:I304)</f>
        <v>0</v>
      </c>
      <c r="H304" s="427">
        <v>0</v>
      </c>
      <c r="I304" s="428">
        <v>0</v>
      </c>
    </row>
    <row r="305" spans="2:9" ht="26.25" customHeight="1">
      <c r="B305" s="278">
        <v>3060</v>
      </c>
      <c r="C305" s="279" t="s">
        <v>153</v>
      </c>
      <c r="D305" s="279">
        <v>6</v>
      </c>
      <c r="E305" s="280">
        <v>0</v>
      </c>
      <c r="F305" s="297" t="s">
        <v>502</v>
      </c>
      <c r="G305" s="431">
        <f>SUM(G307)</f>
        <v>0</v>
      </c>
      <c r="H305" s="238">
        <f>SUM(H307)</f>
        <v>0</v>
      </c>
      <c r="I305" s="238">
        <f>SUM(I307)</f>
        <v>0</v>
      </c>
    </row>
    <row r="306" spans="2:9" s="10" customFormat="1" ht="16.5" customHeight="1">
      <c r="B306" s="278"/>
      <c r="C306" s="279"/>
      <c r="D306" s="279"/>
      <c r="E306" s="280"/>
      <c r="F306" s="297" t="s">
        <v>14</v>
      </c>
      <c r="G306" s="239"/>
      <c r="H306" s="429"/>
      <c r="I306" s="240"/>
    </row>
    <row r="307" spans="2:9" ht="20.25" customHeight="1" thickBot="1">
      <c r="B307" s="278">
        <v>3061</v>
      </c>
      <c r="C307" s="279" t="s">
        <v>153</v>
      </c>
      <c r="D307" s="279">
        <v>6</v>
      </c>
      <c r="E307" s="280">
        <v>1</v>
      </c>
      <c r="F307" s="297" t="s">
        <v>502</v>
      </c>
      <c r="G307" s="432">
        <f>SUM(H307:I307)</f>
        <v>0</v>
      </c>
      <c r="H307" s="427">
        <v>0</v>
      </c>
      <c r="I307" s="428">
        <v>0</v>
      </c>
    </row>
    <row r="308" spans="2:9" ht="33" customHeight="1">
      <c r="B308" s="278">
        <v>3070</v>
      </c>
      <c r="C308" s="279" t="s">
        <v>153</v>
      </c>
      <c r="D308" s="279">
        <v>7</v>
      </c>
      <c r="E308" s="280">
        <v>0</v>
      </c>
      <c r="F308" s="297" t="s">
        <v>503</v>
      </c>
      <c r="G308" s="431">
        <f>SUM(G310)</f>
        <v>4000</v>
      </c>
      <c r="H308" s="238">
        <f>SUM(H310)</f>
        <v>4000</v>
      </c>
      <c r="I308" s="238">
        <f>SUM(I310)</f>
        <v>0</v>
      </c>
    </row>
    <row r="309" spans="2:9" s="10" customFormat="1" ht="15" customHeight="1">
      <c r="B309" s="278"/>
      <c r="C309" s="279"/>
      <c r="D309" s="279"/>
      <c r="E309" s="280"/>
      <c r="F309" s="297" t="s">
        <v>14</v>
      </c>
      <c r="G309" s="239"/>
      <c r="H309" s="429"/>
      <c r="I309" s="240"/>
    </row>
    <row r="310" spans="2:9" ht="40.5" customHeight="1" thickBot="1">
      <c r="B310" s="278">
        <v>3071</v>
      </c>
      <c r="C310" s="279" t="s">
        <v>153</v>
      </c>
      <c r="D310" s="279">
        <v>7</v>
      </c>
      <c r="E310" s="280">
        <v>1</v>
      </c>
      <c r="F310" s="297" t="s">
        <v>503</v>
      </c>
      <c r="G310" s="432">
        <f>SUM(H310:I310)</f>
        <v>4000</v>
      </c>
      <c r="H310" s="427">
        <v>4000</v>
      </c>
      <c r="I310" s="428">
        <v>0</v>
      </c>
    </row>
    <row r="311" spans="2:9" s="10" customFormat="1" ht="40.5" customHeight="1">
      <c r="B311" s="278">
        <v>3080</v>
      </c>
      <c r="C311" s="279" t="s">
        <v>153</v>
      </c>
      <c r="D311" s="279">
        <v>8</v>
      </c>
      <c r="E311" s="280">
        <v>0</v>
      </c>
      <c r="F311" s="297" t="s">
        <v>507</v>
      </c>
      <c r="G311" s="431">
        <f>SUM(G313)</f>
        <v>0</v>
      </c>
      <c r="H311" s="238">
        <f>SUM(H313)</f>
        <v>0</v>
      </c>
      <c r="I311" s="238">
        <f>SUM(I313)</f>
        <v>0</v>
      </c>
    </row>
    <row r="312" spans="2:9" ht="24" customHeight="1">
      <c r="B312" s="278"/>
      <c r="C312" s="279"/>
      <c r="D312" s="279"/>
      <c r="E312" s="280"/>
      <c r="F312" s="297" t="s">
        <v>14</v>
      </c>
      <c r="G312" s="239"/>
      <c r="H312" s="429"/>
      <c r="I312" s="240"/>
    </row>
    <row r="313" spans="2:9" s="10" customFormat="1" ht="40.5" customHeight="1" thickBot="1">
      <c r="B313" s="278">
        <v>3081</v>
      </c>
      <c r="C313" s="279" t="s">
        <v>153</v>
      </c>
      <c r="D313" s="279">
        <v>8</v>
      </c>
      <c r="E313" s="280">
        <v>1</v>
      </c>
      <c r="F313" s="297" t="s">
        <v>507</v>
      </c>
      <c r="G313" s="432">
        <f>SUM(H313:I313)</f>
        <v>0</v>
      </c>
      <c r="H313" s="427">
        <v>0</v>
      </c>
      <c r="I313" s="428">
        <v>0</v>
      </c>
    </row>
    <row r="314" spans="2:9" ht="17.25" customHeight="1">
      <c r="B314" s="278"/>
      <c r="C314" s="279"/>
      <c r="D314" s="279"/>
      <c r="E314" s="280"/>
      <c r="F314" s="297" t="s">
        <v>14</v>
      </c>
      <c r="G314" s="239"/>
      <c r="H314" s="429"/>
      <c r="I314" s="240"/>
    </row>
    <row r="315" spans="2:9" ht="42" customHeight="1">
      <c r="B315" s="278">
        <v>3090</v>
      </c>
      <c r="C315" s="279" t="s">
        <v>153</v>
      </c>
      <c r="D315" s="279">
        <v>9</v>
      </c>
      <c r="E315" s="280">
        <v>0</v>
      </c>
      <c r="F315" s="297" t="s">
        <v>508</v>
      </c>
      <c r="G315" s="239">
        <f>SUM(G317:G318)</f>
        <v>0</v>
      </c>
      <c r="H315" s="429">
        <f>SUM(H317:H318)</f>
        <v>0</v>
      </c>
      <c r="I315" s="240">
        <f>SUM(I317:I318)</f>
        <v>0</v>
      </c>
    </row>
    <row r="316" spans="2:9" s="24" customFormat="1" ht="32.25" customHeight="1">
      <c r="B316" s="278"/>
      <c r="C316" s="279"/>
      <c r="D316" s="279"/>
      <c r="E316" s="280"/>
      <c r="F316" s="297" t="s">
        <v>14</v>
      </c>
      <c r="G316" s="239"/>
      <c r="H316" s="429"/>
      <c r="I316" s="240"/>
    </row>
    <row r="317" spans="2:9" ht="38.25" customHeight="1" thickBot="1">
      <c r="B317" s="278">
        <v>3091</v>
      </c>
      <c r="C317" s="279" t="s">
        <v>153</v>
      </c>
      <c r="D317" s="279">
        <v>9</v>
      </c>
      <c r="E317" s="280">
        <v>1</v>
      </c>
      <c r="F317" s="297" t="s">
        <v>508</v>
      </c>
      <c r="G317" s="432">
        <f>SUM(H317:I317)</f>
        <v>0</v>
      </c>
      <c r="H317" s="429"/>
      <c r="I317" s="240">
        <v>0</v>
      </c>
    </row>
    <row r="318" spans="2:9" ht="54.75" thickBot="1">
      <c r="B318" s="278">
        <v>3092</v>
      </c>
      <c r="C318" s="279" t="s">
        <v>153</v>
      </c>
      <c r="D318" s="279">
        <v>9</v>
      </c>
      <c r="E318" s="280">
        <v>2</v>
      </c>
      <c r="F318" s="297" t="s">
        <v>174</v>
      </c>
      <c r="G318" s="432">
        <f>SUM(H318:I318)</f>
        <v>0</v>
      </c>
      <c r="H318" s="429">
        <v>0</v>
      </c>
      <c r="I318" s="240">
        <v>0</v>
      </c>
    </row>
    <row r="319" spans="2:9" s="10" customFormat="1" ht="37.5" customHeight="1">
      <c r="B319" s="282">
        <v>3100</v>
      </c>
      <c r="C319" s="279" t="s">
        <v>154</v>
      </c>
      <c r="D319" s="279">
        <v>0</v>
      </c>
      <c r="E319" s="280">
        <v>0</v>
      </c>
      <c r="F319" s="290" t="s">
        <v>335</v>
      </c>
      <c r="G319" s="431">
        <f>SUM(G321)</f>
        <v>20500</v>
      </c>
      <c r="H319" s="238">
        <f>SUM(H321)</f>
        <v>23500</v>
      </c>
      <c r="I319" s="238">
        <f>SUM(I321)</f>
        <v>0</v>
      </c>
    </row>
    <row r="320" spans="2:9" ht="18">
      <c r="B320" s="282"/>
      <c r="C320" s="275"/>
      <c r="D320" s="276"/>
      <c r="E320" s="277"/>
      <c r="F320" s="297" t="s">
        <v>13</v>
      </c>
      <c r="G320" s="433"/>
      <c r="H320" s="424"/>
      <c r="I320" s="425"/>
    </row>
    <row r="321" spans="2:9" ht="36">
      <c r="B321" s="282">
        <v>3110</v>
      </c>
      <c r="C321" s="279" t="s">
        <v>154</v>
      </c>
      <c r="D321" s="279">
        <v>1</v>
      </c>
      <c r="E321" s="280">
        <v>0</v>
      </c>
      <c r="F321" s="301" t="s">
        <v>931</v>
      </c>
      <c r="G321" s="431">
        <f>SUM(G323)</f>
        <v>20500</v>
      </c>
      <c r="H321" s="238">
        <f>SUM(H323)</f>
        <v>23500</v>
      </c>
      <c r="I321" s="238">
        <f>SUM(I323)</f>
        <v>0</v>
      </c>
    </row>
    <row r="322" spans="2:9" s="1" customFormat="1" ht="31.5" customHeight="1">
      <c r="B322" s="282"/>
      <c r="C322" s="275"/>
      <c r="D322" s="279"/>
      <c r="E322" s="280"/>
      <c r="F322" s="297" t="s">
        <v>14</v>
      </c>
      <c r="G322" s="431"/>
      <c r="H322" s="239"/>
      <c r="I322" s="240"/>
    </row>
    <row r="323" spans="2:9" s="1" customFormat="1" ht="18.75" thickBot="1">
      <c r="B323" s="283">
        <v>3112</v>
      </c>
      <c r="C323" s="284" t="s">
        <v>154</v>
      </c>
      <c r="D323" s="284">
        <v>1</v>
      </c>
      <c r="E323" s="285">
        <v>2</v>
      </c>
      <c r="F323" s="302" t="s">
        <v>592</v>
      </c>
      <c r="G323" s="432">
        <f>SUM(H323:I323)-Ekamutner!F91</f>
        <v>20500</v>
      </c>
      <c r="H323" s="427">
        <v>23500</v>
      </c>
      <c r="I323" s="428"/>
    </row>
    <row r="324" spans="3:5" ht="15">
      <c r="C324" s="15"/>
      <c r="D324" s="16"/>
      <c r="E324" s="17"/>
    </row>
    <row r="325" spans="2:9" ht="18">
      <c r="B325" s="162" t="s">
        <v>693</v>
      </c>
      <c r="C325" s="149"/>
      <c r="D325" s="149"/>
      <c r="E325" s="149"/>
      <c r="F325" s="149"/>
      <c r="G325" s="149"/>
      <c r="H325" s="149"/>
      <c r="I325" s="149"/>
    </row>
    <row r="326" spans="2:9" ht="15">
      <c r="B326" s="107" t="s">
        <v>687</v>
      </c>
      <c r="C326" s="108"/>
      <c r="D326" s="108"/>
      <c r="E326" s="108"/>
      <c r="F326" s="108"/>
      <c r="G326" s="108"/>
      <c r="H326" s="109"/>
      <c r="I326" s="110"/>
    </row>
  </sheetData>
  <sheetProtection password="CF7A" sheet="1" objects="1" scenarios="1"/>
  <protectedRanges>
    <protectedRange sqref="H317:I318 H322:I323 G320:I320 G316:I316" name="Range24"/>
    <protectedRange sqref="H301:I301 H298:I298 G300:I300 H303:I304 G297:I297" name="Range22"/>
    <protectedRange sqref="H265:I266 G268 H273:I274 H268:I270 G276:I276 G272:I272 H277:I277" name="Range20"/>
    <protectedRange sqref="H252:I252 G251:I251 G248:I248 H244:I246 H249:I249 G243:I243" name="Range18"/>
    <protectedRange sqref="G223:I223 H224:I224 G221:I221 H218:I219 G217:I217" name="Range16"/>
    <protectedRange sqref="H194:I197 H200:I203 G199:I199 G192:I192" name="Range14"/>
    <protectedRange sqref="H177:I177 H172:I172 G166:I166 H164:I164 H175:I175 G174:I174 G169:I169 H167:I167 G171:I171 G163:I163" name="Range12"/>
    <protectedRange sqref="G149:I149 H147:I147 G146:I146 H140:I144" name="Range10"/>
    <protectedRange sqref="H115:I117 H120:I124 G119:I119 G114:I114" name="Range8"/>
    <protectedRange sqref="G94:I94 H80:I80 G88:I88 G82:I82 G96:I96 H83:I83 G79:I79 G85:I85 H97:I97 H86:I86 H89:I89" name="Range6"/>
    <protectedRange sqref="H54:I54 H60 G46:I46 G53:I53 G48:I48 G50:I50 G59:I59 H51:I51 H56:I57 H41:I41 H45:I45" name="Range4"/>
    <protectedRange sqref="G11:I11 G20:I20 H17:I18 G16:I16 H12:I14 H21:I23 G9:I9" name="Range2"/>
    <protectedRange sqref="G37:I37 H35:I35 G28:I28 H26:I26 G39:I39 G34:I34 H32:I32 G31:I31 H29:I29 G25:I25 H40:I41" name="Range3"/>
    <protectedRange sqref="H60:I60 G67:I67 G75:I75 H73:I73 G62:I62 G72:I72 H63:I63 H68:I70 G79:I79 H76:I77 G65:I65" name="Range5"/>
    <protectedRange sqref="H98:I98 H106:I112 H100:I104" name="Range7"/>
    <protectedRange sqref="G126:I126 G135:I135 G129:I129 H127:I127 H130:I133 H136:I136" name="Range9"/>
    <protectedRange sqref="H155:I155 H158:I158 G154:I154 H152:I152 H161:I161 G160:I160 G157:I157 G151:I151" name="Range11"/>
    <protectedRange sqref="G189:I189 G177:I177 H178:I178 H187:I187 H190:I190 G186:I186 H184:I184 G180:I180" name="Range13"/>
    <protectedRange sqref="H215:I215 G214:I214 H212:I212 G211:I211 H206:I209 G205:I205" name="Range15"/>
    <protectedRange sqref="G238:I238 H239:I241 H226:I228 H232:I236" name="Range17"/>
    <protectedRange sqref="G256:I256 G260:I260 H257:I258 G264:I264 H261:I262 G254:I254" name="Range19"/>
    <protectedRange sqref="G297:I297 H283:I283 H295:I295 G285:I285 G294:I294 H286:I286 H291:I292 G288:I288 G290:I290 G282:I282" name="Range21"/>
    <protectedRange sqref="G312:I312 H310:I310 G309:I309 H307:I307 G314:I314 H313:I313 G306:I306" name="Range23"/>
  </protectedRanges>
  <mergeCells count="42">
    <mergeCell ref="B229:B230"/>
    <mergeCell ref="C229:C230"/>
    <mergeCell ref="B278:B279"/>
    <mergeCell ref="C278:C279"/>
    <mergeCell ref="D278:D279"/>
    <mergeCell ref="E278:E279"/>
    <mergeCell ref="D229:D230"/>
    <mergeCell ref="E229:E230"/>
    <mergeCell ref="H137:I137"/>
    <mergeCell ref="F181:F182"/>
    <mergeCell ref="H181:I181"/>
    <mergeCell ref="F229:F230"/>
    <mergeCell ref="H229:I229"/>
    <mergeCell ref="F278:F279"/>
    <mergeCell ref="H278:I278"/>
    <mergeCell ref="H90:I90"/>
    <mergeCell ref="B181:B182"/>
    <mergeCell ref="C181:C182"/>
    <mergeCell ref="D181:D182"/>
    <mergeCell ref="E181:E182"/>
    <mergeCell ref="B137:B138"/>
    <mergeCell ref="C137:C138"/>
    <mergeCell ref="D137:D138"/>
    <mergeCell ref="E137:E138"/>
    <mergeCell ref="F137:F138"/>
    <mergeCell ref="B90:B91"/>
    <mergeCell ref="C90:C91"/>
    <mergeCell ref="D90:D91"/>
    <mergeCell ref="E90:E91"/>
    <mergeCell ref="F90:F91"/>
    <mergeCell ref="D4:D5"/>
    <mergeCell ref="E4:E5"/>
    <mergeCell ref="B4:B5"/>
    <mergeCell ref="H4:I4"/>
    <mergeCell ref="B42:B43"/>
    <mergeCell ref="C42:C43"/>
    <mergeCell ref="D42:D43"/>
    <mergeCell ref="E42:E43"/>
    <mergeCell ref="F42:F43"/>
    <mergeCell ref="H42:I42"/>
    <mergeCell ref="F4:F5"/>
    <mergeCell ref="C4:C5"/>
  </mergeCells>
  <printOptions/>
  <pageMargins left="0.38" right="0.25" top="0.17" bottom="0.17" header="0.17" footer="0.17"/>
  <pageSetup firstPageNumber="1" useFirstPageNumber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184">
      <selection activeCell="J16" sqref="J16"/>
    </sheetView>
  </sheetViews>
  <sheetFormatPr defaultColWidth="9.140625" defaultRowHeight="12.75"/>
  <cols>
    <col min="1" max="1" width="6.57421875" style="62" customWidth="1"/>
    <col min="2" max="2" width="5.8515625" style="62" customWidth="1"/>
    <col min="3" max="3" width="49.57421875" style="62" customWidth="1"/>
    <col min="4" max="4" width="7.28125" style="18" customWidth="1"/>
    <col min="5" max="5" width="14.8515625" style="62" customWidth="1"/>
    <col min="6" max="6" width="12.28125" style="62" customWidth="1"/>
    <col min="7" max="7" width="13.421875" style="62" customWidth="1"/>
    <col min="8" max="16384" width="9.140625" style="62" customWidth="1"/>
  </cols>
  <sheetData>
    <row r="1" spans="3:8" s="8" customFormat="1" ht="15">
      <c r="C1" s="7" t="s">
        <v>738</v>
      </c>
      <c r="E1" s="5"/>
      <c r="F1" s="6"/>
      <c r="G1" s="168" t="s">
        <v>306</v>
      </c>
      <c r="H1" s="7"/>
    </row>
    <row r="2" spans="1:9" s="9" customFormat="1" ht="15">
      <c r="A2" s="161" t="s">
        <v>739</v>
      </c>
      <c r="E2" s="5"/>
      <c r="F2" s="6"/>
      <c r="G2" s="158"/>
      <c r="H2" s="160"/>
      <c r="I2" s="160"/>
    </row>
    <row r="3" spans="2:7" s="63" customFormat="1" ht="9.75" customHeight="1" thickBot="1">
      <c r="B3" s="116"/>
      <c r="C3" s="116"/>
      <c r="D3" s="116"/>
      <c r="E3" s="117"/>
      <c r="F3" s="155" t="s">
        <v>650</v>
      </c>
      <c r="G3" s="117"/>
    </row>
    <row r="4" spans="2:7" ht="30" customHeight="1">
      <c r="B4" s="559"/>
      <c r="C4" s="172" t="s">
        <v>593</v>
      </c>
      <c r="D4" s="561" t="s">
        <v>595</v>
      </c>
      <c r="E4" s="541" t="s">
        <v>86</v>
      </c>
      <c r="F4" s="151" t="s">
        <v>13</v>
      </c>
      <c r="G4" s="152"/>
    </row>
    <row r="5" spans="2:7" ht="24.75" customHeight="1" thickBot="1">
      <c r="B5" s="560"/>
      <c r="C5" s="112" t="s">
        <v>594</v>
      </c>
      <c r="D5" s="562"/>
      <c r="E5" s="542"/>
      <c r="F5" s="67" t="s">
        <v>83</v>
      </c>
      <c r="G5" s="68" t="s">
        <v>84</v>
      </c>
    </row>
    <row r="6" spans="2:7" ht="12.75">
      <c r="B6" s="153">
        <v>1</v>
      </c>
      <c r="C6" s="153">
        <v>2</v>
      </c>
      <c r="D6" s="166" t="s">
        <v>596</v>
      </c>
      <c r="E6" s="60" t="s">
        <v>304</v>
      </c>
      <c r="F6" s="60" t="s">
        <v>670</v>
      </c>
      <c r="G6" s="167" t="s">
        <v>302</v>
      </c>
    </row>
    <row r="7" spans="2:7" ht="35.25" customHeight="1">
      <c r="B7" s="316">
        <v>4000</v>
      </c>
      <c r="C7" s="169" t="s">
        <v>740</v>
      </c>
      <c r="D7" s="319"/>
      <c r="E7" s="445">
        <f>SUM(E9,E182,E220)</f>
        <v>191650</v>
      </c>
      <c r="F7" s="445">
        <f>SUM(F9,F182,F220)</f>
        <v>191650</v>
      </c>
      <c r="G7" s="445">
        <f>SUM(G9,G182,G220)</f>
        <v>3000</v>
      </c>
    </row>
    <row r="8" spans="2:7" ht="12.75" customHeight="1">
      <c r="B8" s="316"/>
      <c r="C8" s="312" t="s">
        <v>16</v>
      </c>
      <c r="D8" s="319"/>
      <c r="E8" s="445"/>
      <c r="F8" s="445"/>
      <c r="G8" s="445"/>
    </row>
    <row r="9" spans="2:7" ht="49.5" customHeight="1">
      <c r="B9" s="316">
        <v>4050</v>
      </c>
      <c r="C9" s="311" t="s">
        <v>741</v>
      </c>
      <c r="D9" s="279" t="s">
        <v>290</v>
      </c>
      <c r="E9" s="445">
        <f>SUM(E11,E24,E70,E88,E98,E135,E150)</f>
        <v>188650</v>
      </c>
      <c r="F9" s="445">
        <f>SUM(F11,F24,F70,F88,F98,F135,F150)</f>
        <v>191650</v>
      </c>
      <c r="G9" s="445">
        <f>SUM(G11,G24,G70,G88,G98,G135,G150)</f>
        <v>0</v>
      </c>
    </row>
    <row r="10" spans="2:7" ht="12.75" customHeight="1">
      <c r="B10" s="316"/>
      <c r="C10" s="312" t="s">
        <v>16</v>
      </c>
      <c r="D10" s="319"/>
      <c r="E10" s="445"/>
      <c r="F10" s="445"/>
      <c r="G10" s="445"/>
    </row>
    <row r="11" spans="2:7" ht="33.75" customHeight="1">
      <c r="B11" s="316">
        <v>4100</v>
      </c>
      <c r="C11" s="311" t="s">
        <v>521</v>
      </c>
      <c r="D11" s="321" t="s">
        <v>290</v>
      </c>
      <c r="E11" s="445">
        <f>SUM(E13,E18,E21)</f>
        <v>49200</v>
      </c>
      <c r="F11" s="445">
        <f>SUM(F13,F18,F21)</f>
        <v>49200</v>
      </c>
      <c r="G11" s="445" t="s">
        <v>295</v>
      </c>
    </row>
    <row r="12" spans="2:7" ht="14.25" customHeight="1">
      <c r="B12" s="316"/>
      <c r="C12" s="312" t="s">
        <v>16</v>
      </c>
      <c r="D12" s="319"/>
      <c r="E12" s="445"/>
      <c r="F12" s="445"/>
      <c r="G12" s="445"/>
    </row>
    <row r="13" spans="2:7" ht="40.5" customHeight="1">
      <c r="B13" s="316">
        <v>4110</v>
      </c>
      <c r="C13" s="313" t="s">
        <v>742</v>
      </c>
      <c r="D13" s="321" t="s">
        <v>290</v>
      </c>
      <c r="E13" s="445">
        <f>SUM(E15:E17)</f>
        <v>49200</v>
      </c>
      <c r="F13" s="445">
        <f>SUM(F15:F17)</f>
        <v>49200</v>
      </c>
      <c r="G13" s="446" t="s">
        <v>294</v>
      </c>
    </row>
    <row r="14" spans="2:7" ht="12.75" customHeight="1">
      <c r="B14" s="316"/>
      <c r="C14" s="312" t="s">
        <v>14</v>
      </c>
      <c r="D14" s="321"/>
      <c r="E14" s="445"/>
      <c r="F14" s="445"/>
      <c r="G14" s="446"/>
    </row>
    <row r="15" spans="2:7" ht="39" customHeight="1">
      <c r="B15" s="316">
        <v>4111</v>
      </c>
      <c r="C15" s="80" t="s">
        <v>597</v>
      </c>
      <c r="D15" s="80" t="s">
        <v>156</v>
      </c>
      <c r="E15" s="429">
        <f>SUM(F15:G15)</f>
        <v>44800</v>
      </c>
      <c r="F15" s="445">
        <v>44800</v>
      </c>
      <c r="G15" s="446" t="s">
        <v>294</v>
      </c>
    </row>
    <row r="16" spans="2:7" ht="31.5" customHeight="1">
      <c r="B16" s="316">
        <v>4112</v>
      </c>
      <c r="C16" s="80" t="s">
        <v>598</v>
      </c>
      <c r="D16" s="80" t="s">
        <v>157</v>
      </c>
      <c r="E16" s="429">
        <f>SUM(F16:G16)</f>
        <v>4400</v>
      </c>
      <c r="F16" s="445">
        <v>4400</v>
      </c>
      <c r="G16" s="446" t="s">
        <v>294</v>
      </c>
    </row>
    <row r="17" spans="2:7" ht="17.25" customHeight="1">
      <c r="B17" s="316">
        <v>4114</v>
      </c>
      <c r="C17" s="80" t="s">
        <v>599</v>
      </c>
      <c r="D17" s="80" t="s">
        <v>155</v>
      </c>
      <c r="E17" s="429">
        <f>SUM(F17:G17)</f>
        <v>0</v>
      </c>
      <c r="F17" s="445">
        <v>0</v>
      </c>
      <c r="G17" s="446" t="s">
        <v>294</v>
      </c>
    </row>
    <row r="18" spans="2:7" ht="33" customHeight="1">
      <c r="B18" s="316">
        <v>4120</v>
      </c>
      <c r="C18" s="314" t="s">
        <v>522</v>
      </c>
      <c r="D18" s="321" t="s">
        <v>290</v>
      </c>
      <c r="E18" s="445">
        <f>SUM(E20)</f>
        <v>0</v>
      </c>
      <c r="F18" s="445">
        <f>SUM(F20)</f>
        <v>0</v>
      </c>
      <c r="G18" s="446" t="s">
        <v>294</v>
      </c>
    </row>
    <row r="19" spans="2:7" ht="15.75" customHeight="1">
      <c r="B19" s="316"/>
      <c r="C19" s="312" t="s">
        <v>14</v>
      </c>
      <c r="D19" s="321"/>
      <c r="E19" s="445"/>
      <c r="F19" s="445"/>
      <c r="G19" s="446"/>
    </row>
    <row r="20" spans="2:7" ht="33" customHeight="1">
      <c r="B20" s="316">
        <v>4121</v>
      </c>
      <c r="C20" s="80" t="s">
        <v>600</v>
      </c>
      <c r="D20" s="80" t="s">
        <v>158</v>
      </c>
      <c r="E20" s="429">
        <f>SUM(F20:G20)</f>
        <v>0</v>
      </c>
      <c r="F20" s="445">
        <v>0</v>
      </c>
      <c r="G20" s="446" t="s">
        <v>294</v>
      </c>
    </row>
    <row r="21" spans="2:7" ht="30" customHeight="1">
      <c r="B21" s="316">
        <v>4130</v>
      </c>
      <c r="C21" s="315" t="s">
        <v>743</v>
      </c>
      <c r="D21" s="321" t="s">
        <v>290</v>
      </c>
      <c r="E21" s="445">
        <f>SUM(E23)</f>
        <v>0</v>
      </c>
      <c r="F21" s="445">
        <f>SUM(F23)</f>
        <v>0</v>
      </c>
      <c r="G21" s="445" t="s">
        <v>295</v>
      </c>
    </row>
    <row r="22" spans="2:7" ht="14.25" customHeight="1">
      <c r="B22" s="316"/>
      <c r="C22" s="312" t="s">
        <v>14</v>
      </c>
      <c r="D22" s="321"/>
      <c r="E22" s="445"/>
      <c r="F22" s="445"/>
      <c r="G22" s="446"/>
    </row>
    <row r="23" spans="2:7" ht="21" customHeight="1">
      <c r="B23" s="316">
        <v>4131</v>
      </c>
      <c r="C23" s="315" t="s">
        <v>159</v>
      </c>
      <c r="D23" s="80" t="s">
        <v>160</v>
      </c>
      <c r="E23" s="429">
        <f>SUM(F23:G23)</f>
        <v>0</v>
      </c>
      <c r="F23" s="445"/>
      <c r="G23" s="446" t="s">
        <v>295</v>
      </c>
    </row>
    <row r="24" spans="2:7" ht="45" customHeight="1">
      <c r="B24" s="316">
        <v>4200</v>
      </c>
      <c r="C24" s="80" t="s">
        <v>523</v>
      </c>
      <c r="D24" s="321" t="s">
        <v>290</v>
      </c>
      <c r="E24" s="445">
        <f>SUM(E26,E35,E43,E53,E56,E60)</f>
        <v>48970</v>
      </c>
      <c r="F24" s="445">
        <f>SUM(F26,F35,F43,F53,F56,F60)</f>
        <v>48970</v>
      </c>
      <c r="G24" s="446" t="s">
        <v>294</v>
      </c>
    </row>
    <row r="25" spans="2:7" ht="14.25" customHeight="1">
      <c r="B25" s="316"/>
      <c r="C25" s="312" t="s">
        <v>16</v>
      </c>
      <c r="D25" s="319"/>
      <c r="E25" s="445"/>
      <c r="F25" s="445"/>
      <c r="G25" s="445"/>
    </row>
    <row r="26" spans="2:7" ht="40.5" customHeight="1">
      <c r="B26" s="316">
        <v>4210</v>
      </c>
      <c r="C26" s="315" t="s">
        <v>744</v>
      </c>
      <c r="D26" s="321" t="s">
        <v>290</v>
      </c>
      <c r="E26" s="445">
        <f>SUM(E28:E34)</f>
        <v>18124</v>
      </c>
      <c r="F26" s="445">
        <f>SUM(F28:F34)</f>
        <v>18124</v>
      </c>
      <c r="G26" s="446" t="s">
        <v>294</v>
      </c>
    </row>
    <row r="27" spans="2:7" ht="15.75" customHeight="1">
      <c r="B27" s="316"/>
      <c r="C27" s="312" t="s">
        <v>14</v>
      </c>
      <c r="D27" s="321"/>
      <c r="E27" s="445"/>
      <c r="F27" s="445"/>
      <c r="G27" s="446"/>
    </row>
    <row r="28" spans="2:7" ht="33" customHeight="1">
      <c r="B28" s="316">
        <v>4211</v>
      </c>
      <c r="C28" s="80" t="s">
        <v>161</v>
      </c>
      <c r="D28" s="80" t="s">
        <v>162</v>
      </c>
      <c r="E28" s="429">
        <f aca="true" t="shared" si="0" ref="E28:E34">SUM(F28:G28)</f>
        <v>150</v>
      </c>
      <c r="F28" s="445">
        <v>150</v>
      </c>
      <c r="G28" s="446" t="s">
        <v>294</v>
      </c>
    </row>
    <row r="29" spans="2:7" ht="23.25" customHeight="1">
      <c r="B29" s="316">
        <v>4212</v>
      </c>
      <c r="C29" s="315" t="s">
        <v>745</v>
      </c>
      <c r="D29" s="80" t="s">
        <v>163</v>
      </c>
      <c r="E29" s="429">
        <f t="shared" si="0"/>
        <v>12400</v>
      </c>
      <c r="F29" s="445">
        <v>12400</v>
      </c>
      <c r="G29" s="446" t="s">
        <v>294</v>
      </c>
    </row>
    <row r="30" spans="2:7" ht="27.75" customHeight="1">
      <c r="B30" s="316">
        <v>4213</v>
      </c>
      <c r="C30" s="80" t="s">
        <v>601</v>
      </c>
      <c r="D30" s="80" t="s">
        <v>164</v>
      </c>
      <c r="E30" s="429">
        <f t="shared" si="0"/>
        <v>3000</v>
      </c>
      <c r="F30" s="445">
        <v>3000</v>
      </c>
      <c r="G30" s="446" t="s">
        <v>294</v>
      </c>
    </row>
    <row r="31" spans="2:7" ht="24.75" customHeight="1">
      <c r="B31" s="316">
        <v>4214</v>
      </c>
      <c r="C31" s="80" t="s">
        <v>602</v>
      </c>
      <c r="D31" s="80" t="s">
        <v>165</v>
      </c>
      <c r="E31" s="429">
        <f t="shared" si="0"/>
        <v>630</v>
      </c>
      <c r="F31" s="445">
        <v>630</v>
      </c>
      <c r="G31" s="446" t="s">
        <v>294</v>
      </c>
    </row>
    <row r="32" spans="2:7" ht="21.75" customHeight="1">
      <c r="B32" s="316">
        <v>4215</v>
      </c>
      <c r="C32" s="80" t="s">
        <v>603</v>
      </c>
      <c r="D32" s="80" t="s">
        <v>166</v>
      </c>
      <c r="E32" s="429">
        <f t="shared" si="0"/>
        <v>0</v>
      </c>
      <c r="F32" s="445"/>
      <c r="G32" s="446" t="s">
        <v>294</v>
      </c>
    </row>
    <row r="33" spans="2:7" ht="29.25" customHeight="1">
      <c r="B33" s="316">
        <v>4216</v>
      </c>
      <c r="C33" s="80" t="s">
        <v>604</v>
      </c>
      <c r="D33" s="80" t="s">
        <v>167</v>
      </c>
      <c r="E33" s="429">
        <f t="shared" si="0"/>
        <v>1944</v>
      </c>
      <c r="F33" s="445">
        <v>1944</v>
      </c>
      <c r="G33" s="446" t="s">
        <v>294</v>
      </c>
    </row>
    <row r="34" spans="2:7" ht="18.75" customHeight="1">
      <c r="B34" s="316">
        <v>4217</v>
      </c>
      <c r="C34" s="80" t="s">
        <v>605</v>
      </c>
      <c r="D34" s="80" t="s">
        <v>168</v>
      </c>
      <c r="E34" s="429">
        <f t="shared" si="0"/>
        <v>0</v>
      </c>
      <c r="F34" s="445">
        <v>0</v>
      </c>
      <c r="G34" s="446" t="s">
        <v>294</v>
      </c>
    </row>
    <row r="35" spans="2:7" ht="46.5" customHeight="1">
      <c r="B35" s="316">
        <v>4220</v>
      </c>
      <c r="C35" s="171" t="s">
        <v>746</v>
      </c>
      <c r="D35" s="321" t="s">
        <v>290</v>
      </c>
      <c r="E35" s="445">
        <f>SUM(E37:E42)</f>
        <v>346</v>
      </c>
      <c r="F35" s="445">
        <f>SUM(F37:F42)</f>
        <v>346</v>
      </c>
      <c r="G35" s="446" t="s">
        <v>294</v>
      </c>
    </row>
    <row r="36" spans="2:7" ht="15.75" customHeight="1">
      <c r="B36" s="316"/>
      <c r="C36" s="312" t="s">
        <v>14</v>
      </c>
      <c r="D36" s="321"/>
      <c r="E36" s="445"/>
      <c r="F36" s="445"/>
      <c r="G36" s="446"/>
    </row>
    <row r="37" spans="2:7" ht="26.25" customHeight="1">
      <c r="B37" s="316">
        <v>4221</v>
      </c>
      <c r="C37" s="80" t="s">
        <v>606</v>
      </c>
      <c r="D37" s="323">
        <v>4221</v>
      </c>
      <c r="E37" s="429">
        <f>SUM(F37:G37)</f>
        <v>346</v>
      </c>
      <c r="F37" s="445">
        <v>346</v>
      </c>
      <c r="G37" s="446" t="s">
        <v>294</v>
      </c>
    </row>
    <row r="38" spans="2:7" ht="34.5" customHeight="1" thickBot="1">
      <c r="B38" s="316">
        <v>4222</v>
      </c>
      <c r="C38" s="80" t="s">
        <v>607</v>
      </c>
      <c r="D38" s="80" t="s">
        <v>252</v>
      </c>
      <c r="E38" s="429">
        <f>SUM(F38:G38)</f>
        <v>0</v>
      </c>
      <c r="F38" s="445"/>
      <c r="G38" s="446" t="s">
        <v>294</v>
      </c>
    </row>
    <row r="39" spans="2:7" ht="30" customHeight="1">
      <c r="B39" s="559"/>
      <c r="C39" s="172" t="s">
        <v>593</v>
      </c>
      <c r="D39" s="561" t="s">
        <v>595</v>
      </c>
      <c r="E39" s="541" t="s">
        <v>86</v>
      </c>
      <c r="F39" s="173" t="s">
        <v>13</v>
      </c>
      <c r="G39" s="174"/>
    </row>
    <row r="40" spans="2:7" ht="26.25" thickBot="1">
      <c r="B40" s="560"/>
      <c r="C40" s="112" t="s">
        <v>594</v>
      </c>
      <c r="D40" s="562"/>
      <c r="E40" s="542"/>
      <c r="F40" s="67" t="s">
        <v>83</v>
      </c>
      <c r="G40" s="68" t="s">
        <v>84</v>
      </c>
    </row>
    <row r="41" spans="2:7" ht="12.75">
      <c r="B41" s="175">
        <v>1</v>
      </c>
      <c r="C41" s="175">
        <v>2</v>
      </c>
      <c r="D41" s="176" t="s">
        <v>596</v>
      </c>
      <c r="E41" s="60" t="s">
        <v>304</v>
      </c>
      <c r="F41" s="60" t="s">
        <v>670</v>
      </c>
      <c r="G41" s="167" t="s">
        <v>302</v>
      </c>
    </row>
    <row r="42" spans="2:7" ht="15.75">
      <c r="B42" s="316">
        <v>4223</v>
      </c>
      <c r="C42" s="80" t="s">
        <v>608</v>
      </c>
      <c r="D42" s="80" t="s">
        <v>253</v>
      </c>
      <c r="E42" s="93">
        <f>SUM(F42:G42)</f>
        <v>0</v>
      </c>
      <c r="F42" s="320">
        <v>0</v>
      </c>
      <c r="G42" s="322" t="s">
        <v>294</v>
      </c>
    </row>
    <row r="43" spans="2:7" ht="52.5" customHeight="1">
      <c r="B43" s="316">
        <v>4230</v>
      </c>
      <c r="C43" s="315" t="s">
        <v>524</v>
      </c>
      <c r="D43" s="321" t="s">
        <v>290</v>
      </c>
      <c r="E43" s="445">
        <f>SUM(E45:E52)</f>
        <v>3620</v>
      </c>
      <c r="F43" s="445">
        <f>SUM(F45:F52)</f>
        <v>3620</v>
      </c>
      <c r="G43" s="322" t="s">
        <v>294</v>
      </c>
    </row>
    <row r="44" spans="2:7" ht="14.25" customHeight="1">
      <c r="B44" s="316"/>
      <c r="C44" s="312" t="s">
        <v>14</v>
      </c>
      <c r="D44" s="321"/>
      <c r="E44" s="445"/>
      <c r="F44" s="445"/>
      <c r="G44" s="446"/>
    </row>
    <row r="45" spans="2:7" ht="15.75" customHeight="1">
      <c r="B45" s="316">
        <v>4231</v>
      </c>
      <c r="C45" s="80" t="s">
        <v>609</v>
      </c>
      <c r="D45" s="80" t="s">
        <v>254</v>
      </c>
      <c r="E45" s="429">
        <f>SUM(F45:G45)</f>
        <v>0</v>
      </c>
      <c r="F45" s="445"/>
      <c r="G45" s="446" t="s">
        <v>294</v>
      </c>
    </row>
    <row r="46" spans="2:7" ht="17.25" customHeight="1">
      <c r="B46" s="316">
        <v>4232</v>
      </c>
      <c r="C46" s="80" t="s">
        <v>610</v>
      </c>
      <c r="D46" s="80" t="s">
        <v>255</v>
      </c>
      <c r="E46" s="429">
        <f aca="true" t="shared" si="1" ref="E46:E52">SUM(F46:G46)</f>
        <v>450</v>
      </c>
      <c r="F46" s="445">
        <v>450</v>
      </c>
      <c r="G46" s="446" t="s">
        <v>294</v>
      </c>
    </row>
    <row r="47" spans="2:7" ht="28.5" customHeight="1">
      <c r="B47" s="316">
        <v>4233</v>
      </c>
      <c r="C47" s="80" t="s">
        <v>611</v>
      </c>
      <c r="D47" s="80" t="s">
        <v>256</v>
      </c>
      <c r="E47" s="429">
        <f t="shared" si="1"/>
        <v>0</v>
      </c>
      <c r="F47" s="445">
        <v>0</v>
      </c>
      <c r="G47" s="446" t="s">
        <v>294</v>
      </c>
    </row>
    <row r="48" spans="2:7" ht="20.25" customHeight="1">
      <c r="B48" s="316">
        <v>4234</v>
      </c>
      <c r="C48" s="80" t="s">
        <v>612</v>
      </c>
      <c r="D48" s="80" t="s">
        <v>257</v>
      </c>
      <c r="E48" s="429">
        <f t="shared" si="1"/>
        <v>820</v>
      </c>
      <c r="F48" s="445">
        <v>820</v>
      </c>
      <c r="G48" s="446" t="s">
        <v>294</v>
      </c>
    </row>
    <row r="49" spans="2:7" ht="18.75" customHeight="1">
      <c r="B49" s="316">
        <v>4235</v>
      </c>
      <c r="C49" s="113" t="s">
        <v>613</v>
      </c>
      <c r="D49" s="113">
        <v>4235</v>
      </c>
      <c r="E49" s="429">
        <f t="shared" si="1"/>
        <v>950</v>
      </c>
      <c r="F49" s="445">
        <v>950</v>
      </c>
      <c r="G49" s="446" t="s">
        <v>294</v>
      </c>
    </row>
    <row r="50" spans="2:7" ht="30" customHeight="1">
      <c r="B50" s="316">
        <v>4236</v>
      </c>
      <c r="C50" s="80" t="s">
        <v>614</v>
      </c>
      <c r="D50" s="80" t="s">
        <v>258</v>
      </c>
      <c r="E50" s="429">
        <f t="shared" si="1"/>
        <v>0</v>
      </c>
      <c r="F50" s="445">
        <v>0</v>
      </c>
      <c r="G50" s="446" t="s">
        <v>294</v>
      </c>
    </row>
    <row r="51" spans="2:7" ht="18.75" customHeight="1">
      <c r="B51" s="316">
        <v>4237</v>
      </c>
      <c r="C51" s="80" t="s">
        <v>615</v>
      </c>
      <c r="D51" s="80" t="s">
        <v>259</v>
      </c>
      <c r="E51" s="429">
        <f t="shared" si="1"/>
        <v>600</v>
      </c>
      <c r="F51" s="445">
        <v>600</v>
      </c>
      <c r="G51" s="446" t="s">
        <v>294</v>
      </c>
    </row>
    <row r="52" spans="2:7" ht="17.25" customHeight="1">
      <c r="B52" s="316">
        <v>4238</v>
      </c>
      <c r="C52" s="178" t="s">
        <v>616</v>
      </c>
      <c r="D52" s="80" t="s">
        <v>260</v>
      </c>
      <c r="E52" s="429">
        <f t="shared" si="1"/>
        <v>800</v>
      </c>
      <c r="F52" s="445">
        <v>800</v>
      </c>
      <c r="G52" s="446" t="s">
        <v>294</v>
      </c>
    </row>
    <row r="53" spans="2:7" ht="40.5" customHeight="1">
      <c r="B53" s="316">
        <v>4240</v>
      </c>
      <c r="C53" s="171" t="s">
        <v>747</v>
      </c>
      <c r="D53" s="321" t="s">
        <v>290</v>
      </c>
      <c r="E53" s="445">
        <f>SUM(E55)</f>
        <v>660</v>
      </c>
      <c r="F53" s="445">
        <f>SUM(F55)</f>
        <v>660</v>
      </c>
      <c r="G53" s="446" t="s">
        <v>294</v>
      </c>
    </row>
    <row r="54" spans="2:7" ht="11.25" customHeight="1">
      <c r="B54" s="316"/>
      <c r="C54" s="312" t="s">
        <v>14</v>
      </c>
      <c r="D54" s="321"/>
      <c r="E54" s="445"/>
      <c r="F54" s="445"/>
      <c r="G54" s="446"/>
    </row>
    <row r="55" spans="2:7" ht="17.25" customHeight="1">
      <c r="B55" s="316">
        <v>4241</v>
      </c>
      <c r="C55" s="80" t="s">
        <v>617</v>
      </c>
      <c r="D55" s="80" t="s">
        <v>261</v>
      </c>
      <c r="E55" s="429">
        <f>SUM(F55:G55)</f>
        <v>660</v>
      </c>
      <c r="F55" s="445">
        <v>660</v>
      </c>
      <c r="G55" s="446" t="s">
        <v>294</v>
      </c>
    </row>
    <row r="56" spans="2:7" ht="45" customHeight="1">
      <c r="B56" s="316">
        <v>4250</v>
      </c>
      <c r="C56" s="315" t="s">
        <v>748</v>
      </c>
      <c r="D56" s="321" t="s">
        <v>290</v>
      </c>
      <c r="E56" s="445">
        <f>SUM(E58:E59)</f>
        <v>16100</v>
      </c>
      <c r="F56" s="445">
        <f>SUM(F58:F59)</f>
        <v>16100</v>
      </c>
      <c r="G56" s="446" t="s">
        <v>294</v>
      </c>
    </row>
    <row r="57" spans="2:7" ht="14.25" customHeight="1">
      <c r="B57" s="316"/>
      <c r="C57" s="312" t="s">
        <v>14</v>
      </c>
      <c r="D57" s="321"/>
      <c r="E57" s="445"/>
      <c r="F57" s="445"/>
      <c r="G57" s="446"/>
    </row>
    <row r="58" spans="2:7" ht="30">
      <c r="B58" s="316">
        <v>4251</v>
      </c>
      <c r="C58" s="80" t="s">
        <v>618</v>
      </c>
      <c r="D58" s="80" t="s">
        <v>262</v>
      </c>
      <c r="E58" s="429">
        <f>SUM(F58:G58)</f>
        <v>14020</v>
      </c>
      <c r="F58" s="445">
        <v>14020</v>
      </c>
      <c r="G58" s="446" t="s">
        <v>294</v>
      </c>
    </row>
    <row r="59" spans="2:7" ht="33" customHeight="1">
      <c r="B59" s="316">
        <v>4252</v>
      </c>
      <c r="C59" s="80" t="s">
        <v>619</v>
      </c>
      <c r="D59" s="80" t="s">
        <v>263</v>
      </c>
      <c r="E59" s="429">
        <f>SUM(F59:G59)</f>
        <v>2080</v>
      </c>
      <c r="F59" s="445">
        <v>2080</v>
      </c>
      <c r="G59" s="446" t="s">
        <v>294</v>
      </c>
    </row>
    <row r="60" spans="2:7" ht="31.5" customHeight="1">
      <c r="B60" s="316">
        <v>4260</v>
      </c>
      <c r="C60" s="171" t="s">
        <v>749</v>
      </c>
      <c r="D60" s="321" t="s">
        <v>290</v>
      </c>
      <c r="E60" s="445">
        <f>SUM(E62:E69)</f>
        <v>10120</v>
      </c>
      <c r="F60" s="445">
        <f>SUM(F62:F69)</f>
        <v>10120</v>
      </c>
      <c r="G60" s="446" t="s">
        <v>294</v>
      </c>
    </row>
    <row r="61" spans="2:7" ht="14.25" customHeight="1">
      <c r="B61" s="316"/>
      <c r="C61" s="170" t="s">
        <v>14</v>
      </c>
      <c r="D61" s="321"/>
      <c r="E61" s="445"/>
      <c r="F61" s="445"/>
      <c r="G61" s="446"/>
    </row>
    <row r="62" spans="2:7" ht="15.75" customHeight="1">
      <c r="B62" s="316">
        <v>4261</v>
      </c>
      <c r="C62" s="80" t="s">
        <v>625</v>
      </c>
      <c r="D62" s="80" t="s">
        <v>264</v>
      </c>
      <c r="E62" s="429">
        <f aca="true" t="shared" si="2" ref="E62:E69">SUM(F62:G62)</f>
        <v>460</v>
      </c>
      <c r="F62" s="445">
        <v>460</v>
      </c>
      <c r="G62" s="446" t="s">
        <v>294</v>
      </c>
    </row>
    <row r="63" spans="2:7" ht="17.25" customHeight="1">
      <c r="B63" s="316">
        <v>4262</v>
      </c>
      <c r="C63" s="80" t="s">
        <v>626</v>
      </c>
      <c r="D63" s="80" t="s">
        <v>265</v>
      </c>
      <c r="E63" s="429">
        <f t="shared" si="2"/>
        <v>0</v>
      </c>
      <c r="F63" s="445">
        <v>0</v>
      </c>
      <c r="G63" s="446" t="s">
        <v>294</v>
      </c>
    </row>
    <row r="64" spans="2:7" ht="30" customHeight="1">
      <c r="B64" s="316">
        <v>4263</v>
      </c>
      <c r="C64" s="80" t="s">
        <v>175</v>
      </c>
      <c r="D64" s="80" t="s">
        <v>266</v>
      </c>
      <c r="E64" s="429">
        <f t="shared" si="2"/>
        <v>0</v>
      </c>
      <c r="F64" s="445">
        <v>0</v>
      </c>
      <c r="G64" s="446" t="s">
        <v>294</v>
      </c>
    </row>
    <row r="65" spans="2:7" ht="15.75" customHeight="1">
      <c r="B65" s="316">
        <v>4264</v>
      </c>
      <c r="C65" s="80" t="s">
        <v>627</v>
      </c>
      <c r="D65" s="80" t="s">
        <v>267</v>
      </c>
      <c r="E65" s="429">
        <f t="shared" si="2"/>
        <v>1900</v>
      </c>
      <c r="F65" s="445">
        <v>1900</v>
      </c>
      <c r="G65" s="446" t="s">
        <v>294</v>
      </c>
    </row>
    <row r="66" spans="2:7" ht="30" customHeight="1">
      <c r="B66" s="316">
        <v>4265</v>
      </c>
      <c r="C66" s="80" t="s">
        <v>628</v>
      </c>
      <c r="D66" s="80" t="s">
        <v>268</v>
      </c>
      <c r="E66" s="429">
        <f t="shared" si="2"/>
        <v>0</v>
      </c>
      <c r="F66" s="445">
        <v>0</v>
      </c>
      <c r="G66" s="446" t="s">
        <v>294</v>
      </c>
    </row>
    <row r="67" spans="2:7" ht="21.75" customHeight="1">
      <c r="B67" s="316">
        <v>4266</v>
      </c>
      <c r="C67" s="178" t="s">
        <v>629</v>
      </c>
      <c r="D67" s="80" t="s">
        <v>269</v>
      </c>
      <c r="E67" s="429">
        <f t="shared" si="2"/>
        <v>0</v>
      </c>
      <c r="F67" s="445">
        <v>0</v>
      </c>
      <c r="G67" s="446" t="s">
        <v>294</v>
      </c>
    </row>
    <row r="68" spans="2:7" ht="15.75" customHeight="1">
      <c r="B68" s="316">
        <v>4267</v>
      </c>
      <c r="C68" s="178" t="s">
        <v>630</v>
      </c>
      <c r="D68" s="80" t="s">
        <v>270</v>
      </c>
      <c r="E68" s="429">
        <f t="shared" si="2"/>
        <v>3400</v>
      </c>
      <c r="F68" s="445">
        <v>3400</v>
      </c>
      <c r="G68" s="446" t="s">
        <v>294</v>
      </c>
    </row>
    <row r="69" spans="2:7" ht="15.75" customHeight="1">
      <c r="B69" s="316">
        <v>4268</v>
      </c>
      <c r="C69" s="80" t="s">
        <v>631</v>
      </c>
      <c r="D69" s="80" t="s">
        <v>271</v>
      </c>
      <c r="E69" s="429">
        <f t="shared" si="2"/>
        <v>4360</v>
      </c>
      <c r="F69" s="445">
        <v>4360</v>
      </c>
      <c r="G69" s="446" t="s">
        <v>294</v>
      </c>
    </row>
    <row r="70" spans="2:7" ht="27.75" customHeight="1">
      <c r="B70" s="316">
        <v>4300</v>
      </c>
      <c r="C70" s="171" t="s">
        <v>750</v>
      </c>
      <c r="D70" s="321" t="s">
        <v>290</v>
      </c>
      <c r="E70" s="445">
        <f>SUM(E72,E76,E80)</f>
        <v>0</v>
      </c>
      <c r="F70" s="445">
        <f>SUM(F72,F76,F80)</f>
        <v>0</v>
      </c>
      <c r="G70" s="446" t="s">
        <v>294</v>
      </c>
    </row>
    <row r="71" spans="2:7" ht="12.75" customHeight="1">
      <c r="B71" s="316"/>
      <c r="C71" s="312" t="s">
        <v>16</v>
      </c>
      <c r="D71" s="324"/>
      <c r="E71" s="445"/>
      <c r="F71" s="445"/>
      <c r="G71" s="445"/>
    </row>
    <row r="72" spans="2:7" ht="15.75" customHeight="1">
      <c r="B72" s="316">
        <v>4310</v>
      </c>
      <c r="C72" s="315" t="s">
        <v>752</v>
      </c>
      <c r="D72" s="321" t="s">
        <v>290</v>
      </c>
      <c r="E72" s="445">
        <f>SUM(E74:E75)</f>
        <v>0</v>
      </c>
      <c r="F72" s="445">
        <f>SUM(F74:F75)</f>
        <v>0</v>
      </c>
      <c r="G72" s="445" t="s">
        <v>295</v>
      </c>
    </row>
    <row r="73" spans="2:7" ht="14.25" customHeight="1">
      <c r="B73" s="316"/>
      <c r="C73" s="312" t="s">
        <v>14</v>
      </c>
      <c r="D73" s="321"/>
      <c r="E73" s="445"/>
      <c r="F73" s="445"/>
      <c r="G73" s="446"/>
    </row>
    <row r="74" spans="2:7" ht="18.75" customHeight="1">
      <c r="B74" s="316">
        <v>4311</v>
      </c>
      <c r="C74" s="80" t="s">
        <v>933</v>
      </c>
      <c r="D74" s="80" t="s">
        <v>272</v>
      </c>
      <c r="E74" s="429">
        <f>SUM(F74:G74)</f>
        <v>0</v>
      </c>
      <c r="F74" s="445">
        <v>0</v>
      </c>
      <c r="G74" s="446" t="s">
        <v>294</v>
      </c>
    </row>
    <row r="75" spans="2:7" ht="17.25" customHeight="1">
      <c r="B75" s="316">
        <v>4312</v>
      </c>
      <c r="C75" s="80" t="s">
        <v>934</v>
      </c>
      <c r="D75" s="80" t="s">
        <v>273</v>
      </c>
      <c r="E75" s="429">
        <f>SUM(F75:G75)</f>
        <v>0</v>
      </c>
      <c r="F75" s="445">
        <v>0</v>
      </c>
      <c r="G75" s="446" t="s">
        <v>294</v>
      </c>
    </row>
    <row r="76" spans="2:7" ht="30.75" customHeight="1">
      <c r="B76" s="316">
        <v>4320</v>
      </c>
      <c r="C76" s="315" t="s">
        <v>774</v>
      </c>
      <c r="D76" s="321" t="s">
        <v>290</v>
      </c>
      <c r="E76" s="445">
        <f>SUM(E78:E79)</f>
        <v>0</v>
      </c>
      <c r="F76" s="445">
        <f>SUM(F78:F79)</f>
        <v>0</v>
      </c>
      <c r="G76" s="445" t="s">
        <v>295</v>
      </c>
    </row>
    <row r="77" spans="2:7" ht="14.25" customHeight="1">
      <c r="B77" s="316"/>
      <c r="C77" s="312" t="s">
        <v>14</v>
      </c>
      <c r="D77" s="321"/>
      <c r="E77" s="445"/>
      <c r="F77" s="445"/>
      <c r="G77" s="446"/>
    </row>
    <row r="78" spans="2:7" ht="33.75" customHeight="1">
      <c r="B78" s="316">
        <v>4321</v>
      </c>
      <c r="C78" s="80" t="s">
        <v>935</v>
      </c>
      <c r="D78" s="80" t="s">
        <v>274</v>
      </c>
      <c r="E78" s="429">
        <f>SUM(F78:G78)</f>
        <v>0</v>
      </c>
      <c r="F78" s="445">
        <v>0</v>
      </c>
      <c r="G78" s="446" t="s">
        <v>294</v>
      </c>
    </row>
    <row r="79" spans="2:7" ht="30.75" customHeight="1">
      <c r="B79" s="316">
        <v>4322</v>
      </c>
      <c r="C79" s="80" t="s">
        <v>936</v>
      </c>
      <c r="D79" s="80" t="s">
        <v>275</v>
      </c>
      <c r="E79" s="429">
        <f>SUM(F79:G79)</f>
        <v>0</v>
      </c>
      <c r="F79" s="445">
        <v>0</v>
      </c>
      <c r="G79" s="446" t="s">
        <v>294</v>
      </c>
    </row>
    <row r="80" spans="2:7" ht="30" customHeight="1">
      <c r="B80" s="316">
        <v>4330</v>
      </c>
      <c r="C80" s="315" t="s">
        <v>371</v>
      </c>
      <c r="D80" s="321" t="s">
        <v>290</v>
      </c>
      <c r="E80" s="445">
        <f>SUM(E85:E87)</f>
        <v>0</v>
      </c>
      <c r="F80" s="445">
        <f>SUM(F85:F87)</f>
        <v>0</v>
      </c>
      <c r="G80" s="446" t="s">
        <v>294</v>
      </c>
    </row>
    <row r="81" spans="2:7" ht="12" customHeight="1" thickBot="1">
      <c r="B81" s="81"/>
      <c r="C81" s="312" t="s">
        <v>14</v>
      </c>
      <c r="D81" s="321"/>
      <c r="E81" s="320"/>
      <c r="F81" s="320"/>
      <c r="G81" s="322"/>
    </row>
    <row r="82" spans="2:7" ht="30" customHeight="1">
      <c r="B82" s="559"/>
      <c r="C82" s="172" t="s">
        <v>593</v>
      </c>
      <c r="D82" s="561" t="s">
        <v>595</v>
      </c>
      <c r="E82" s="541" t="s">
        <v>86</v>
      </c>
      <c r="F82" s="173" t="s">
        <v>13</v>
      </c>
      <c r="G82" s="174"/>
    </row>
    <row r="83" spans="2:7" ht="26.25" thickBot="1">
      <c r="B83" s="560"/>
      <c r="C83" s="112" t="s">
        <v>594</v>
      </c>
      <c r="D83" s="562"/>
      <c r="E83" s="542"/>
      <c r="F83" s="67" t="s">
        <v>83</v>
      </c>
      <c r="G83" s="68" t="s">
        <v>84</v>
      </c>
    </row>
    <row r="84" spans="2:7" ht="12.75">
      <c r="B84" s="175">
        <v>1</v>
      </c>
      <c r="C84" s="175">
        <v>2</v>
      </c>
      <c r="D84" s="176" t="s">
        <v>596</v>
      </c>
      <c r="E84" s="60" t="s">
        <v>304</v>
      </c>
      <c r="F84" s="60" t="s">
        <v>670</v>
      </c>
      <c r="G84" s="167" t="s">
        <v>302</v>
      </c>
    </row>
    <row r="85" spans="2:7" ht="31.5" customHeight="1">
      <c r="B85" s="316">
        <v>4331</v>
      </c>
      <c r="C85" s="178" t="s">
        <v>2</v>
      </c>
      <c r="D85" s="80" t="s">
        <v>276</v>
      </c>
      <c r="E85" s="447">
        <f>SUM(F85:G85)</f>
        <v>0</v>
      </c>
      <c r="F85" s="448">
        <v>0</v>
      </c>
      <c r="G85" s="449" t="s">
        <v>294</v>
      </c>
    </row>
    <row r="86" spans="2:7" ht="12.75" customHeight="1">
      <c r="B86" s="316">
        <v>4332</v>
      </c>
      <c r="C86" s="80" t="s">
        <v>3</v>
      </c>
      <c r="D86" s="80" t="s">
        <v>277</v>
      </c>
      <c r="E86" s="447">
        <f>SUM(F86:G86)</f>
        <v>0</v>
      </c>
      <c r="F86" s="448">
        <v>0</v>
      </c>
      <c r="G86" s="449" t="s">
        <v>294</v>
      </c>
    </row>
    <row r="87" spans="2:7" ht="20.25" customHeight="1">
      <c r="B87" s="316">
        <v>4333</v>
      </c>
      <c r="C87" s="80" t="s">
        <v>4</v>
      </c>
      <c r="D87" s="80" t="s">
        <v>278</v>
      </c>
      <c r="E87" s="447">
        <f>SUM(F87:G87)</f>
        <v>0</v>
      </c>
      <c r="F87" s="448">
        <v>0</v>
      </c>
      <c r="G87" s="449" t="s">
        <v>294</v>
      </c>
    </row>
    <row r="88" spans="2:7" ht="18.75" customHeight="1">
      <c r="B88" s="316">
        <v>4400</v>
      </c>
      <c r="C88" s="80" t="s">
        <v>372</v>
      </c>
      <c r="D88" s="321" t="s">
        <v>290</v>
      </c>
      <c r="E88" s="448">
        <f>SUM(E90,E94)</f>
        <v>27300</v>
      </c>
      <c r="F88" s="448">
        <f>SUM(F90,F94)</f>
        <v>27300</v>
      </c>
      <c r="G88" s="449" t="s">
        <v>294</v>
      </c>
    </row>
    <row r="89" spans="2:7" ht="14.25" customHeight="1">
      <c r="B89" s="316"/>
      <c r="C89" s="312" t="s">
        <v>16</v>
      </c>
      <c r="D89" s="324"/>
      <c r="E89" s="448"/>
      <c r="F89" s="448"/>
      <c r="G89" s="448"/>
    </row>
    <row r="90" spans="2:7" ht="31.5" customHeight="1">
      <c r="B90" s="316">
        <v>4410</v>
      </c>
      <c r="C90" s="179" t="s">
        <v>755</v>
      </c>
      <c r="D90" s="321" t="s">
        <v>290</v>
      </c>
      <c r="E90" s="448">
        <f>SUM(E92:E93)</f>
        <v>27300</v>
      </c>
      <c r="F90" s="448">
        <f>SUM(F92:F93)</f>
        <v>27300</v>
      </c>
      <c r="G90" s="448" t="s">
        <v>295</v>
      </c>
    </row>
    <row r="91" spans="2:7" ht="15" customHeight="1">
      <c r="B91" s="316"/>
      <c r="C91" s="312" t="s">
        <v>14</v>
      </c>
      <c r="D91" s="321"/>
      <c r="E91" s="448"/>
      <c r="F91" s="448"/>
      <c r="G91" s="449"/>
    </row>
    <row r="92" spans="2:7" ht="49.5" customHeight="1">
      <c r="B92" s="316">
        <v>4411</v>
      </c>
      <c r="C92" s="80" t="s">
        <v>5</v>
      </c>
      <c r="D92" s="80" t="s">
        <v>279</v>
      </c>
      <c r="E92" s="447">
        <f>SUM(F92:G92)</f>
        <v>27300</v>
      </c>
      <c r="F92" s="448">
        <v>27300</v>
      </c>
      <c r="G92" s="449" t="s">
        <v>294</v>
      </c>
    </row>
    <row r="93" spans="2:7" ht="30" customHeight="1">
      <c r="B93" s="316">
        <v>4412</v>
      </c>
      <c r="C93" s="178" t="s">
        <v>9</v>
      </c>
      <c r="D93" s="80" t="s">
        <v>280</v>
      </c>
      <c r="E93" s="447">
        <f>SUM(F93:G93)</f>
        <v>0</v>
      </c>
      <c r="F93" s="448">
        <v>0</v>
      </c>
      <c r="G93" s="449" t="s">
        <v>294</v>
      </c>
    </row>
    <row r="94" spans="2:7" ht="60" customHeight="1">
      <c r="B94" s="316">
        <v>4420</v>
      </c>
      <c r="C94" s="325" t="s">
        <v>775</v>
      </c>
      <c r="D94" s="321" t="s">
        <v>290</v>
      </c>
      <c r="E94" s="448">
        <f>SUM(E96:E97)</f>
        <v>0</v>
      </c>
      <c r="F94" s="448">
        <f>SUM(F96:F97)</f>
        <v>0</v>
      </c>
      <c r="G94" s="448" t="s">
        <v>295</v>
      </c>
    </row>
    <row r="95" spans="2:7" ht="15.75">
      <c r="B95" s="316"/>
      <c r="C95" s="312" t="s">
        <v>14</v>
      </c>
      <c r="D95" s="321"/>
      <c r="E95" s="448"/>
      <c r="F95" s="448"/>
      <c r="G95" s="449"/>
    </row>
    <row r="96" spans="2:7" ht="48" customHeight="1">
      <c r="B96" s="316">
        <v>4421</v>
      </c>
      <c r="C96" s="80" t="s">
        <v>681</v>
      </c>
      <c r="D96" s="80" t="s">
        <v>281</v>
      </c>
      <c r="E96" s="447">
        <f>SUM(F96:G96)</f>
        <v>0</v>
      </c>
      <c r="F96" s="448">
        <v>0</v>
      </c>
      <c r="G96" s="449" t="s">
        <v>294</v>
      </c>
    </row>
    <row r="97" spans="2:7" ht="45" customHeight="1">
      <c r="B97" s="316">
        <v>4422</v>
      </c>
      <c r="C97" s="80" t="s">
        <v>93</v>
      </c>
      <c r="D97" s="80" t="s">
        <v>282</v>
      </c>
      <c r="E97" s="447">
        <f>SUM(F97:G97)</f>
        <v>0</v>
      </c>
      <c r="F97" s="448">
        <v>0</v>
      </c>
      <c r="G97" s="449" t="s">
        <v>294</v>
      </c>
    </row>
    <row r="98" spans="2:7" ht="25.5" customHeight="1">
      <c r="B98" s="316">
        <v>4500</v>
      </c>
      <c r="C98" s="80" t="s">
        <v>756</v>
      </c>
      <c r="D98" s="321" t="s">
        <v>290</v>
      </c>
      <c r="E98" s="448">
        <f>SUM(E100,E104,E108,E123)</f>
        <v>37200</v>
      </c>
      <c r="F98" s="448">
        <f>SUM(F100,F104,F108,F123)</f>
        <v>37200</v>
      </c>
      <c r="G98" s="449" t="s">
        <v>294</v>
      </c>
    </row>
    <row r="99" spans="2:7" ht="14.25" customHeight="1">
      <c r="B99" s="316"/>
      <c r="C99" s="312" t="s">
        <v>16</v>
      </c>
      <c r="D99" s="324"/>
      <c r="E99" s="448"/>
      <c r="F99" s="448"/>
      <c r="G99" s="448"/>
    </row>
    <row r="100" spans="2:7" ht="36" customHeight="1">
      <c r="B100" s="316">
        <v>4510</v>
      </c>
      <c r="C100" s="315" t="s">
        <v>776</v>
      </c>
      <c r="D100" s="321" t="s">
        <v>290</v>
      </c>
      <c r="E100" s="448">
        <f>SUM(E102:E103)</f>
        <v>0</v>
      </c>
      <c r="F100" s="448">
        <f>SUM(F102:F103)</f>
        <v>0</v>
      </c>
      <c r="G100" s="448" t="s">
        <v>295</v>
      </c>
    </row>
    <row r="101" spans="2:7" ht="14.25" customHeight="1">
      <c r="B101" s="316"/>
      <c r="C101" s="312" t="s">
        <v>14</v>
      </c>
      <c r="D101" s="321"/>
      <c r="E101" s="448"/>
      <c r="F101" s="448"/>
      <c r="G101" s="449"/>
    </row>
    <row r="102" spans="2:7" ht="33" customHeight="1">
      <c r="B102" s="316">
        <v>4511</v>
      </c>
      <c r="C102" s="321" t="s">
        <v>757</v>
      </c>
      <c r="D102" s="80" t="s">
        <v>283</v>
      </c>
      <c r="E102" s="447">
        <f>SUM(F102:G102)</f>
        <v>0</v>
      </c>
      <c r="F102" s="450">
        <v>0</v>
      </c>
      <c r="G102" s="449" t="s">
        <v>294</v>
      </c>
    </row>
    <row r="103" spans="2:7" ht="34.5" customHeight="1">
      <c r="B103" s="316">
        <v>4512</v>
      </c>
      <c r="C103" s="80" t="s">
        <v>94</v>
      </c>
      <c r="D103" s="80" t="s">
        <v>284</v>
      </c>
      <c r="E103" s="447">
        <f>SUM(F103:G103)</f>
        <v>0</v>
      </c>
      <c r="F103" s="450">
        <v>0</v>
      </c>
      <c r="G103" s="449" t="s">
        <v>294</v>
      </c>
    </row>
    <row r="104" spans="2:7" ht="40.5" customHeight="1">
      <c r="B104" s="316">
        <v>4520</v>
      </c>
      <c r="C104" s="315" t="s">
        <v>373</v>
      </c>
      <c r="D104" s="321" t="s">
        <v>290</v>
      </c>
      <c r="E104" s="448">
        <f>SUM(E106:E107)</f>
        <v>0</v>
      </c>
      <c r="F104" s="448">
        <f>SUM(F106:F107)</f>
        <v>0</v>
      </c>
      <c r="G104" s="448" t="s">
        <v>295</v>
      </c>
    </row>
    <row r="105" spans="2:7" ht="18.75" customHeight="1">
      <c r="B105" s="316"/>
      <c r="C105" s="312" t="s">
        <v>14</v>
      </c>
      <c r="D105" s="321"/>
      <c r="E105" s="448"/>
      <c r="F105" s="448"/>
      <c r="G105" s="449"/>
    </row>
    <row r="106" spans="2:7" ht="31.5" customHeight="1">
      <c r="B106" s="316">
        <v>4521</v>
      </c>
      <c r="C106" s="80" t="s">
        <v>56</v>
      </c>
      <c r="D106" s="80" t="s">
        <v>285</v>
      </c>
      <c r="E106" s="447">
        <f>SUM(F106:G106)</f>
        <v>0</v>
      </c>
      <c r="F106" s="448">
        <v>0</v>
      </c>
      <c r="G106" s="449" t="s">
        <v>294</v>
      </c>
    </row>
    <row r="107" spans="2:7" ht="31.5" customHeight="1">
      <c r="B107" s="316">
        <v>4522</v>
      </c>
      <c r="C107" s="80" t="s">
        <v>70</v>
      </c>
      <c r="D107" s="80" t="s">
        <v>286</v>
      </c>
      <c r="E107" s="447">
        <f>SUM(F107:G107)</f>
        <v>0</v>
      </c>
      <c r="F107" s="451">
        <v>0</v>
      </c>
      <c r="G107" s="449" t="s">
        <v>294</v>
      </c>
    </row>
    <row r="108" spans="2:7" ht="44.25" customHeight="1">
      <c r="B108" s="316">
        <v>4530</v>
      </c>
      <c r="C108" s="315" t="s">
        <v>374</v>
      </c>
      <c r="D108" s="321" t="s">
        <v>290</v>
      </c>
      <c r="E108" s="448">
        <f>SUM(E110:E112)</f>
        <v>0</v>
      </c>
      <c r="F108" s="448">
        <f>SUM(F110:F112)</f>
        <v>0</v>
      </c>
      <c r="G108" s="449" t="s">
        <v>294</v>
      </c>
    </row>
    <row r="109" spans="2:7" ht="12.75" customHeight="1">
      <c r="B109" s="316"/>
      <c r="C109" s="312" t="s">
        <v>14</v>
      </c>
      <c r="D109" s="321"/>
      <c r="E109" s="448"/>
      <c r="F109" s="448"/>
      <c r="G109" s="449" t="s">
        <v>294</v>
      </c>
    </row>
    <row r="110" spans="2:7" ht="47.25" customHeight="1">
      <c r="B110" s="316">
        <v>4531</v>
      </c>
      <c r="C110" s="113" t="s">
        <v>57</v>
      </c>
      <c r="D110" s="80" t="s">
        <v>182</v>
      </c>
      <c r="E110" s="447">
        <f>SUM(F110:G110)</f>
        <v>0</v>
      </c>
      <c r="F110" s="448">
        <v>0</v>
      </c>
      <c r="G110" s="449" t="s">
        <v>294</v>
      </c>
    </row>
    <row r="111" spans="2:7" ht="45.75" customHeight="1">
      <c r="B111" s="316">
        <v>4532</v>
      </c>
      <c r="C111" s="113" t="s">
        <v>58</v>
      </c>
      <c r="D111" s="80" t="s">
        <v>183</v>
      </c>
      <c r="E111" s="447">
        <f>SUM(F111:G111)</f>
        <v>0</v>
      </c>
      <c r="F111" s="448">
        <v>0</v>
      </c>
      <c r="G111" s="449" t="s">
        <v>294</v>
      </c>
    </row>
    <row r="112" spans="2:7" ht="30" customHeight="1">
      <c r="B112" s="316">
        <v>4533</v>
      </c>
      <c r="C112" s="79" t="s">
        <v>777</v>
      </c>
      <c r="D112" s="80" t="s">
        <v>184</v>
      </c>
      <c r="E112" s="448">
        <f>SUM(E114,E121,E122)</f>
        <v>0</v>
      </c>
      <c r="F112" s="448">
        <f>SUM(F114,F121,F122)</f>
        <v>0</v>
      </c>
      <c r="G112" s="449" t="s">
        <v>294</v>
      </c>
    </row>
    <row r="113" spans="2:7" ht="11.25" customHeight="1">
      <c r="B113" s="316"/>
      <c r="C113" s="180" t="s">
        <v>16</v>
      </c>
      <c r="D113" s="80"/>
      <c r="E113" s="448"/>
      <c r="F113" s="448"/>
      <c r="G113" s="449" t="s">
        <v>294</v>
      </c>
    </row>
    <row r="114" spans="2:7" ht="30" customHeight="1">
      <c r="B114" s="316">
        <v>4534</v>
      </c>
      <c r="C114" s="312" t="s">
        <v>758</v>
      </c>
      <c r="D114" s="80"/>
      <c r="E114" s="448">
        <f>SUM(E119:E120)</f>
        <v>0</v>
      </c>
      <c r="F114" s="448">
        <f>SUM(F119:F120)</f>
        <v>0</v>
      </c>
      <c r="G114" s="449" t="s">
        <v>294</v>
      </c>
    </row>
    <row r="115" spans="2:7" ht="12" customHeight="1" thickBot="1">
      <c r="B115" s="316"/>
      <c r="C115" s="312" t="s">
        <v>29</v>
      </c>
      <c r="D115" s="80"/>
      <c r="E115" s="320"/>
      <c r="F115" s="320"/>
      <c r="G115" s="322" t="s">
        <v>294</v>
      </c>
    </row>
    <row r="116" spans="2:7" ht="30" customHeight="1">
      <c r="B116" s="559"/>
      <c r="C116" s="172" t="s">
        <v>593</v>
      </c>
      <c r="D116" s="561" t="s">
        <v>595</v>
      </c>
      <c r="E116" s="541" t="s">
        <v>86</v>
      </c>
      <c r="F116" s="173" t="s">
        <v>13</v>
      </c>
      <c r="G116" s="174"/>
    </row>
    <row r="117" spans="2:7" ht="26.25" thickBot="1">
      <c r="B117" s="560"/>
      <c r="C117" s="112" t="s">
        <v>594</v>
      </c>
      <c r="D117" s="562"/>
      <c r="E117" s="542"/>
      <c r="F117" s="67" t="s">
        <v>83</v>
      </c>
      <c r="G117" s="68" t="s">
        <v>84</v>
      </c>
    </row>
    <row r="118" spans="2:7" ht="12.75">
      <c r="B118" s="175">
        <v>1</v>
      </c>
      <c r="C118" s="175">
        <v>2</v>
      </c>
      <c r="D118" s="176" t="s">
        <v>596</v>
      </c>
      <c r="E118" s="60" t="s">
        <v>304</v>
      </c>
      <c r="F118" s="60" t="s">
        <v>670</v>
      </c>
      <c r="G118" s="167" t="s">
        <v>302</v>
      </c>
    </row>
    <row r="119" spans="2:7" ht="30.75" customHeight="1">
      <c r="B119" s="316">
        <v>4535</v>
      </c>
      <c r="C119" s="312" t="s">
        <v>28</v>
      </c>
      <c r="D119" s="80"/>
      <c r="E119" s="447">
        <f>SUM(F119:G119)</f>
        <v>0</v>
      </c>
      <c r="F119" s="448">
        <v>0</v>
      </c>
      <c r="G119" s="449" t="s">
        <v>294</v>
      </c>
    </row>
    <row r="120" spans="2:7" ht="14.25" customHeight="1">
      <c r="B120" s="316">
        <v>4536</v>
      </c>
      <c r="C120" s="312" t="s">
        <v>30</v>
      </c>
      <c r="D120" s="80"/>
      <c r="E120" s="447">
        <f>SUM(F120:G120)</f>
        <v>0</v>
      </c>
      <c r="F120" s="448">
        <v>0</v>
      </c>
      <c r="G120" s="449" t="s">
        <v>294</v>
      </c>
    </row>
    <row r="121" spans="2:7" ht="18.75" customHeight="1">
      <c r="B121" s="316">
        <v>4537</v>
      </c>
      <c r="C121" s="312" t="s">
        <v>31</v>
      </c>
      <c r="D121" s="80"/>
      <c r="E121" s="447">
        <f>SUM(F121:G121)</f>
        <v>0</v>
      </c>
      <c r="F121" s="448">
        <v>0</v>
      </c>
      <c r="G121" s="449" t="s">
        <v>294</v>
      </c>
    </row>
    <row r="122" spans="2:7" ht="14.25" customHeight="1">
      <c r="B122" s="316">
        <v>4538</v>
      </c>
      <c r="C122" s="312" t="s">
        <v>33</v>
      </c>
      <c r="D122" s="80"/>
      <c r="E122" s="447">
        <f>SUM(F122:G122)</f>
        <v>0</v>
      </c>
      <c r="F122" s="448">
        <v>0</v>
      </c>
      <c r="G122" s="449" t="s">
        <v>294</v>
      </c>
    </row>
    <row r="123" spans="2:7" ht="43.5" customHeight="1">
      <c r="B123" s="316">
        <v>4540</v>
      </c>
      <c r="C123" s="315" t="s">
        <v>375</v>
      </c>
      <c r="D123" s="321" t="s">
        <v>290</v>
      </c>
      <c r="E123" s="448">
        <f>SUM(E125:E127)</f>
        <v>37200</v>
      </c>
      <c r="F123" s="514">
        <f>SUM(F125:F127)</f>
        <v>37200</v>
      </c>
      <c r="G123" s="449" t="s">
        <v>294</v>
      </c>
    </row>
    <row r="124" spans="2:7" ht="14.25" customHeight="1">
      <c r="B124" s="316"/>
      <c r="C124" s="312" t="s">
        <v>14</v>
      </c>
      <c r="D124" s="321"/>
      <c r="E124" s="448"/>
      <c r="F124" s="448"/>
      <c r="G124" s="449"/>
    </row>
    <row r="125" spans="2:7" ht="48.75" customHeight="1">
      <c r="B125" s="316">
        <v>4541</v>
      </c>
      <c r="C125" s="113" t="s">
        <v>185</v>
      </c>
      <c r="D125" s="80" t="s">
        <v>187</v>
      </c>
      <c r="E125" s="447">
        <f>SUM(F125:G125)</f>
        <v>0</v>
      </c>
      <c r="F125" s="450">
        <v>0</v>
      </c>
      <c r="G125" s="449" t="s">
        <v>294</v>
      </c>
    </row>
    <row r="126" spans="2:7" ht="45.75" customHeight="1">
      <c r="B126" s="316">
        <v>4542</v>
      </c>
      <c r="C126" s="113" t="s">
        <v>186</v>
      </c>
      <c r="D126" s="80" t="s">
        <v>188</v>
      </c>
      <c r="E126" s="447">
        <f>SUM(F126:G126)</f>
        <v>0</v>
      </c>
      <c r="F126" s="450">
        <v>0</v>
      </c>
      <c r="G126" s="449" t="s">
        <v>294</v>
      </c>
    </row>
    <row r="127" spans="2:7" ht="24" customHeight="1">
      <c r="B127" s="316">
        <v>4543</v>
      </c>
      <c r="C127" s="113" t="s">
        <v>759</v>
      </c>
      <c r="D127" s="80" t="s">
        <v>189</v>
      </c>
      <c r="E127" s="448">
        <f>SUM(E129,E133,E134)</f>
        <v>37200</v>
      </c>
      <c r="F127" s="514">
        <v>37200</v>
      </c>
      <c r="G127" s="449" t="s">
        <v>294</v>
      </c>
    </row>
    <row r="128" spans="2:7" ht="15.75">
      <c r="B128" s="316"/>
      <c r="C128" s="312" t="s">
        <v>16</v>
      </c>
      <c r="D128" s="80"/>
      <c r="E128" s="448"/>
      <c r="F128" s="448"/>
      <c r="G128" s="449"/>
    </row>
    <row r="129" spans="2:7" ht="25.5" customHeight="1">
      <c r="B129" s="316">
        <v>4544</v>
      </c>
      <c r="C129" s="327" t="s">
        <v>778</v>
      </c>
      <c r="D129" s="80"/>
      <c r="E129" s="448">
        <f>SUM(E131:E132)</f>
        <v>0</v>
      </c>
      <c r="F129" s="450">
        <v>0</v>
      </c>
      <c r="G129" s="449" t="s">
        <v>294</v>
      </c>
    </row>
    <row r="130" spans="2:7" ht="15.75" customHeight="1">
      <c r="B130" s="316"/>
      <c r="C130" s="312" t="s">
        <v>29</v>
      </c>
      <c r="D130" s="80"/>
      <c r="E130" s="448"/>
      <c r="F130" s="450"/>
      <c r="G130" s="449" t="s">
        <v>294</v>
      </c>
    </row>
    <row r="131" spans="2:7" ht="33" customHeight="1">
      <c r="B131" s="316">
        <v>4545</v>
      </c>
      <c r="C131" s="312" t="s">
        <v>28</v>
      </c>
      <c r="D131" s="80"/>
      <c r="E131" s="447">
        <f>SUM(F131:G131)</f>
        <v>0</v>
      </c>
      <c r="F131" s="450">
        <v>0</v>
      </c>
      <c r="G131" s="449" t="s">
        <v>294</v>
      </c>
    </row>
    <row r="132" spans="2:7" ht="18.75" customHeight="1">
      <c r="B132" s="316">
        <v>4546</v>
      </c>
      <c r="C132" s="312" t="s">
        <v>32</v>
      </c>
      <c r="D132" s="80"/>
      <c r="E132" s="447">
        <f>SUM(F132:G132)</f>
        <v>0</v>
      </c>
      <c r="F132" s="450">
        <v>0</v>
      </c>
      <c r="G132" s="449" t="s">
        <v>294</v>
      </c>
    </row>
    <row r="133" spans="2:7" ht="15.75" customHeight="1">
      <c r="B133" s="316">
        <v>4547</v>
      </c>
      <c r="C133" s="312" t="s">
        <v>31</v>
      </c>
      <c r="D133" s="80"/>
      <c r="E133" s="447">
        <f>SUM(F133:G133)</f>
        <v>0</v>
      </c>
      <c r="F133" s="450">
        <v>0</v>
      </c>
      <c r="G133" s="449" t="s">
        <v>294</v>
      </c>
    </row>
    <row r="134" spans="2:7" ht="14.25" customHeight="1">
      <c r="B134" s="316">
        <v>4548</v>
      </c>
      <c r="C134" s="312" t="s">
        <v>33</v>
      </c>
      <c r="D134" s="80"/>
      <c r="E134" s="447">
        <f>SUM(F134:G134)</f>
        <v>37200</v>
      </c>
      <c r="F134" s="450">
        <v>37200</v>
      </c>
      <c r="G134" s="449" t="s">
        <v>294</v>
      </c>
    </row>
    <row r="135" spans="2:7" ht="30.75" customHeight="1">
      <c r="B135" s="316">
        <v>4600</v>
      </c>
      <c r="C135" s="315" t="s">
        <v>376</v>
      </c>
      <c r="D135" s="321" t="s">
        <v>290</v>
      </c>
      <c r="E135" s="448">
        <f>SUM(E137,E141,E147)</f>
        <v>4500</v>
      </c>
      <c r="F135" s="448">
        <f>SUM(F137,F141,F147)</f>
        <v>4500</v>
      </c>
      <c r="G135" s="449" t="s">
        <v>294</v>
      </c>
    </row>
    <row r="136" spans="2:7" ht="12.75" customHeight="1">
      <c r="B136" s="316"/>
      <c r="C136" s="312" t="s">
        <v>16</v>
      </c>
      <c r="D136" s="324"/>
      <c r="E136" s="448"/>
      <c r="F136" s="448"/>
      <c r="G136" s="448"/>
    </row>
    <row r="137" spans="2:7" s="63" customFormat="1" ht="27.75" customHeight="1">
      <c r="B137" s="316">
        <v>4610</v>
      </c>
      <c r="C137" s="313" t="s">
        <v>74</v>
      </c>
      <c r="D137" s="324"/>
      <c r="E137" s="448">
        <f>SUM(E139:E140)</f>
        <v>0</v>
      </c>
      <c r="F137" s="448">
        <f>SUM(F139:F140)</f>
        <v>0</v>
      </c>
      <c r="G137" s="452" t="s">
        <v>295</v>
      </c>
    </row>
    <row r="138" spans="2:7" ht="15.75" customHeight="1">
      <c r="B138" s="316"/>
      <c r="C138" s="312" t="s">
        <v>16</v>
      </c>
      <c r="D138" s="324"/>
      <c r="E138" s="448"/>
      <c r="F138" s="448"/>
      <c r="G138" s="449"/>
    </row>
    <row r="139" spans="2:7" ht="45" customHeight="1">
      <c r="B139" s="316">
        <v>4610</v>
      </c>
      <c r="C139" s="80" t="s">
        <v>574</v>
      </c>
      <c r="D139" s="324" t="s">
        <v>573</v>
      </c>
      <c r="E139" s="447">
        <f>SUM(F139:G139)</f>
        <v>0</v>
      </c>
      <c r="F139" s="448">
        <v>0</v>
      </c>
      <c r="G139" s="449" t="s">
        <v>294</v>
      </c>
    </row>
    <row r="140" spans="2:7" ht="45" customHeight="1">
      <c r="B140" s="316">
        <v>4620</v>
      </c>
      <c r="C140" s="80" t="s">
        <v>76</v>
      </c>
      <c r="D140" s="324" t="s">
        <v>75</v>
      </c>
      <c r="E140" s="447">
        <f>SUM(F140:G140)</f>
        <v>0</v>
      </c>
      <c r="F140" s="448">
        <v>0</v>
      </c>
      <c r="G140" s="449" t="s">
        <v>294</v>
      </c>
    </row>
    <row r="141" spans="2:7" ht="49.5" customHeight="1">
      <c r="B141" s="316">
        <v>4630</v>
      </c>
      <c r="C141" s="171" t="s">
        <v>760</v>
      </c>
      <c r="D141" s="321" t="s">
        <v>290</v>
      </c>
      <c r="E141" s="448">
        <f>SUM(E143:E146)</f>
        <v>4500</v>
      </c>
      <c r="F141" s="448">
        <f>SUM(F143:F146)</f>
        <v>4500</v>
      </c>
      <c r="G141" s="449" t="s">
        <v>294</v>
      </c>
    </row>
    <row r="142" spans="2:7" ht="21.75" customHeight="1">
      <c r="B142" s="316"/>
      <c r="C142" s="312" t="s">
        <v>14</v>
      </c>
      <c r="D142" s="321"/>
      <c r="E142" s="448"/>
      <c r="F142" s="448"/>
      <c r="G142" s="449"/>
    </row>
    <row r="143" spans="2:7" ht="36.75" customHeight="1">
      <c r="B143" s="316">
        <v>4631</v>
      </c>
      <c r="C143" s="80" t="s">
        <v>193</v>
      </c>
      <c r="D143" s="80" t="s">
        <v>190</v>
      </c>
      <c r="E143" s="447">
        <f>SUM(F143:G143)</f>
        <v>0</v>
      </c>
      <c r="F143" s="448">
        <v>0</v>
      </c>
      <c r="G143" s="449" t="s">
        <v>294</v>
      </c>
    </row>
    <row r="144" spans="2:7" ht="34.5" customHeight="1">
      <c r="B144" s="316">
        <v>4632</v>
      </c>
      <c r="C144" s="80" t="s">
        <v>194</v>
      </c>
      <c r="D144" s="80" t="s">
        <v>191</v>
      </c>
      <c r="E144" s="447">
        <f>SUM(F144:G144)</f>
        <v>0</v>
      </c>
      <c r="F144" s="448">
        <v>0</v>
      </c>
      <c r="G144" s="449" t="s">
        <v>294</v>
      </c>
    </row>
    <row r="145" spans="2:7" ht="23.25" customHeight="1">
      <c r="B145" s="316">
        <v>4633</v>
      </c>
      <c r="C145" s="80" t="s">
        <v>195</v>
      </c>
      <c r="D145" s="80" t="s">
        <v>192</v>
      </c>
      <c r="E145" s="447">
        <f>SUM(F145:G145)</f>
        <v>0</v>
      </c>
      <c r="F145" s="448">
        <v>0</v>
      </c>
      <c r="G145" s="449" t="s">
        <v>294</v>
      </c>
    </row>
    <row r="146" spans="2:7" ht="20.25" customHeight="1">
      <c r="B146" s="316">
        <v>4634</v>
      </c>
      <c r="C146" s="80" t="s">
        <v>196</v>
      </c>
      <c r="D146" s="80"/>
      <c r="E146" s="447">
        <f>SUM(F146:G146)</f>
        <v>4500</v>
      </c>
      <c r="F146" s="448">
        <v>4500</v>
      </c>
      <c r="G146" s="449" t="s">
        <v>294</v>
      </c>
    </row>
    <row r="147" spans="2:7" ht="14.25" customHeight="1">
      <c r="B147" s="316">
        <v>4640</v>
      </c>
      <c r="C147" s="171" t="s">
        <v>761</v>
      </c>
      <c r="D147" s="321" t="s">
        <v>290</v>
      </c>
      <c r="E147" s="448">
        <f>SUM(E149)</f>
        <v>0</v>
      </c>
      <c r="F147" s="448">
        <f>SUM(F149)</f>
        <v>0</v>
      </c>
      <c r="G147" s="449" t="s">
        <v>294</v>
      </c>
    </row>
    <row r="148" spans="2:7" ht="12.75" customHeight="1">
      <c r="B148" s="316"/>
      <c r="C148" s="312" t="s">
        <v>14</v>
      </c>
      <c r="D148" s="321"/>
      <c r="E148" s="448"/>
      <c r="F148" s="448"/>
      <c r="G148" s="449"/>
    </row>
    <row r="149" spans="2:7" ht="15.75" customHeight="1">
      <c r="B149" s="316">
        <v>4641</v>
      </c>
      <c r="C149" s="80" t="s">
        <v>197</v>
      </c>
      <c r="D149" s="80" t="s">
        <v>198</v>
      </c>
      <c r="E149" s="447">
        <f>SUM(F149:G149)</f>
        <v>0</v>
      </c>
      <c r="F149" s="448">
        <v>0</v>
      </c>
      <c r="G149" s="449" t="s">
        <v>295</v>
      </c>
    </row>
    <row r="150" spans="2:7" ht="33.75" customHeight="1">
      <c r="B150" s="316">
        <v>4700</v>
      </c>
      <c r="C150" s="315" t="s">
        <v>525</v>
      </c>
      <c r="D150" s="321" t="s">
        <v>290</v>
      </c>
      <c r="E150" s="448">
        <f>SUM(E152,E159,E165,E168,E172,E175,E178)</f>
        <v>21480</v>
      </c>
      <c r="F150" s="448">
        <f>SUM(F152,F159,F165,F168,F172,F175,F178)</f>
        <v>24480</v>
      </c>
      <c r="G150" s="448">
        <f>SUM(G152,G159,G165,G168,G172,G175,G178)</f>
        <v>0</v>
      </c>
    </row>
    <row r="151" spans="2:7" ht="15.75" customHeight="1">
      <c r="B151" s="316"/>
      <c r="C151" s="312" t="s">
        <v>16</v>
      </c>
      <c r="D151" s="324"/>
      <c r="E151" s="448"/>
      <c r="F151" s="448"/>
      <c r="G151" s="448"/>
    </row>
    <row r="152" spans="2:7" ht="40.5" customHeight="1">
      <c r="B152" s="316">
        <v>4710</v>
      </c>
      <c r="C152" s="179" t="s">
        <v>779</v>
      </c>
      <c r="D152" s="321" t="s">
        <v>290</v>
      </c>
      <c r="E152" s="448">
        <f>SUM(E157:E158)</f>
        <v>870</v>
      </c>
      <c r="F152" s="448">
        <f>SUM(F157:F158)</f>
        <v>870</v>
      </c>
      <c r="G152" s="449" t="s">
        <v>294</v>
      </c>
    </row>
    <row r="153" spans="2:7" ht="16.5" customHeight="1" thickBot="1">
      <c r="B153" s="81"/>
      <c r="C153" s="312" t="s">
        <v>14</v>
      </c>
      <c r="D153" s="321"/>
      <c r="E153" s="320"/>
      <c r="F153" s="320"/>
      <c r="G153" s="322"/>
    </row>
    <row r="154" spans="2:7" ht="30" customHeight="1">
      <c r="B154" s="559"/>
      <c r="C154" s="172" t="s">
        <v>593</v>
      </c>
      <c r="D154" s="561" t="s">
        <v>595</v>
      </c>
      <c r="E154" s="541" t="s">
        <v>86</v>
      </c>
      <c r="F154" s="173" t="s">
        <v>13</v>
      </c>
      <c r="G154" s="174"/>
    </row>
    <row r="155" spans="2:7" ht="26.25" thickBot="1">
      <c r="B155" s="560"/>
      <c r="C155" s="112" t="s">
        <v>594</v>
      </c>
      <c r="D155" s="562"/>
      <c r="E155" s="542"/>
      <c r="F155" s="67" t="s">
        <v>83</v>
      </c>
      <c r="G155" s="68" t="s">
        <v>84</v>
      </c>
    </row>
    <row r="156" spans="2:7" ht="12.75">
      <c r="B156" s="175">
        <v>1</v>
      </c>
      <c r="C156" s="175">
        <v>2</v>
      </c>
      <c r="D156" s="176" t="s">
        <v>596</v>
      </c>
      <c r="E156" s="60" t="s">
        <v>304</v>
      </c>
      <c r="F156" s="60" t="s">
        <v>670</v>
      </c>
      <c r="G156" s="167" t="s">
        <v>302</v>
      </c>
    </row>
    <row r="157" spans="2:7" ht="63" customHeight="1">
      <c r="B157" s="316">
        <v>4711</v>
      </c>
      <c r="C157" s="80" t="s">
        <v>575</v>
      </c>
      <c r="D157" s="80" t="s">
        <v>199</v>
      </c>
      <c r="E157" s="429">
        <f>SUM(F157:G157)</f>
        <v>0</v>
      </c>
      <c r="F157" s="445">
        <v>0</v>
      </c>
      <c r="G157" s="446" t="s">
        <v>294</v>
      </c>
    </row>
    <row r="158" spans="2:7" ht="35.25" customHeight="1">
      <c r="B158" s="316">
        <v>4712</v>
      </c>
      <c r="C158" s="80" t="s">
        <v>214</v>
      </c>
      <c r="D158" s="80" t="s">
        <v>200</v>
      </c>
      <c r="E158" s="429">
        <f>SUM(F158:G158)</f>
        <v>870</v>
      </c>
      <c r="F158" s="445">
        <v>870</v>
      </c>
      <c r="G158" s="446" t="s">
        <v>294</v>
      </c>
    </row>
    <row r="159" spans="2:7" ht="77.25" customHeight="1">
      <c r="B159" s="316">
        <v>4720</v>
      </c>
      <c r="C159" s="315" t="s">
        <v>377</v>
      </c>
      <c r="D159" s="321" t="s">
        <v>290</v>
      </c>
      <c r="E159" s="445">
        <f>SUM(E161:E164)</f>
        <v>110</v>
      </c>
      <c r="F159" s="445">
        <f>SUM(F161:F164)</f>
        <v>110</v>
      </c>
      <c r="G159" s="446" t="s">
        <v>294</v>
      </c>
    </row>
    <row r="160" spans="2:7" ht="12.75" customHeight="1">
      <c r="B160" s="316"/>
      <c r="C160" s="312" t="s">
        <v>14</v>
      </c>
      <c r="D160" s="321"/>
      <c r="E160" s="445"/>
      <c r="F160" s="445"/>
      <c r="G160" s="446"/>
    </row>
    <row r="161" spans="2:7" ht="15.75" customHeight="1">
      <c r="B161" s="316">
        <v>4721</v>
      </c>
      <c r="C161" s="80" t="s">
        <v>95</v>
      </c>
      <c r="D161" s="80" t="s">
        <v>215</v>
      </c>
      <c r="E161" s="429">
        <f>SUM(F161:G161)</f>
        <v>0</v>
      </c>
      <c r="F161" s="445">
        <v>0</v>
      </c>
      <c r="G161" s="446" t="s">
        <v>294</v>
      </c>
    </row>
    <row r="162" spans="2:7" ht="14.25" customHeight="1">
      <c r="B162" s="316">
        <v>4722</v>
      </c>
      <c r="C162" s="80" t="s">
        <v>96</v>
      </c>
      <c r="D162" s="113">
        <v>4822</v>
      </c>
      <c r="E162" s="429">
        <f>SUM(F162:G162)</f>
        <v>0</v>
      </c>
      <c r="F162" s="445">
        <v>0</v>
      </c>
      <c r="G162" s="446" t="s">
        <v>294</v>
      </c>
    </row>
    <row r="163" spans="2:7" ht="15.75" customHeight="1">
      <c r="B163" s="316">
        <v>4723</v>
      </c>
      <c r="C163" s="80" t="s">
        <v>218</v>
      </c>
      <c r="D163" s="80" t="s">
        <v>216</v>
      </c>
      <c r="E163" s="429">
        <f>SUM(F163:G163)</f>
        <v>110</v>
      </c>
      <c r="F163" s="445">
        <v>110</v>
      </c>
      <c r="G163" s="446" t="s">
        <v>294</v>
      </c>
    </row>
    <row r="164" spans="2:7" ht="42" customHeight="1">
      <c r="B164" s="316">
        <v>4724</v>
      </c>
      <c r="C164" s="80" t="s">
        <v>219</v>
      </c>
      <c r="D164" s="80" t="s">
        <v>217</v>
      </c>
      <c r="E164" s="429">
        <f>SUM(F164:G164)</f>
        <v>0</v>
      </c>
      <c r="F164" s="445">
        <v>0</v>
      </c>
      <c r="G164" s="446" t="s">
        <v>294</v>
      </c>
    </row>
    <row r="165" spans="2:7" ht="28.5" customHeight="1">
      <c r="B165" s="316">
        <v>4730</v>
      </c>
      <c r="C165" s="315" t="s">
        <v>762</v>
      </c>
      <c r="D165" s="321" t="s">
        <v>290</v>
      </c>
      <c r="E165" s="445">
        <f>SUM(E167)</f>
        <v>0</v>
      </c>
      <c r="F165" s="445">
        <f>SUM(F167)</f>
        <v>0</v>
      </c>
      <c r="G165" s="446" t="s">
        <v>294</v>
      </c>
    </row>
    <row r="166" spans="2:7" ht="14.25" customHeight="1">
      <c r="B166" s="316"/>
      <c r="C166" s="312" t="s">
        <v>14</v>
      </c>
      <c r="D166" s="321"/>
      <c r="E166" s="445"/>
      <c r="F166" s="445"/>
      <c r="G166" s="446"/>
    </row>
    <row r="167" spans="2:7" ht="34.5" customHeight="1">
      <c r="B167" s="316">
        <v>4731</v>
      </c>
      <c r="C167" s="321" t="s">
        <v>763</v>
      </c>
      <c r="D167" s="80" t="s">
        <v>220</v>
      </c>
      <c r="E167" s="429">
        <f>SUM(F167:G167)</f>
        <v>0</v>
      </c>
      <c r="F167" s="445">
        <v>0</v>
      </c>
      <c r="G167" s="446" t="s">
        <v>294</v>
      </c>
    </row>
    <row r="168" spans="2:7" ht="55.5" customHeight="1">
      <c r="B168" s="316">
        <v>4740</v>
      </c>
      <c r="C168" s="177" t="s">
        <v>764</v>
      </c>
      <c r="D168" s="321" t="s">
        <v>290</v>
      </c>
      <c r="E168" s="445">
        <f>SUM(E170:E171)</f>
        <v>0</v>
      </c>
      <c r="F168" s="445">
        <f>SUM(F170:F171)</f>
        <v>0</v>
      </c>
      <c r="G168" s="446" t="s">
        <v>294</v>
      </c>
    </row>
    <row r="169" spans="2:7" ht="15.75" customHeight="1">
      <c r="B169" s="316"/>
      <c r="C169" s="312" t="s">
        <v>14</v>
      </c>
      <c r="D169" s="321"/>
      <c r="E169" s="445"/>
      <c r="F169" s="445"/>
      <c r="G169" s="446"/>
    </row>
    <row r="170" spans="2:7" ht="44.25" customHeight="1">
      <c r="B170" s="316">
        <v>4741</v>
      </c>
      <c r="C170" s="80" t="s">
        <v>97</v>
      </c>
      <c r="D170" s="80" t="s">
        <v>221</v>
      </c>
      <c r="E170" s="429">
        <f>SUM(F170:G170)</f>
        <v>0</v>
      </c>
      <c r="F170" s="445">
        <v>0</v>
      </c>
      <c r="G170" s="446" t="s">
        <v>294</v>
      </c>
    </row>
    <row r="171" spans="2:7" ht="30" customHeight="1">
      <c r="B171" s="316">
        <v>4742</v>
      </c>
      <c r="C171" s="80" t="s">
        <v>223</v>
      </c>
      <c r="D171" s="80" t="s">
        <v>222</v>
      </c>
      <c r="E171" s="429">
        <f>SUM(F171:G171)</f>
        <v>0</v>
      </c>
      <c r="F171" s="445">
        <v>0</v>
      </c>
      <c r="G171" s="446" t="s">
        <v>294</v>
      </c>
    </row>
    <row r="172" spans="2:7" ht="63.75" customHeight="1">
      <c r="B172" s="316">
        <v>4750</v>
      </c>
      <c r="C172" s="315" t="s">
        <v>765</v>
      </c>
      <c r="D172" s="321" t="s">
        <v>290</v>
      </c>
      <c r="E172" s="445">
        <f>SUM(E174)</f>
        <v>0</v>
      </c>
      <c r="F172" s="445">
        <f>SUM(F174)</f>
        <v>0</v>
      </c>
      <c r="G172" s="446" t="s">
        <v>294</v>
      </c>
    </row>
    <row r="173" spans="2:7" ht="14.25" customHeight="1">
      <c r="B173" s="316"/>
      <c r="C173" s="312" t="s">
        <v>14</v>
      </c>
      <c r="D173" s="321"/>
      <c r="E173" s="445"/>
      <c r="F173" s="445"/>
      <c r="G173" s="446"/>
    </row>
    <row r="174" spans="2:7" ht="62.25" customHeight="1">
      <c r="B174" s="316">
        <v>4751</v>
      </c>
      <c r="C174" s="80" t="s">
        <v>224</v>
      </c>
      <c r="D174" s="80" t="s">
        <v>225</v>
      </c>
      <c r="E174" s="429">
        <f>SUM(F174:G174)</f>
        <v>0</v>
      </c>
      <c r="F174" s="445">
        <v>0</v>
      </c>
      <c r="G174" s="446" t="s">
        <v>294</v>
      </c>
    </row>
    <row r="175" spans="2:7" ht="32.25" customHeight="1">
      <c r="B175" s="316">
        <v>4760</v>
      </c>
      <c r="C175" s="326" t="s">
        <v>766</v>
      </c>
      <c r="D175" s="321" t="s">
        <v>290</v>
      </c>
      <c r="E175" s="445">
        <f>SUM(E177)</f>
        <v>0</v>
      </c>
      <c r="F175" s="445">
        <f>SUM(F177)</f>
        <v>0</v>
      </c>
      <c r="G175" s="446" t="s">
        <v>294</v>
      </c>
    </row>
    <row r="176" spans="2:7" ht="17.25" customHeight="1">
      <c r="B176" s="316"/>
      <c r="C176" s="312" t="s">
        <v>14</v>
      </c>
      <c r="D176" s="321"/>
      <c r="E176" s="445"/>
      <c r="F176" s="445"/>
      <c r="G176" s="446"/>
    </row>
    <row r="177" spans="2:7" ht="17.25" customHeight="1">
      <c r="B177" s="316">
        <v>4761</v>
      </c>
      <c r="C177" s="80" t="s">
        <v>227</v>
      </c>
      <c r="D177" s="80" t="s">
        <v>226</v>
      </c>
      <c r="E177" s="429">
        <f>SUM(F177:G177)</f>
        <v>0</v>
      </c>
      <c r="F177" s="445">
        <v>0</v>
      </c>
      <c r="G177" s="446" t="s">
        <v>294</v>
      </c>
    </row>
    <row r="178" spans="2:7" ht="17.25" customHeight="1">
      <c r="B178" s="316">
        <v>4770</v>
      </c>
      <c r="C178" s="315" t="s">
        <v>378</v>
      </c>
      <c r="D178" s="321" t="s">
        <v>290</v>
      </c>
      <c r="E178" s="445">
        <f>SUM(E180)</f>
        <v>20500</v>
      </c>
      <c r="F178" s="445">
        <f>SUM(F180)</f>
        <v>23500</v>
      </c>
      <c r="G178" s="445">
        <f>SUM(G180)</f>
        <v>0</v>
      </c>
    </row>
    <row r="179" spans="2:7" ht="14.25" customHeight="1">
      <c r="B179" s="316"/>
      <c r="C179" s="312" t="s">
        <v>14</v>
      </c>
      <c r="D179" s="321"/>
      <c r="E179" s="445"/>
      <c r="F179" s="445"/>
      <c r="G179" s="446"/>
    </row>
    <row r="180" spans="2:7" ht="18.75" customHeight="1">
      <c r="B180" s="316">
        <v>4771</v>
      </c>
      <c r="C180" s="80" t="s">
        <v>232</v>
      </c>
      <c r="D180" s="80" t="s">
        <v>228</v>
      </c>
      <c r="E180" s="429">
        <f>SUM(F180:G180)-Ekamutner!F91</f>
        <v>20500</v>
      </c>
      <c r="F180" s="445">
        <v>23500</v>
      </c>
      <c r="G180" s="446">
        <v>0</v>
      </c>
    </row>
    <row r="181" spans="2:7" ht="45" customHeight="1">
      <c r="B181" s="316">
        <v>4772</v>
      </c>
      <c r="C181" s="321" t="s">
        <v>77</v>
      </c>
      <c r="D181" s="321" t="s">
        <v>290</v>
      </c>
      <c r="E181" s="429">
        <f>SUM(F181:G181)</f>
        <v>3000</v>
      </c>
      <c r="F181" s="445">
        <v>3000</v>
      </c>
      <c r="G181" s="446" t="s">
        <v>295</v>
      </c>
    </row>
    <row r="182" spans="2:7" s="61" customFormat="1" ht="42.75" customHeight="1">
      <c r="B182" s="316">
        <v>5000</v>
      </c>
      <c r="C182" s="80" t="s">
        <v>381</v>
      </c>
      <c r="D182" s="321" t="s">
        <v>290</v>
      </c>
      <c r="E182" s="445">
        <f>SUM(E184,E205,E211,E214)</f>
        <v>3000</v>
      </c>
      <c r="F182" s="446" t="s">
        <v>294</v>
      </c>
      <c r="G182" s="445">
        <f>SUM(G184,G205,G211,G214)</f>
        <v>3000</v>
      </c>
    </row>
    <row r="183" spans="2:7" ht="14.25" customHeight="1">
      <c r="B183" s="316"/>
      <c r="C183" s="170" t="s">
        <v>16</v>
      </c>
      <c r="D183" s="324"/>
      <c r="E183" s="445"/>
      <c r="F183" s="445"/>
      <c r="G183" s="445"/>
    </row>
    <row r="184" spans="2:7" ht="28.5" customHeight="1">
      <c r="B184" s="316">
        <v>5100</v>
      </c>
      <c r="C184" s="80" t="s">
        <v>767</v>
      </c>
      <c r="D184" s="321" t="s">
        <v>290</v>
      </c>
      <c r="E184" s="445">
        <f>SUM(E189,E194,E199)</f>
        <v>3000</v>
      </c>
      <c r="F184" s="446" t="s">
        <v>294</v>
      </c>
      <c r="G184" s="445">
        <f>SUM(G189,G194,G199)</f>
        <v>3000</v>
      </c>
    </row>
    <row r="185" spans="2:7" ht="15" customHeight="1" thickBot="1">
      <c r="B185" s="81"/>
      <c r="C185" s="312" t="s">
        <v>16</v>
      </c>
      <c r="D185" s="324"/>
      <c r="E185" s="320"/>
      <c r="F185" s="320"/>
      <c r="G185" s="320"/>
    </row>
    <row r="186" spans="2:7" ht="30" customHeight="1">
      <c r="B186" s="559"/>
      <c r="C186" s="172" t="s">
        <v>593</v>
      </c>
      <c r="D186" s="561" t="s">
        <v>595</v>
      </c>
      <c r="E186" s="541" t="s">
        <v>86</v>
      </c>
      <c r="F186" s="173" t="s">
        <v>13</v>
      </c>
      <c r="G186" s="174"/>
    </row>
    <row r="187" spans="2:7" ht="26.25" thickBot="1">
      <c r="B187" s="560"/>
      <c r="C187" s="112" t="s">
        <v>594</v>
      </c>
      <c r="D187" s="562"/>
      <c r="E187" s="542"/>
      <c r="F187" s="67" t="s">
        <v>83</v>
      </c>
      <c r="G187" s="68" t="s">
        <v>84</v>
      </c>
    </row>
    <row r="188" spans="2:7" ht="12.75">
      <c r="B188" s="175">
        <v>1</v>
      </c>
      <c r="C188" s="175">
        <v>2</v>
      </c>
      <c r="D188" s="176" t="s">
        <v>596</v>
      </c>
      <c r="E188" s="60" t="s">
        <v>304</v>
      </c>
      <c r="F188" s="60" t="s">
        <v>670</v>
      </c>
      <c r="G188" s="167" t="s">
        <v>302</v>
      </c>
    </row>
    <row r="189" spans="2:7" ht="39" customHeight="1">
      <c r="B189" s="316">
        <v>5110</v>
      </c>
      <c r="C189" s="315" t="s">
        <v>768</v>
      </c>
      <c r="D189" s="321" t="s">
        <v>290</v>
      </c>
      <c r="E189" s="445">
        <f>SUM(E191:E193)</f>
        <v>0</v>
      </c>
      <c r="F189" s="445" t="s">
        <v>295</v>
      </c>
      <c r="G189" s="445">
        <f>SUM(G191:G193)</f>
        <v>0</v>
      </c>
    </row>
    <row r="190" spans="2:7" ht="15.75" customHeight="1">
      <c r="B190" s="316"/>
      <c r="C190" s="312" t="s">
        <v>14</v>
      </c>
      <c r="D190" s="321"/>
      <c r="E190" s="445"/>
      <c r="F190" s="445"/>
      <c r="G190" s="446"/>
    </row>
    <row r="191" spans="2:7" ht="15.75">
      <c r="B191" s="316">
        <v>5111</v>
      </c>
      <c r="C191" s="178" t="s">
        <v>67</v>
      </c>
      <c r="D191" s="80" t="s">
        <v>229</v>
      </c>
      <c r="E191" s="429">
        <f>SUM(F191:G191)</f>
        <v>0</v>
      </c>
      <c r="F191" s="446" t="s">
        <v>294</v>
      </c>
      <c r="G191" s="445">
        <v>0</v>
      </c>
    </row>
    <row r="192" spans="2:7" ht="20.25" customHeight="1">
      <c r="B192" s="316">
        <v>5112</v>
      </c>
      <c r="C192" s="80" t="s">
        <v>68</v>
      </c>
      <c r="D192" s="80" t="s">
        <v>230</v>
      </c>
      <c r="E192" s="429">
        <f>SUM(F192:G192)</f>
        <v>0</v>
      </c>
      <c r="F192" s="446" t="s">
        <v>294</v>
      </c>
      <c r="G192" s="445"/>
    </row>
    <row r="193" spans="2:7" ht="38.25" customHeight="1">
      <c r="B193" s="316">
        <v>5113</v>
      </c>
      <c r="C193" s="80" t="s">
        <v>69</v>
      </c>
      <c r="D193" s="80" t="s">
        <v>231</v>
      </c>
      <c r="E193" s="429">
        <f>SUM(F193:G193)</f>
        <v>0</v>
      </c>
      <c r="F193" s="446" t="s">
        <v>294</v>
      </c>
      <c r="G193" s="445"/>
    </row>
    <row r="194" spans="2:7" ht="46.5" customHeight="1">
      <c r="B194" s="316">
        <v>5120</v>
      </c>
      <c r="C194" s="315" t="s">
        <v>769</v>
      </c>
      <c r="D194" s="321" t="s">
        <v>290</v>
      </c>
      <c r="E194" s="445">
        <f>SUM(E196:E198)</f>
        <v>3000</v>
      </c>
      <c r="F194" s="445" t="s">
        <v>295</v>
      </c>
      <c r="G194" s="445">
        <f>SUM(G196:G198)</f>
        <v>3000</v>
      </c>
    </row>
    <row r="195" spans="2:7" ht="15.75" customHeight="1">
      <c r="B195" s="316"/>
      <c r="C195" s="114" t="s">
        <v>14</v>
      </c>
      <c r="D195" s="321"/>
      <c r="E195" s="445"/>
      <c r="F195" s="445"/>
      <c r="G195" s="446"/>
    </row>
    <row r="196" spans="2:7" ht="17.25" customHeight="1">
      <c r="B196" s="316">
        <v>5121</v>
      </c>
      <c r="C196" s="80" t="s">
        <v>64</v>
      </c>
      <c r="D196" s="80" t="s">
        <v>233</v>
      </c>
      <c r="E196" s="429">
        <f>SUM(F196:G196)</f>
        <v>0</v>
      </c>
      <c r="F196" s="446" t="s">
        <v>294</v>
      </c>
      <c r="G196" s="445"/>
    </row>
    <row r="197" spans="2:7" ht="18.75" customHeight="1">
      <c r="B197" s="316">
        <v>5122</v>
      </c>
      <c r="C197" s="80" t="s">
        <v>65</v>
      </c>
      <c r="D197" s="80" t="s">
        <v>234</v>
      </c>
      <c r="E197" s="429">
        <f>SUM(F197:G197)</f>
        <v>1500</v>
      </c>
      <c r="F197" s="446" t="s">
        <v>294</v>
      </c>
      <c r="G197" s="445">
        <v>1500</v>
      </c>
    </row>
    <row r="198" spans="2:7" ht="29.25" customHeight="1">
      <c r="B198" s="316">
        <v>5123</v>
      </c>
      <c r="C198" s="80" t="s">
        <v>66</v>
      </c>
      <c r="D198" s="80" t="s">
        <v>235</v>
      </c>
      <c r="E198" s="429">
        <f>SUM(F198:G198)</f>
        <v>1500</v>
      </c>
      <c r="F198" s="446" t="s">
        <v>294</v>
      </c>
      <c r="G198" s="445">
        <v>1500</v>
      </c>
    </row>
    <row r="199" spans="2:7" ht="33.75" customHeight="1">
      <c r="B199" s="316">
        <v>5130</v>
      </c>
      <c r="C199" s="171" t="s">
        <v>780</v>
      </c>
      <c r="D199" s="321" t="s">
        <v>290</v>
      </c>
      <c r="E199" s="445">
        <f>SUM(E201:E204)</f>
        <v>0</v>
      </c>
      <c r="F199" s="445" t="s">
        <v>295</v>
      </c>
      <c r="G199" s="445">
        <f>SUM(G201:G204)</f>
        <v>0</v>
      </c>
    </row>
    <row r="200" spans="2:7" ht="15.75">
      <c r="B200" s="316"/>
      <c r="C200" s="312" t="s">
        <v>14</v>
      </c>
      <c r="D200" s="321"/>
      <c r="E200" s="445"/>
      <c r="F200" s="445"/>
      <c r="G200" s="446"/>
    </row>
    <row r="201" spans="2:7" ht="17.25" customHeight="1">
      <c r="B201" s="316">
        <v>5131</v>
      </c>
      <c r="C201" s="80" t="s">
        <v>238</v>
      </c>
      <c r="D201" s="80" t="s">
        <v>236</v>
      </c>
      <c r="E201" s="429">
        <f>SUM(F201:G201)</f>
        <v>0</v>
      </c>
      <c r="F201" s="446" t="s">
        <v>294</v>
      </c>
      <c r="G201" s="445"/>
    </row>
    <row r="202" spans="2:7" ht="21.75" customHeight="1">
      <c r="B202" s="316">
        <v>5132</v>
      </c>
      <c r="C202" s="80" t="s">
        <v>59</v>
      </c>
      <c r="D202" s="80" t="s">
        <v>237</v>
      </c>
      <c r="E202" s="429">
        <f>SUM(F202:G202)</f>
        <v>0</v>
      </c>
      <c r="F202" s="446" t="s">
        <v>294</v>
      </c>
      <c r="G202" s="445">
        <v>0</v>
      </c>
    </row>
    <row r="203" spans="2:7" ht="30.75" customHeight="1">
      <c r="B203" s="316">
        <v>5133</v>
      </c>
      <c r="C203" s="80" t="s">
        <v>60</v>
      </c>
      <c r="D203" s="80" t="s">
        <v>244</v>
      </c>
      <c r="E203" s="429">
        <f>SUM(F203:G203)</f>
        <v>0</v>
      </c>
      <c r="F203" s="446" t="s">
        <v>295</v>
      </c>
      <c r="G203" s="445"/>
    </row>
    <row r="204" spans="2:7" ht="18.75" customHeight="1">
      <c r="B204" s="316">
        <v>5134</v>
      </c>
      <c r="C204" s="80" t="s">
        <v>63</v>
      </c>
      <c r="D204" s="80" t="s">
        <v>245</v>
      </c>
      <c r="E204" s="429">
        <f>SUM(F204:G204)</f>
        <v>0</v>
      </c>
      <c r="F204" s="446" t="s">
        <v>295</v>
      </c>
      <c r="G204" s="445"/>
    </row>
    <row r="205" spans="2:7" ht="22.5" customHeight="1">
      <c r="B205" s="316">
        <v>5200</v>
      </c>
      <c r="C205" s="315" t="s">
        <v>770</v>
      </c>
      <c r="D205" s="321" t="s">
        <v>290</v>
      </c>
      <c r="E205" s="445">
        <f>SUM(E207:E210)</f>
        <v>0</v>
      </c>
      <c r="F205" s="446" t="s">
        <v>294</v>
      </c>
      <c r="G205" s="445">
        <f>SUM(G207:G210)</f>
        <v>0</v>
      </c>
    </row>
    <row r="206" spans="2:7" ht="17.25" customHeight="1">
      <c r="B206" s="316"/>
      <c r="C206" s="312" t="s">
        <v>16</v>
      </c>
      <c r="D206" s="324"/>
      <c r="E206" s="445"/>
      <c r="F206" s="445"/>
      <c r="G206" s="445"/>
    </row>
    <row r="207" spans="2:7" ht="39" customHeight="1">
      <c r="B207" s="316">
        <v>5211</v>
      </c>
      <c r="C207" s="80" t="s">
        <v>78</v>
      </c>
      <c r="D207" s="80" t="s">
        <v>239</v>
      </c>
      <c r="E207" s="429">
        <f>SUM(F207:G207)</f>
        <v>0</v>
      </c>
      <c r="F207" s="446" t="s">
        <v>294</v>
      </c>
      <c r="G207" s="445">
        <v>0</v>
      </c>
    </row>
    <row r="208" spans="2:7" ht="20.25" customHeight="1">
      <c r="B208" s="316">
        <v>5221</v>
      </c>
      <c r="C208" s="80" t="s">
        <v>79</v>
      </c>
      <c r="D208" s="80" t="s">
        <v>240</v>
      </c>
      <c r="E208" s="429">
        <f>SUM(F208:G208)</f>
        <v>0</v>
      </c>
      <c r="F208" s="446" t="s">
        <v>294</v>
      </c>
      <c r="G208" s="445">
        <v>0</v>
      </c>
    </row>
    <row r="209" spans="2:7" ht="35.25" customHeight="1">
      <c r="B209" s="316">
        <v>5231</v>
      </c>
      <c r="C209" s="80" t="s">
        <v>80</v>
      </c>
      <c r="D209" s="80" t="s">
        <v>241</v>
      </c>
      <c r="E209" s="429">
        <f>SUM(F209:G209)</f>
        <v>0</v>
      </c>
      <c r="F209" s="446" t="s">
        <v>294</v>
      </c>
      <c r="G209" s="445">
        <v>0</v>
      </c>
    </row>
    <row r="210" spans="2:7" ht="29.25" customHeight="1">
      <c r="B210" s="316">
        <v>5241</v>
      </c>
      <c r="C210" s="80" t="s">
        <v>243</v>
      </c>
      <c r="D210" s="80" t="s">
        <v>242</v>
      </c>
      <c r="E210" s="429">
        <f>SUM(F210:G210)</f>
        <v>0</v>
      </c>
      <c r="F210" s="446" t="s">
        <v>294</v>
      </c>
      <c r="G210" s="445">
        <v>0</v>
      </c>
    </row>
    <row r="211" spans="2:7" ht="17.25" customHeight="1">
      <c r="B211" s="316">
        <v>5300</v>
      </c>
      <c r="C211" s="315" t="s">
        <v>382</v>
      </c>
      <c r="D211" s="321" t="s">
        <v>290</v>
      </c>
      <c r="E211" s="445">
        <f>SUM(E213)</f>
        <v>0</v>
      </c>
      <c r="F211" s="446" t="s">
        <v>294</v>
      </c>
      <c r="G211" s="445">
        <f>SUM(G213)</f>
        <v>0</v>
      </c>
    </row>
    <row r="212" spans="2:7" ht="14.25" customHeight="1">
      <c r="B212" s="316"/>
      <c r="C212" s="312" t="s">
        <v>16</v>
      </c>
      <c r="D212" s="324"/>
      <c r="E212" s="445"/>
      <c r="F212" s="445"/>
      <c r="G212" s="445"/>
    </row>
    <row r="213" spans="2:7" ht="22.5" customHeight="1">
      <c r="B213" s="316">
        <v>5311</v>
      </c>
      <c r="C213" s="80" t="s">
        <v>98</v>
      </c>
      <c r="D213" s="80" t="s">
        <v>246</v>
      </c>
      <c r="E213" s="429">
        <f>SUM(F213:G213)</f>
        <v>0</v>
      </c>
      <c r="F213" s="446" t="s">
        <v>294</v>
      </c>
      <c r="G213" s="445">
        <v>0</v>
      </c>
    </row>
    <row r="214" spans="2:7" ht="33" customHeight="1">
      <c r="B214" s="316">
        <v>5400</v>
      </c>
      <c r="C214" s="315" t="s">
        <v>771</v>
      </c>
      <c r="D214" s="321" t="s">
        <v>290</v>
      </c>
      <c r="E214" s="445">
        <f>SUM(E216:E219)</f>
        <v>0</v>
      </c>
      <c r="F214" s="446" t="s">
        <v>294</v>
      </c>
      <c r="G214" s="445">
        <f>SUM(G216:G219)</f>
        <v>0</v>
      </c>
    </row>
    <row r="215" spans="2:7" ht="18.75" customHeight="1">
      <c r="B215" s="316"/>
      <c r="C215" s="312" t="s">
        <v>16</v>
      </c>
      <c r="D215" s="324"/>
      <c r="E215" s="445"/>
      <c r="F215" s="445"/>
      <c r="G215" s="445"/>
    </row>
    <row r="216" spans="2:7" ht="14.25" customHeight="1">
      <c r="B216" s="316">
        <v>5411</v>
      </c>
      <c r="C216" s="80" t="s">
        <v>99</v>
      </c>
      <c r="D216" s="80" t="s">
        <v>247</v>
      </c>
      <c r="E216" s="429">
        <f>SUM(F216:G216)</f>
        <v>0</v>
      </c>
      <c r="F216" s="446" t="s">
        <v>294</v>
      </c>
      <c r="G216" s="445">
        <v>0</v>
      </c>
    </row>
    <row r="217" spans="2:7" ht="17.25" customHeight="1">
      <c r="B217" s="316">
        <v>5421</v>
      </c>
      <c r="C217" s="80" t="s">
        <v>100</v>
      </c>
      <c r="D217" s="80" t="s">
        <v>248</v>
      </c>
      <c r="E217" s="429">
        <f>SUM(F217:G217)</f>
        <v>0</v>
      </c>
      <c r="F217" s="446" t="s">
        <v>294</v>
      </c>
      <c r="G217" s="445">
        <v>0</v>
      </c>
    </row>
    <row r="218" spans="2:7" ht="17.25" customHeight="1">
      <c r="B218" s="316">
        <v>5431</v>
      </c>
      <c r="C218" s="80" t="s">
        <v>250</v>
      </c>
      <c r="D218" s="80" t="s">
        <v>249</v>
      </c>
      <c r="E218" s="429">
        <f>SUM(F218:G218)</f>
        <v>0</v>
      </c>
      <c r="F218" s="446" t="s">
        <v>294</v>
      </c>
      <c r="G218" s="445">
        <v>0</v>
      </c>
    </row>
    <row r="219" spans="2:7" ht="18.75" customHeight="1">
      <c r="B219" s="316">
        <v>5441</v>
      </c>
      <c r="C219" s="113" t="s">
        <v>176</v>
      </c>
      <c r="D219" s="80" t="s">
        <v>251</v>
      </c>
      <c r="E219" s="429">
        <f>SUM(F219:G219)</f>
        <v>0</v>
      </c>
      <c r="F219" s="446" t="s">
        <v>294</v>
      </c>
      <c r="G219" s="445">
        <v>0</v>
      </c>
    </row>
    <row r="220" spans="2:7" s="21" customFormat="1" ht="45.75" customHeight="1">
      <c r="B220" s="317" t="s">
        <v>527</v>
      </c>
      <c r="C220" s="80" t="s">
        <v>408</v>
      </c>
      <c r="D220" s="321" t="s">
        <v>290</v>
      </c>
      <c r="E220" s="429">
        <f>SUM(E222,E230,E238,E241)</f>
        <v>0</v>
      </c>
      <c r="F220" s="429" t="s">
        <v>289</v>
      </c>
      <c r="G220" s="429">
        <f>SUM(G222,G230,G238,G241)</f>
        <v>0</v>
      </c>
    </row>
    <row r="221" spans="2:7" s="21" customFormat="1" ht="14.25" customHeight="1">
      <c r="B221" s="317"/>
      <c r="C221" s="321" t="s">
        <v>13</v>
      </c>
      <c r="D221" s="321"/>
      <c r="E221" s="429"/>
      <c r="F221" s="429"/>
      <c r="G221" s="429"/>
    </row>
    <row r="222" spans="2:7" s="1" customFormat="1" ht="30" customHeight="1">
      <c r="B222" s="317" t="s">
        <v>528</v>
      </c>
      <c r="C222" s="80" t="s">
        <v>558</v>
      </c>
      <c r="D222" s="321" t="s">
        <v>290</v>
      </c>
      <c r="E222" s="429">
        <f>SUM(E224:E226)</f>
        <v>0</v>
      </c>
      <c r="F222" s="429" t="s">
        <v>289</v>
      </c>
      <c r="G222" s="429">
        <f>SUM(G224:G226)</f>
        <v>0</v>
      </c>
    </row>
    <row r="223" spans="2:7" s="1" customFormat="1" ht="14.25" customHeight="1">
      <c r="B223" s="317"/>
      <c r="C223" s="321" t="s">
        <v>13</v>
      </c>
      <c r="D223" s="321"/>
      <c r="E223" s="429"/>
      <c r="F223" s="429"/>
      <c r="G223" s="429"/>
    </row>
    <row r="224" spans="2:7" s="1" customFormat="1" ht="20.25" customHeight="1">
      <c r="B224" s="317" t="s">
        <v>559</v>
      </c>
      <c r="C224" s="315" t="s">
        <v>107</v>
      </c>
      <c r="D224" s="321" t="s">
        <v>102</v>
      </c>
      <c r="E224" s="429">
        <f>SUM(F224:G224)</f>
        <v>0</v>
      </c>
      <c r="F224" s="429" t="s">
        <v>295</v>
      </c>
      <c r="G224" s="429">
        <v>0</v>
      </c>
    </row>
    <row r="225" spans="2:7" s="12" customFormat="1" ht="17.25" customHeight="1">
      <c r="B225" s="317" t="s">
        <v>560</v>
      </c>
      <c r="C225" s="325" t="s">
        <v>106</v>
      </c>
      <c r="D225" s="321" t="s">
        <v>103</v>
      </c>
      <c r="E225" s="429">
        <f>SUM(F225:G225)</f>
        <v>0</v>
      </c>
      <c r="F225" s="429" t="s">
        <v>295</v>
      </c>
      <c r="G225" s="453">
        <v>0</v>
      </c>
    </row>
    <row r="226" spans="2:7" s="1" customFormat="1" ht="30" customHeight="1" thickBot="1">
      <c r="B226" s="318" t="s">
        <v>561</v>
      </c>
      <c r="C226" s="315" t="s">
        <v>109</v>
      </c>
      <c r="D226" s="321" t="s">
        <v>104</v>
      </c>
      <c r="E226" s="429">
        <f>SUM(F226:G226)</f>
        <v>0</v>
      </c>
      <c r="F226" s="429" t="s">
        <v>289</v>
      </c>
      <c r="G226" s="429">
        <v>0</v>
      </c>
    </row>
    <row r="227" spans="2:7" ht="30" customHeight="1">
      <c r="B227" s="559"/>
      <c r="C227" s="172" t="s">
        <v>593</v>
      </c>
      <c r="D227" s="561" t="s">
        <v>595</v>
      </c>
      <c r="E227" s="541" t="s">
        <v>86</v>
      </c>
      <c r="F227" s="173" t="s">
        <v>13</v>
      </c>
      <c r="G227" s="174"/>
    </row>
    <row r="228" spans="2:7" ht="26.25" thickBot="1">
      <c r="B228" s="560"/>
      <c r="C228" s="112" t="s">
        <v>594</v>
      </c>
      <c r="D228" s="562"/>
      <c r="E228" s="542"/>
      <c r="F228" s="67" t="s">
        <v>83</v>
      </c>
      <c r="G228" s="68" t="s">
        <v>84</v>
      </c>
    </row>
    <row r="229" spans="2:7" ht="12.75">
      <c r="B229" s="175">
        <v>1</v>
      </c>
      <c r="C229" s="175">
        <v>2</v>
      </c>
      <c r="D229" s="176" t="s">
        <v>596</v>
      </c>
      <c r="E229" s="60" t="s">
        <v>304</v>
      </c>
      <c r="F229" s="60" t="s">
        <v>670</v>
      </c>
      <c r="G229" s="167" t="s">
        <v>302</v>
      </c>
    </row>
    <row r="230" spans="2:7" s="1" customFormat="1" ht="31.5" customHeight="1">
      <c r="B230" s="318" t="s">
        <v>562</v>
      </c>
      <c r="C230" s="80" t="s">
        <v>772</v>
      </c>
      <c r="D230" s="321" t="s">
        <v>290</v>
      </c>
      <c r="E230" s="429">
        <f>SUM(E232:E233)</f>
        <v>0</v>
      </c>
      <c r="F230" s="429" t="s">
        <v>289</v>
      </c>
      <c r="G230" s="429">
        <f>SUM(G232:G233)</f>
        <v>0</v>
      </c>
    </row>
    <row r="231" spans="2:7" s="1" customFormat="1" ht="15">
      <c r="B231" s="318"/>
      <c r="C231" s="321" t="s">
        <v>13</v>
      </c>
      <c r="D231" s="321"/>
      <c r="E231" s="429"/>
      <c r="F231" s="429"/>
      <c r="G231" s="429"/>
    </row>
    <row r="232" spans="2:7" s="1" customFormat="1" ht="33.75" customHeight="1">
      <c r="B232" s="318" t="s">
        <v>563</v>
      </c>
      <c r="C232" s="315" t="s">
        <v>92</v>
      </c>
      <c r="D232" s="321" t="s">
        <v>110</v>
      </c>
      <c r="E232" s="429">
        <f>SUM(F232:G232)</f>
        <v>0</v>
      </c>
      <c r="F232" s="429" t="s">
        <v>289</v>
      </c>
      <c r="G232" s="429">
        <v>0</v>
      </c>
    </row>
    <row r="233" spans="2:7" s="1" customFormat="1" ht="27.75">
      <c r="B233" s="318" t="s">
        <v>564</v>
      </c>
      <c r="C233" s="315" t="s">
        <v>565</v>
      </c>
      <c r="D233" s="321" t="s">
        <v>290</v>
      </c>
      <c r="E233" s="429">
        <f>SUM(E235:E237)</f>
        <v>0</v>
      </c>
      <c r="F233" s="429" t="s">
        <v>289</v>
      </c>
      <c r="G233" s="429">
        <f>SUM(G235:G237)</f>
        <v>0</v>
      </c>
    </row>
    <row r="234" spans="2:7" s="1" customFormat="1" ht="15">
      <c r="B234" s="318"/>
      <c r="C234" s="115" t="s">
        <v>14</v>
      </c>
      <c r="D234" s="321"/>
      <c r="E234" s="429"/>
      <c r="F234" s="429"/>
      <c r="G234" s="429"/>
    </row>
    <row r="235" spans="2:7" s="1" customFormat="1" ht="30">
      <c r="B235" s="318" t="s">
        <v>566</v>
      </c>
      <c r="C235" s="321" t="s">
        <v>89</v>
      </c>
      <c r="D235" s="321" t="s">
        <v>111</v>
      </c>
      <c r="E235" s="429">
        <f>SUM(F235:G235)</f>
        <v>0</v>
      </c>
      <c r="F235" s="429" t="s">
        <v>295</v>
      </c>
      <c r="G235" s="429">
        <v>0</v>
      </c>
    </row>
    <row r="236" spans="2:7" s="1" customFormat="1" ht="30">
      <c r="B236" s="318" t="s">
        <v>567</v>
      </c>
      <c r="C236" s="321" t="s">
        <v>88</v>
      </c>
      <c r="D236" s="321" t="s">
        <v>112</v>
      </c>
      <c r="E236" s="429">
        <f>SUM(F236:G236)</f>
        <v>0</v>
      </c>
      <c r="F236" s="429" t="s">
        <v>289</v>
      </c>
      <c r="G236" s="429">
        <v>0</v>
      </c>
    </row>
    <row r="237" spans="2:7" s="1" customFormat="1" ht="34.5" customHeight="1">
      <c r="B237" s="318" t="s">
        <v>568</v>
      </c>
      <c r="C237" s="312" t="s">
        <v>87</v>
      </c>
      <c r="D237" s="321" t="s">
        <v>113</v>
      </c>
      <c r="E237" s="429">
        <f>SUM(F237:G237)</f>
        <v>0</v>
      </c>
      <c r="F237" s="429" t="s">
        <v>289</v>
      </c>
      <c r="G237" s="429">
        <v>0</v>
      </c>
    </row>
    <row r="238" spans="2:7" s="1" customFormat="1" ht="30">
      <c r="B238" s="318" t="s">
        <v>569</v>
      </c>
      <c r="C238" s="80" t="s">
        <v>773</v>
      </c>
      <c r="D238" s="321" t="s">
        <v>290</v>
      </c>
      <c r="E238" s="429">
        <f>SUM(E240)</f>
        <v>0</v>
      </c>
      <c r="F238" s="429" t="s">
        <v>289</v>
      </c>
      <c r="G238" s="429">
        <f>SUM(G240)</f>
        <v>0</v>
      </c>
    </row>
    <row r="239" spans="2:7" s="1" customFormat="1" ht="15">
      <c r="B239" s="318"/>
      <c r="C239" s="115" t="s">
        <v>13</v>
      </c>
      <c r="D239" s="321"/>
      <c r="E239" s="429"/>
      <c r="F239" s="429"/>
      <c r="G239" s="429"/>
    </row>
    <row r="240" spans="2:7" s="1" customFormat="1" ht="30">
      <c r="B240" s="318" t="s">
        <v>570</v>
      </c>
      <c r="C240" s="315" t="s">
        <v>90</v>
      </c>
      <c r="D240" s="321" t="s">
        <v>115</v>
      </c>
      <c r="E240" s="429">
        <f>SUM(F240:G240)</f>
        <v>0</v>
      </c>
      <c r="F240" s="429" t="s">
        <v>289</v>
      </c>
      <c r="G240" s="429">
        <v>0</v>
      </c>
    </row>
    <row r="241" spans="2:7" s="1" customFormat="1" ht="42.75">
      <c r="B241" s="318" t="s">
        <v>571</v>
      </c>
      <c r="C241" s="80" t="s">
        <v>576</v>
      </c>
      <c r="D241" s="321" t="s">
        <v>290</v>
      </c>
      <c r="E241" s="429">
        <f>SUM(E243:E246)</f>
        <v>0</v>
      </c>
      <c r="F241" s="429" t="s">
        <v>289</v>
      </c>
      <c r="G241" s="429">
        <f>SUM(G243:G246)</f>
        <v>0</v>
      </c>
    </row>
    <row r="242" spans="2:7" s="1" customFormat="1" ht="15">
      <c r="B242" s="318"/>
      <c r="C242" s="321" t="s">
        <v>13</v>
      </c>
      <c r="D242" s="321"/>
      <c r="E242" s="429"/>
      <c r="F242" s="429"/>
      <c r="G242" s="429"/>
    </row>
    <row r="243" spans="2:7" s="1" customFormat="1" ht="15">
      <c r="B243" s="318" t="s">
        <v>572</v>
      </c>
      <c r="C243" s="315" t="s">
        <v>116</v>
      </c>
      <c r="D243" s="321" t="s">
        <v>118</v>
      </c>
      <c r="E243" s="429">
        <f>SUM(F243:G243)</f>
        <v>0</v>
      </c>
      <c r="F243" s="429" t="s">
        <v>289</v>
      </c>
      <c r="G243" s="429">
        <v>0</v>
      </c>
    </row>
    <row r="244" spans="2:7" s="1" customFormat="1" ht="38.25" customHeight="1">
      <c r="B244" s="318" t="s">
        <v>577</v>
      </c>
      <c r="C244" s="315" t="s">
        <v>117</v>
      </c>
      <c r="D244" s="321" t="s">
        <v>119</v>
      </c>
      <c r="E244" s="429">
        <f>SUM(F244:G244)</f>
        <v>0</v>
      </c>
      <c r="F244" s="429" t="s">
        <v>289</v>
      </c>
      <c r="G244" s="429">
        <v>0</v>
      </c>
    </row>
    <row r="245" spans="2:7" s="1" customFormat="1" ht="49.5" customHeight="1">
      <c r="B245" s="318" t="s">
        <v>578</v>
      </c>
      <c r="C245" s="315" t="s">
        <v>682</v>
      </c>
      <c r="D245" s="321" t="s">
        <v>120</v>
      </c>
      <c r="E245" s="429">
        <f>SUM(F245:G245)</f>
        <v>0</v>
      </c>
      <c r="F245" s="429" t="s">
        <v>289</v>
      </c>
      <c r="G245" s="429">
        <v>0</v>
      </c>
    </row>
    <row r="246" spans="2:7" s="1" customFormat="1" ht="33" customHeight="1">
      <c r="B246" s="318" t="s">
        <v>579</v>
      </c>
      <c r="C246" s="315" t="s">
        <v>91</v>
      </c>
      <c r="D246" s="321" t="s">
        <v>121</v>
      </c>
      <c r="E246" s="429">
        <f>SUM(F246:G246)</f>
        <v>0</v>
      </c>
      <c r="F246" s="429" t="s">
        <v>289</v>
      </c>
      <c r="G246" s="429">
        <v>0</v>
      </c>
    </row>
    <row r="247" spans="2:7" ht="12.75">
      <c r="B247" s="117"/>
      <c r="C247" s="117"/>
      <c r="D247" s="118"/>
      <c r="E247" s="117"/>
      <c r="F247" s="117"/>
      <c r="G247" s="117"/>
    </row>
  </sheetData>
  <sheetProtection password="CF7A" sheet="1" objects="1" scenarios="1"/>
  <protectedRanges>
    <protectedRange sqref="F107" name="Range18"/>
    <protectedRange sqref="E223:G223 G235 E234:G234 E231:G231 E221:G221 G232 G224:G226" name="Range15"/>
    <protectedRange sqref="E183:G183 E190:G190 E200:G200 G196:G198 E195:G195 G191:G193 E185:G185" name="Range13"/>
    <protectedRange sqref="F157:F158 F161:F164 E151:G151 F149 E148:G148 E160:G160 E153:G153" name="Range11"/>
    <protectedRange sqref="E113:F113 F119:F123 F125:F127 E124:G124 E128:G128 E115:F115" name="Range9"/>
    <protectedRange sqref="E101:G101 E99:G99 E95:G95 F92:F93 F96:F97 E91:G91" name="Range7"/>
    <protectedRange sqref="E73:G73 F74:F75 E71:G71 F62:F69 E61:G61" name="Range5"/>
    <protectedRange sqref="E22:G22 F28:F34 E25:G25 F23:G23 E27:G27 E36:G36 F37:F38 F42" name="Range3"/>
    <protectedRange sqref="E10:G10 E12:G12 E14:G14 E19:G19 F15:F17 E8:G8" name="Range1"/>
    <protectedRange sqref="F58:F59 F45:F52 F55 E54:G54 E57:G57 E44:G44" name="Range4"/>
    <protectedRange sqref="E89:G89 F85:F87 E77:G77 F78:F79 E81:G81" name="Range6"/>
    <protectedRange sqref="F102:F103 E105:G105 F110:F111 F106 E109:F109" name="Range8"/>
    <protectedRange sqref="F129:F134 F143:F146 E136:G136 E138:G138 E142:G142 F139:F140" name="Range10"/>
    <protectedRange sqref="E176:G176 F174 E169:G169 F167 F181 F177 E173:G173 F170:F171 F180:G180 E179:G179 E166:G166" name="Range12"/>
    <protectedRange sqref="G201:G204 E212:G212 E206:G206 E215:G215 G207:G210 G216:G219" name="Range14"/>
    <protectedRange sqref="G236:G237 G243:G246 E239:G239 E242:G242 G240" name="Range16"/>
    <protectedRange sqref="F20" name="Range17"/>
    <protectedRange sqref="G213" name="Range21"/>
  </protectedRanges>
  <mergeCells count="21">
    <mergeCell ref="B227:B228"/>
    <mergeCell ref="D227:D228"/>
    <mergeCell ref="E227:E228"/>
    <mergeCell ref="B154:B155"/>
    <mergeCell ref="D154:D155"/>
    <mergeCell ref="E154:E155"/>
    <mergeCell ref="B186:B187"/>
    <mergeCell ref="D186:D187"/>
    <mergeCell ref="E186:E187"/>
    <mergeCell ref="D82:D83"/>
    <mergeCell ref="E82:E83"/>
    <mergeCell ref="B116:B117"/>
    <mergeCell ref="D116:D117"/>
    <mergeCell ref="E116:E117"/>
    <mergeCell ref="B82:B83"/>
    <mergeCell ref="B4:B5"/>
    <mergeCell ref="D4:D5"/>
    <mergeCell ref="E4:E5"/>
    <mergeCell ref="B39:B40"/>
    <mergeCell ref="D39:D40"/>
    <mergeCell ref="E39:E40"/>
  </mergeCells>
  <printOptions/>
  <pageMargins left="0.38" right="0.25" top="0.25" bottom="0.25" header="0.25" footer="0.25"/>
  <pageSetup firstPageNumber="14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58"/>
  <sheetViews>
    <sheetView zoomScalePageLayoutView="0" workbookViewId="0" topLeftCell="A61">
      <selection activeCell="I66" sqref="I66"/>
    </sheetView>
  </sheetViews>
  <sheetFormatPr defaultColWidth="9.140625" defaultRowHeight="12.75"/>
  <cols>
    <col min="1" max="1" width="7.00390625" style="1" customWidth="1"/>
    <col min="2" max="2" width="46.00390625" style="1" customWidth="1"/>
    <col min="3" max="3" width="9.140625" style="1" customWidth="1"/>
    <col min="4" max="4" width="15.421875" style="1" customWidth="1"/>
    <col min="5" max="5" width="14.421875" style="1" customWidth="1"/>
    <col min="6" max="6" width="13.8515625" style="1" customWidth="1"/>
    <col min="7" max="16384" width="9.140625" style="1" customWidth="1"/>
  </cols>
  <sheetData>
    <row r="2" spans="4:5" ht="24" customHeight="1">
      <c r="D2" s="563"/>
      <c r="E2" s="563"/>
    </row>
    <row r="3" spans="1:5" s="66" customFormat="1" ht="30.75" customHeight="1">
      <c r="A3" s="119"/>
      <c r="B3" s="564" t="s">
        <v>529</v>
      </c>
      <c r="C3" s="564"/>
      <c r="D3" s="564"/>
      <c r="E3" s="564"/>
    </row>
    <row r="4" spans="1:5" s="66" customFormat="1" ht="15">
      <c r="A4" s="145"/>
      <c r="B4" s="145"/>
      <c r="C4" s="145"/>
      <c r="D4" s="145"/>
      <c r="E4" s="145"/>
    </row>
    <row r="5" spans="1:5" s="66" customFormat="1" ht="15">
      <c r="A5" s="146" t="s">
        <v>530</v>
      </c>
      <c r="B5" s="145"/>
      <c r="D5" s="146"/>
      <c r="E5" s="145"/>
    </row>
    <row r="6" spans="1:5" s="66" customFormat="1" ht="18" customHeight="1">
      <c r="A6" s="145"/>
      <c r="B6" s="145" t="s">
        <v>531</v>
      </c>
      <c r="C6" s="145"/>
      <c r="D6" s="147"/>
      <c r="E6" s="148"/>
    </row>
    <row r="7" spans="1:5" s="66" customFormat="1" ht="15">
      <c r="A7" s="145"/>
      <c r="B7" s="145"/>
      <c r="C7" s="145"/>
      <c r="D7" s="145"/>
      <c r="E7" s="145"/>
    </row>
    <row r="8" spans="1:5" ht="13.5" thickBot="1">
      <c r="A8" s="120"/>
      <c r="B8" s="120"/>
      <c r="C8" s="120"/>
      <c r="D8" s="120"/>
      <c r="E8" s="100" t="s">
        <v>650</v>
      </c>
    </row>
    <row r="9" spans="1:5" ht="30" customHeight="1" thickBot="1">
      <c r="A9" s="559"/>
      <c r="B9" s="565"/>
      <c r="C9" s="121" t="s">
        <v>410</v>
      </c>
      <c r="D9" s="122" t="s">
        <v>411</v>
      </c>
      <c r="E9" s="123"/>
    </row>
    <row r="10" spans="1:5" ht="26.25" thickBot="1">
      <c r="A10" s="560"/>
      <c r="B10" s="566"/>
      <c r="C10" s="124" t="s">
        <v>413</v>
      </c>
      <c r="D10" s="125" t="s">
        <v>287</v>
      </c>
      <c r="E10" s="125" t="s">
        <v>288</v>
      </c>
    </row>
    <row r="11" spans="1:5" ht="13.5" thickBot="1">
      <c r="A11" s="126">
        <v>1</v>
      </c>
      <c r="B11" s="126">
        <v>2</v>
      </c>
      <c r="C11" s="94">
        <v>3</v>
      </c>
      <c r="D11" s="127">
        <v>4</v>
      </c>
      <c r="E11" s="128">
        <v>5</v>
      </c>
    </row>
    <row r="12" spans="1:5" ht="37.5" customHeight="1" thickBot="1">
      <c r="A12" s="342">
        <v>8000</v>
      </c>
      <c r="B12" s="343" t="s">
        <v>624</v>
      </c>
      <c r="C12" s="344">
        <v>-0.0003999999998995918</v>
      </c>
      <c r="D12" s="344">
        <v>-0.00029999999969732016</v>
      </c>
      <c r="E12" s="344">
        <v>-0.00010000000020227162</v>
      </c>
    </row>
    <row r="13" spans="1:5" ht="12.75">
      <c r="A13" s="100"/>
      <c r="B13" s="100"/>
      <c r="C13" s="100"/>
      <c r="D13" s="100"/>
      <c r="E13" s="100"/>
    </row>
    <row r="14" spans="1:6" ht="19.5">
      <c r="A14" s="100"/>
      <c r="B14" s="569" t="s">
        <v>534</v>
      </c>
      <c r="C14" s="570"/>
      <c r="D14" s="570"/>
      <c r="E14" s="570"/>
      <c r="F14" s="570"/>
    </row>
    <row r="15" spans="2:6" s="66" customFormat="1" ht="28.5" customHeight="1">
      <c r="B15" s="571" t="s">
        <v>532</v>
      </c>
      <c r="C15" s="571"/>
      <c r="D15" s="571"/>
      <c r="E15" s="571"/>
      <c r="F15" s="145"/>
    </row>
    <row r="16" spans="1:6" s="66" customFormat="1" ht="15" customHeight="1">
      <c r="A16" s="145"/>
      <c r="B16" s="572" t="s">
        <v>533</v>
      </c>
      <c r="C16" s="572"/>
      <c r="D16" s="572"/>
      <c r="E16" s="572"/>
      <c r="F16" s="572"/>
    </row>
    <row r="17" spans="1:6" s="66" customFormat="1" ht="13.5" thickBot="1">
      <c r="A17" s="119"/>
      <c r="B17" s="111"/>
      <c r="C17" s="111"/>
      <c r="D17" s="111"/>
      <c r="E17" s="573" t="s">
        <v>650</v>
      </c>
      <c r="F17" s="573"/>
    </row>
    <row r="18" spans="1:6" s="62" customFormat="1" ht="37.5" customHeight="1">
      <c r="A18" s="559"/>
      <c r="B18" s="154" t="s">
        <v>593</v>
      </c>
      <c r="C18" s="567" t="s">
        <v>595</v>
      </c>
      <c r="D18" s="541" t="s">
        <v>86</v>
      </c>
      <c r="E18" s="151" t="s">
        <v>13</v>
      </c>
      <c r="F18" s="152"/>
    </row>
    <row r="19" spans="1:6" s="62" customFormat="1" ht="26.25" thickBot="1">
      <c r="A19" s="560"/>
      <c r="B19" s="150" t="s">
        <v>594</v>
      </c>
      <c r="C19" s="568"/>
      <c r="D19" s="542"/>
      <c r="E19" s="67" t="s">
        <v>83</v>
      </c>
      <c r="F19" s="68" t="s">
        <v>84</v>
      </c>
    </row>
    <row r="20" spans="1:6" s="62" customFormat="1" ht="13.5" thickBot="1">
      <c r="A20" s="126">
        <v>1</v>
      </c>
      <c r="B20" s="126">
        <v>2</v>
      </c>
      <c r="C20" s="126" t="s">
        <v>596</v>
      </c>
      <c r="D20" s="73">
        <v>4</v>
      </c>
      <c r="E20" s="73">
        <v>5</v>
      </c>
      <c r="F20" s="74">
        <v>6</v>
      </c>
    </row>
    <row r="21" spans="1:6" s="2" customFormat="1" ht="36.75" customHeight="1">
      <c r="A21" s="328">
        <v>8010</v>
      </c>
      <c r="B21" s="345" t="s">
        <v>781</v>
      </c>
      <c r="C21" s="370"/>
      <c r="D21" s="371">
        <f>SUM(D23,D78)</f>
        <v>0</v>
      </c>
      <c r="E21" s="371">
        <f>SUM(E23,E78)</f>
        <v>0</v>
      </c>
      <c r="F21" s="371">
        <f>SUM(F23,F78)</f>
        <v>0</v>
      </c>
    </row>
    <row r="22" spans="1:6" s="2" customFormat="1" ht="15">
      <c r="A22" s="329"/>
      <c r="B22" s="346" t="s">
        <v>13</v>
      </c>
      <c r="C22" s="372"/>
      <c r="D22" s="373"/>
      <c r="E22" s="374"/>
      <c r="F22" s="375"/>
    </row>
    <row r="23" spans="1:6" ht="33" customHeight="1">
      <c r="A23" s="330">
        <v>8100</v>
      </c>
      <c r="B23" s="129" t="s">
        <v>535</v>
      </c>
      <c r="C23" s="376"/>
      <c r="D23" s="92"/>
      <c r="E23" s="92">
        <f>SUM(E25,E53)</f>
        <v>0</v>
      </c>
      <c r="F23" s="92"/>
    </row>
    <row r="24" spans="1:6" ht="18">
      <c r="A24" s="330"/>
      <c r="B24" s="421" t="s">
        <v>13</v>
      </c>
      <c r="C24" s="376"/>
      <c r="D24" s="92"/>
      <c r="E24" s="92"/>
      <c r="F24" s="92"/>
    </row>
    <row r="25" spans="1:6" ht="34.5" customHeight="1">
      <c r="A25" s="331">
        <v>8110</v>
      </c>
      <c r="B25" s="347" t="s">
        <v>536</v>
      </c>
      <c r="C25" s="376"/>
      <c r="D25" s="92">
        <f>SUM(D27:D31)</f>
        <v>0</v>
      </c>
      <c r="E25" s="92">
        <f>SUM(E27:E31)</f>
        <v>0</v>
      </c>
      <c r="F25" s="92">
        <f>SUM(F27:F31)</f>
        <v>0</v>
      </c>
    </row>
    <row r="26" spans="1:6" ht="15">
      <c r="A26" s="331"/>
      <c r="B26" s="348" t="s">
        <v>13</v>
      </c>
      <c r="C26" s="376"/>
      <c r="D26" s="377"/>
      <c r="E26" s="142"/>
      <c r="F26" s="378"/>
    </row>
    <row r="27" spans="1:6" ht="51" customHeight="1">
      <c r="A27" s="331">
        <v>8111</v>
      </c>
      <c r="B27" s="131" t="s">
        <v>537</v>
      </c>
      <c r="C27" s="376"/>
      <c r="D27" s="92">
        <f>SUM(D29:D30)</f>
        <v>0</v>
      </c>
      <c r="E27" s="379" t="s">
        <v>101</v>
      </c>
      <c r="F27" s="92">
        <f>SUM(F29:F30)</f>
        <v>0</v>
      </c>
    </row>
    <row r="28" spans="1:6" ht="15">
      <c r="A28" s="331"/>
      <c r="B28" s="349" t="s">
        <v>29</v>
      </c>
      <c r="C28" s="376"/>
      <c r="D28" s="92"/>
      <c r="E28" s="379"/>
      <c r="F28" s="143"/>
    </row>
    <row r="29" spans="1:6" ht="23.25" customHeight="1" thickBot="1">
      <c r="A29" s="331">
        <v>8112</v>
      </c>
      <c r="B29" s="350" t="s">
        <v>20</v>
      </c>
      <c r="C29" s="380" t="s">
        <v>47</v>
      </c>
      <c r="D29" s="139">
        <f>SUM(E29:F29)</f>
        <v>0</v>
      </c>
      <c r="E29" s="379" t="s">
        <v>101</v>
      </c>
      <c r="F29" s="143">
        <v>0</v>
      </c>
    </row>
    <row r="30" spans="1:6" ht="23.25" customHeight="1" thickBot="1">
      <c r="A30" s="331">
        <v>8113</v>
      </c>
      <c r="B30" s="350" t="s">
        <v>15</v>
      </c>
      <c r="C30" s="380" t="s">
        <v>48</v>
      </c>
      <c r="D30" s="139">
        <f>SUM(E30:F30)</f>
        <v>0</v>
      </c>
      <c r="E30" s="379" t="s">
        <v>101</v>
      </c>
      <c r="F30" s="143">
        <v>0</v>
      </c>
    </row>
    <row r="31" spans="1:6" ht="51" customHeight="1">
      <c r="A31" s="331">
        <v>8120</v>
      </c>
      <c r="B31" s="351" t="s">
        <v>538</v>
      </c>
      <c r="C31" s="380"/>
      <c r="D31" s="92">
        <f>SUM(D33,D43)</f>
        <v>0</v>
      </c>
      <c r="E31" s="92">
        <f>SUM(E33,E43)</f>
        <v>0</v>
      </c>
      <c r="F31" s="92">
        <f>SUM(F33,F43)</f>
        <v>0</v>
      </c>
    </row>
    <row r="32" spans="1:6" ht="15">
      <c r="A32" s="331"/>
      <c r="B32" s="349" t="s">
        <v>13</v>
      </c>
      <c r="C32" s="380"/>
      <c r="D32" s="92"/>
      <c r="E32" s="379"/>
      <c r="F32" s="143"/>
    </row>
    <row r="33" spans="1:6" ht="19.5" customHeight="1">
      <c r="A33" s="331">
        <v>8121</v>
      </c>
      <c r="B33" s="351" t="s">
        <v>539</v>
      </c>
      <c r="C33" s="380"/>
      <c r="D33" s="92">
        <f>SUM(D35,D39)</f>
        <v>0</v>
      </c>
      <c r="E33" s="379" t="s">
        <v>101</v>
      </c>
      <c r="F33" s="92">
        <f>SUM(F35,F39)</f>
        <v>0</v>
      </c>
    </row>
    <row r="34" spans="1:6" ht="18" customHeight="1">
      <c r="A34" s="331"/>
      <c r="B34" s="349" t="s">
        <v>29</v>
      </c>
      <c r="C34" s="380"/>
      <c r="D34" s="92"/>
      <c r="E34" s="379"/>
      <c r="F34" s="143"/>
    </row>
    <row r="35" spans="1:6" ht="25.5" customHeight="1">
      <c r="A35" s="330">
        <v>8122</v>
      </c>
      <c r="B35" s="130" t="s">
        <v>540</v>
      </c>
      <c r="C35" s="380" t="s">
        <v>49</v>
      </c>
      <c r="D35" s="92">
        <f>SUM(D37:D38)</f>
        <v>0</v>
      </c>
      <c r="E35" s="379" t="s">
        <v>101</v>
      </c>
      <c r="F35" s="92">
        <f>SUM(F37:F38)</f>
        <v>0</v>
      </c>
    </row>
    <row r="36" spans="1:6" ht="15">
      <c r="A36" s="330"/>
      <c r="B36" s="352" t="s">
        <v>29</v>
      </c>
      <c r="C36" s="380"/>
      <c r="D36" s="92"/>
      <c r="E36" s="379"/>
      <c r="F36" s="143"/>
    </row>
    <row r="37" spans="1:6" ht="15.75" thickBot="1">
      <c r="A37" s="330">
        <v>8123</v>
      </c>
      <c r="B37" s="352" t="s">
        <v>34</v>
      </c>
      <c r="C37" s="380"/>
      <c r="D37" s="139">
        <f>SUM(E37:F37)</f>
        <v>0</v>
      </c>
      <c r="E37" s="379" t="s">
        <v>101</v>
      </c>
      <c r="F37" s="143">
        <v>0</v>
      </c>
    </row>
    <row r="38" spans="1:6" ht="15.75" thickBot="1">
      <c r="A38" s="330">
        <v>8124</v>
      </c>
      <c r="B38" s="352" t="s">
        <v>36</v>
      </c>
      <c r="C38" s="380"/>
      <c r="D38" s="139">
        <f>SUM(E38:F38)</f>
        <v>0</v>
      </c>
      <c r="E38" s="379" t="s">
        <v>101</v>
      </c>
      <c r="F38" s="143">
        <v>0</v>
      </c>
    </row>
    <row r="39" spans="1:6" ht="34.5" customHeight="1">
      <c r="A39" s="330">
        <v>8130</v>
      </c>
      <c r="B39" s="137" t="s">
        <v>541</v>
      </c>
      <c r="C39" s="380" t="s">
        <v>50</v>
      </c>
      <c r="D39" s="92">
        <f>SUM(D41:D42)</f>
        <v>0</v>
      </c>
      <c r="E39" s="379" t="s">
        <v>101</v>
      </c>
      <c r="F39" s="92">
        <f>SUM(F41:F42)</f>
        <v>0</v>
      </c>
    </row>
    <row r="40" spans="1:6" ht="27" customHeight="1">
      <c r="A40" s="330"/>
      <c r="B40" s="352" t="s">
        <v>29</v>
      </c>
      <c r="C40" s="380"/>
      <c r="D40" s="92"/>
      <c r="E40" s="379"/>
      <c r="F40" s="143"/>
    </row>
    <row r="41" spans="1:6" ht="23.25" customHeight="1" thickBot="1">
      <c r="A41" s="330">
        <v>8131</v>
      </c>
      <c r="B41" s="352" t="s">
        <v>40</v>
      </c>
      <c r="C41" s="380"/>
      <c r="D41" s="139">
        <f>SUM(E41:F41)</f>
        <v>0</v>
      </c>
      <c r="E41" s="379" t="s">
        <v>101</v>
      </c>
      <c r="F41" s="143">
        <v>0</v>
      </c>
    </row>
    <row r="42" spans="1:6" ht="20.25" customHeight="1" thickBot="1">
      <c r="A42" s="330">
        <v>8132</v>
      </c>
      <c r="B42" s="352" t="s">
        <v>38</v>
      </c>
      <c r="C42" s="380"/>
      <c r="D42" s="139">
        <f>SUM(E42:F42)</f>
        <v>0</v>
      </c>
      <c r="E42" s="379" t="s">
        <v>101</v>
      </c>
      <c r="F42" s="143">
        <v>0</v>
      </c>
    </row>
    <row r="43" spans="1:6" s="20" customFormat="1" ht="27">
      <c r="A43" s="330">
        <v>8140</v>
      </c>
      <c r="B43" s="347" t="s">
        <v>542</v>
      </c>
      <c r="C43" s="380"/>
      <c r="D43" s="92">
        <f>SUM(D45,D49)</f>
        <v>0</v>
      </c>
      <c r="E43" s="92">
        <f>SUM(E45,E49)</f>
        <v>0</v>
      </c>
      <c r="F43" s="92">
        <f>SUM(F45,F49)</f>
        <v>0</v>
      </c>
    </row>
    <row r="44" spans="1:6" s="20" customFormat="1" ht="15.75" thickBot="1">
      <c r="A44" s="331"/>
      <c r="B44" s="349" t="s">
        <v>29</v>
      </c>
      <c r="C44" s="380"/>
      <c r="D44" s="92"/>
      <c r="E44" s="379"/>
      <c r="F44" s="143"/>
    </row>
    <row r="45" spans="1:6" s="20" customFormat="1" ht="42">
      <c r="A45" s="330">
        <v>8141</v>
      </c>
      <c r="B45" s="130" t="s">
        <v>543</v>
      </c>
      <c r="C45" s="380" t="s">
        <v>49</v>
      </c>
      <c r="D45" s="381">
        <f>SUM(D47:D48)</f>
        <v>0</v>
      </c>
      <c r="E45" s="381">
        <f>SUM(E47:E48)</f>
        <v>0</v>
      </c>
      <c r="F45" s="381">
        <f>SUM(F47:F48)</f>
        <v>0</v>
      </c>
    </row>
    <row r="46" spans="1:6" s="20" customFormat="1" ht="15.75" thickBot="1">
      <c r="A46" s="330"/>
      <c r="B46" s="352" t="s">
        <v>29</v>
      </c>
      <c r="C46" s="382"/>
      <c r="D46" s="92"/>
      <c r="E46" s="379"/>
      <c r="F46" s="143"/>
    </row>
    <row r="47" spans="1:6" s="20" customFormat="1" ht="15.75" thickBot="1">
      <c r="A47" s="328">
        <v>8142</v>
      </c>
      <c r="B47" s="353" t="s">
        <v>41</v>
      </c>
      <c r="C47" s="383"/>
      <c r="D47" s="139">
        <f>SUM(E47:F47)</f>
        <v>0</v>
      </c>
      <c r="E47" s="379">
        <v>0</v>
      </c>
      <c r="F47" s="143" t="s">
        <v>295</v>
      </c>
    </row>
    <row r="48" spans="1:6" s="20" customFormat="1" ht="15.75" thickBot="1">
      <c r="A48" s="332">
        <v>8143</v>
      </c>
      <c r="B48" s="354" t="s">
        <v>42</v>
      </c>
      <c r="C48" s="384"/>
      <c r="D48" s="139">
        <f>SUM(E48:F48)</f>
        <v>0</v>
      </c>
      <c r="E48" s="385">
        <v>0</v>
      </c>
      <c r="F48" s="386" t="s">
        <v>295</v>
      </c>
    </row>
    <row r="49" spans="1:6" s="20" customFormat="1" ht="31.5" customHeight="1">
      <c r="A49" s="328">
        <v>8150</v>
      </c>
      <c r="B49" s="133" t="s">
        <v>544</v>
      </c>
      <c r="C49" s="387" t="s">
        <v>50</v>
      </c>
      <c r="D49" s="381">
        <f>SUM(D51:D52)</f>
        <v>0</v>
      </c>
      <c r="E49" s="381">
        <f>SUM(E51:E52)</f>
        <v>0</v>
      </c>
      <c r="F49" s="381">
        <f>SUM(F51:F52)</f>
        <v>0</v>
      </c>
    </row>
    <row r="50" spans="1:6" s="20" customFormat="1" ht="15">
      <c r="A50" s="330"/>
      <c r="B50" s="352" t="s">
        <v>29</v>
      </c>
      <c r="C50" s="380"/>
      <c r="D50" s="92"/>
      <c r="E50" s="379"/>
      <c r="F50" s="143"/>
    </row>
    <row r="51" spans="1:6" s="20" customFormat="1" ht="15.75" thickBot="1">
      <c r="A51" s="330">
        <v>8151</v>
      </c>
      <c r="B51" s="352" t="s">
        <v>40</v>
      </c>
      <c r="C51" s="380"/>
      <c r="D51" s="139">
        <f>SUM(E51:F51)</f>
        <v>0</v>
      </c>
      <c r="E51" s="379">
        <v>0</v>
      </c>
      <c r="F51" s="143" t="s">
        <v>295</v>
      </c>
    </row>
    <row r="52" spans="1:6" s="20" customFormat="1" ht="15.75" thickBot="1">
      <c r="A52" s="333">
        <v>8152</v>
      </c>
      <c r="B52" s="355" t="s">
        <v>39</v>
      </c>
      <c r="C52" s="388"/>
      <c r="D52" s="139">
        <f>SUM(E52:F52)</f>
        <v>0</v>
      </c>
      <c r="E52" s="385">
        <v>0</v>
      </c>
      <c r="F52" s="386" t="s">
        <v>295</v>
      </c>
    </row>
    <row r="53" spans="1:6" s="20" customFormat="1" ht="43.5" customHeight="1" thickBot="1">
      <c r="A53" s="334">
        <v>8160</v>
      </c>
      <c r="B53" s="356" t="s">
        <v>545</v>
      </c>
      <c r="C53" s="389"/>
      <c r="D53" s="390"/>
      <c r="E53" s="390"/>
      <c r="F53" s="390"/>
    </row>
    <row r="54" spans="1:6" s="20" customFormat="1" ht="15.75" thickBot="1">
      <c r="A54" s="335"/>
      <c r="B54" s="357" t="s">
        <v>13</v>
      </c>
      <c r="C54" s="391"/>
      <c r="D54" s="392"/>
      <c r="E54" s="393"/>
      <c r="F54" s="394"/>
    </row>
    <row r="55" spans="1:6" s="2" customFormat="1" ht="45.75" customHeight="1" thickBot="1">
      <c r="A55" s="334">
        <v>8161</v>
      </c>
      <c r="B55" s="358" t="s">
        <v>580</v>
      </c>
      <c r="C55" s="389"/>
      <c r="D55" s="395">
        <f>SUM(D57:D59)</f>
        <v>0</v>
      </c>
      <c r="E55" s="396" t="s">
        <v>101</v>
      </c>
      <c r="F55" s="395">
        <f>SUM(F57:F59)</f>
        <v>0</v>
      </c>
    </row>
    <row r="56" spans="1:6" s="2" customFormat="1" ht="15">
      <c r="A56" s="329"/>
      <c r="B56" s="359" t="s">
        <v>29</v>
      </c>
      <c r="C56" s="397"/>
      <c r="D56" s="373"/>
      <c r="E56" s="398"/>
      <c r="F56" s="375"/>
    </row>
    <row r="57" spans="1:6" ht="52.5" customHeight="1" thickBot="1">
      <c r="A57" s="330">
        <v>8162</v>
      </c>
      <c r="B57" s="360" t="s">
        <v>10</v>
      </c>
      <c r="C57" s="380" t="s">
        <v>51</v>
      </c>
      <c r="D57" s="139">
        <v>0</v>
      </c>
      <c r="E57" s="379" t="s">
        <v>101</v>
      </c>
      <c r="F57" s="143"/>
    </row>
    <row r="58" spans="1:6" s="2" customFormat="1" ht="68.25" customHeight="1" thickBot="1">
      <c r="A58" s="336">
        <v>8163</v>
      </c>
      <c r="B58" s="419" t="s">
        <v>672</v>
      </c>
      <c r="C58" s="380" t="s">
        <v>51</v>
      </c>
      <c r="D58" s="139">
        <f>SUM(E58:F58)</f>
        <v>0</v>
      </c>
      <c r="E58" s="396" t="s">
        <v>101</v>
      </c>
      <c r="F58" s="399">
        <v>0</v>
      </c>
    </row>
    <row r="59" spans="1:6" ht="14.25" customHeight="1" thickBot="1">
      <c r="A59" s="333">
        <v>8164</v>
      </c>
      <c r="B59" s="355" t="s">
        <v>11</v>
      </c>
      <c r="C59" s="388" t="s">
        <v>52</v>
      </c>
      <c r="D59" s="139">
        <f>SUM(E59:F59)</f>
        <v>0</v>
      </c>
      <c r="E59" s="385" t="s">
        <v>101</v>
      </c>
      <c r="F59" s="386">
        <v>0</v>
      </c>
    </row>
    <row r="60" spans="1:6" s="2" customFormat="1" ht="15.75" thickBot="1">
      <c r="A60" s="334">
        <v>8170</v>
      </c>
      <c r="B60" s="358" t="s">
        <v>19</v>
      </c>
      <c r="C60" s="389"/>
      <c r="D60" s="344">
        <f>SUM(D62:D63)</f>
        <v>0</v>
      </c>
      <c r="E60" s="344">
        <f>SUM(E62:E63)</f>
        <v>0</v>
      </c>
      <c r="F60" s="344">
        <f>SUM(F62:F63)</f>
        <v>0</v>
      </c>
    </row>
    <row r="61" spans="1:6" s="2" customFormat="1" ht="15">
      <c r="A61" s="329"/>
      <c r="B61" s="359" t="s">
        <v>29</v>
      </c>
      <c r="C61" s="397"/>
      <c r="D61" s="400"/>
      <c r="E61" s="398"/>
      <c r="F61" s="401"/>
    </row>
    <row r="62" spans="1:6" ht="44.25" customHeight="1" thickBot="1">
      <c r="A62" s="330">
        <v>8171</v>
      </c>
      <c r="B62" s="360" t="s">
        <v>17</v>
      </c>
      <c r="C62" s="380" t="s">
        <v>53</v>
      </c>
      <c r="D62" s="139">
        <f>SUM(E62:F62)</f>
        <v>0</v>
      </c>
      <c r="E62" s="402">
        <v>0</v>
      </c>
      <c r="F62" s="403"/>
    </row>
    <row r="63" spans="1:6" ht="15.75" thickBot="1">
      <c r="A63" s="330">
        <v>8172</v>
      </c>
      <c r="B63" s="350" t="s">
        <v>18</v>
      </c>
      <c r="C63" s="380" t="s">
        <v>54</v>
      </c>
      <c r="D63" s="139">
        <f>SUM(E63:F63)</f>
        <v>0</v>
      </c>
      <c r="E63" s="404">
        <v>0</v>
      </c>
      <c r="F63" s="140"/>
    </row>
    <row r="64" spans="1:6" s="2" customFormat="1" ht="54.75" customHeight="1" thickBot="1">
      <c r="A64" s="337">
        <v>8190</v>
      </c>
      <c r="B64" s="361" t="s">
        <v>546</v>
      </c>
      <c r="C64" s="405"/>
      <c r="D64" s="406">
        <f>SUM(E64:F64)</f>
        <v>135862.1</v>
      </c>
      <c r="E64" s="395">
        <f>E66-E69</f>
        <v>0</v>
      </c>
      <c r="F64" s="395">
        <f>F70</f>
        <v>135862.1</v>
      </c>
    </row>
    <row r="65" spans="1:6" s="2" customFormat="1" ht="19.5" customHeight="1">
      <c r="A65" s="338"/>
      <c r="B65" s="349" t="s">
        <v>16</v>
      </c>
      <c r="C65" s="7"/>
      <c r="D65" s="407"/>
      <c r="E65" s="408"/>
      <c r="F65" s="409"/>
    </row>
    <row r="66" spans="1:6" ht="36" customHeight="1">
      <c r="A66" s="339">
        <v>8191</v>
      </c>
      <c r="B66" s="134" t="s">
        <v>547</v>
      </c>
      <c r="C66" s="410">
        <v>9320</v>
      </c>
      <c r="D66" s="531">
        <f>SUM(E66:F66)</f>
        <v>79209.647</v>
      </c>
      <c r="E66" s="532">
        <v>79209.647</v>
      </c>
      <c r="F66" s="138" t="s">
        <v>295</v>
      </c>
    </row>
    <row r="67" spans="1:6" ht="15">
      <c r="A67" s="340"/>
      <c r="B67" s="349" t="s">
        <v>14</v>
      </c>
      <c r="C67" s="376"/>
      <c r="D67" s="92"/>
      <c r="E67" s="142"/>
      <c r="F67" s="143"/>
    </row>
    <row r="68" spans="1:6" ht="54.75" customHeight="1">
      <c r="A68" s="340">
        <v>8192</v>
      </c>
      <c r="B68" s="419" t="s">
        <v>12</v>
      </c>
      <c r="C68" s="376"/>
      <c r="D68" s="91">
        <f>SUM(E68:F68)</f>
        <v>0</v>
      </c>
      <c r="E68" s="142">
        <v>0</v>
      </c>
      <c r="F68" s="378" t="s">
        <v>101</v>
      </c>
    </row>
    <row r="69" spans="1:6" ht="42.75" thickBot="1">
      <c r="A69" s="340">
        <v>8193</v>
      </c>
      <c r="B69" s="132" t="s">
        <v>548</v>
      </c>
      <c r="C69" s="376"/>
      <c r="D69" s="533">
        <f>D66-D68</f>
        <v>79209.647</v>
      </c>
      <c r="E69" s="533">
        <f>E66-E68</f>
        <v>79209.647</v>
      </c>
      <c r="F69" s="378" t="s">
        <v>295</v>
      </c>
    </row>
    <row r="70" spans="1:6" ht="42.75" thickBot="1">
      <c r="A70" s="340">
        <v>8194</v>
      </c>
      <c r="B70" s="362" t="s">
        <v>549</v>
      </c>
      <c r="C70" s="411">
        <v>9330</v>
      </c>
      <c r="D70" s="536">
        <f>SUM(D72,D73)</f>
        <v>135862.1</v>
      </c>
      <c r="E70" s="395">
        <f>SUM(E72,E73)</f>
        <v>0</v>
      </c>
      <c r="F70" s="536">
        <f>SUM(F72,F73)</f>
        <v>135862.1</v>
      </c>
    </row>
    <row r="71" spans="1:6" ht="15">
      <c r="A71" s="340"/>
      <c r="B71" s="349" t="s">
        <v>14</v>
      </c>
      <c r="C71" s="411"/>
      <c r="D71" s="412"/>
      <c r="E71" s="379"/>
      <c r="F71" s="143"/>
    </row>
    <row r="72" spans="1:6" ht="54.75" customHeight="1" thickBot="1">
      <c r="A72" s="340">
        <v>8195</v>
      </c>
      <c r="B72" s="352" t="s">
        <v>623</v>
      </c>
      <c r="C72" s="411"/>
      <c r="D72" s="529">
        <f>SUM(E72:F72)</f>
        <v>56652.453</v>
      </c>
      <c r="E72" s="379" t="s">
        <v>101</v>
      </c>
      <c r="F72" s="530">
        <v>56652.453</v>
      </c>
    </row>
    <row r="73" spans="1:6" ht="60.75" thickBot="1">
      <c r="A73" s="341">
        <v>8196</v>
      </c>
      <c r="B73" s="352" t="s">
        <v>550</v>
      </c>
      <c r="C73" s="411"/>
      <c r="D73" s="529">
        <f>F73</f>
        <v>79209.647</v>
      </c>
      <c r="E73" s="379" t="s">
        <v>101</v>
      </c>
      <c r="F73" s="529">
        <v>79209.647</v>
      </c>
    </row>
    <row r="74" spans="1:6" ht="38.25" customHeight="1" thickBot="1">
      <c r="A74" s="340">
        <v>8197</v>
      </c>
      <c r="B74" s="135" t="s">
        <v>620</v>
      </c>
      <c r="C74" s="413"/>
      <c r="D74" s="139" t="s">
        <v>295</v>
      </c>
      <c r="E74" s="414" t="s">
        <v>101</v>
      </c>
      <c r="F74" s="415" t="s">
        <v>295</v>
      </c>
    </row>
    <row r="75" spans="1:6" ht="47.25" customHeight="1" thickBot="1">
      <c r="A75" s="340">
        <v>8198</v>
      </c>
      <c r="B75" s="136" t="s">
        <v>621</v>
      </c>
      <c r="C75" s="416"/>
      <c r="D75" s="139">
        <f>SUM(E75:F75)</f>
        <v>0</v>
      </c>
      <c r="E75" s="379" t="s">
        <v>295</v>
      </c>
      <c r="F75" s="143">
        <v>0</v>
      </c>
    </row>
    <row r="76" spans="1:6" ht="75.75" customHeight="1">
      <c r="A76" s="340">
        <v>8199</v>
      </c>
      <c r="B76" s="420" t="s">
        <v>557</v>
      </c>
      <c r="C76" s="416"/>
      <c r="D76" s="377">
        <f>SUM(E76:F76)</f>
        <v>-135862.1</v>
      </c>
      <c r="E76" s="379">
        <v>0</v>
      </c>
      <c r="F76" s="143">
        <v>-135862.1</v>
      </c>
    </row>
    <row r="77" spans="1:6" ht="45">
      <c r="A77" s="340" t="s">
        <v>581</v>
      </c>
      <c r="B77" s="360" t="s">
        <v>622</v>
      </c>
      <c r="C77" s="416"/>
      <c r="D77" s="377">
        <f>SUM(E77:F77)</f>
        <v>-135862.1</v>
      </c>
      <c r="E77" s="414">
        <v>0</v>
      </c>
      <c r="F77" s="143">
        <v>-135862.1</v>
      </c>
    </row>
    <row r="78" spans="1:6" ht="30" customHeight="1">
      <c r="A78" s="331">
        <v>8200</v>
      </c>
      <c r="B78" s="129" t="s">
        <v>551</v>
      </c>
      <c r="C78" s="376"/>
      <c r="D78" s="92">
        <f>SUM(D80)</f>
        <v>0</v>
      </c>
      <c r="E78" s="92">
        <f>SUM(E80)</f>
        <v>0</v>
      </c>
      <c r="F78" s="92">
        <f>SUM(F80)</f>
        <v>0</v>
      </c>
    </row>
    <row r="79" spans="1:6" ht="15">
      <c r="A79" s="331"/>
      <c r="B79" s="363" t="s">
        <v>13</v>
      </c>
      <c r="C79" s="376"/>
      <c r="D79" s="92"/>
      <c r="E79" s="142"/>
      <c r="F79" s="143"/>
    </row>
    <row r="80" spans="1:6" ht="27">
      <c r="A80" s="331">
        <v>8210</v>
      </c>
      <c r="B80" s="364" t="s">
        <v>552</v>
      </c>
      <c r="C80" s="376"/>
      <c r="D80" s="92">
        <f>SUM(D82,D86)</f>
        <v>0</v>
      </c>
      <c r="E80" s="92">
        <f>SUM(E82,E86)</f>
        <v>0</v>
      </c>
      <c r="F80" s="92">
        <f>SUM(F82,F86)</f>
        <v>0</v>
      </c>
    </row>
    <row r="81" spans="1:6" ht="18">
      <c r="A81" s="330"/>
      <c r="B81" s="365" t="s">
        <v>13</v>
      </c>
      <c r="C81" s="376"/>
      <c r="D81" s="92"/>
      <c r="E81" s="379"/>
      <c r="F81" s="143"/>
    </row>
    <row r="82" spans="1:6" ht="60" customHeight="1">
      <c r="A82" s="331">
        <v>8211</v>
      </c>
      <c r="B82" s="131" t="s">
        <v>553</v>
      </c>
      <c r="C82" s="376"/>
      <c r="D82" s="412">
        <f>SUM(D84:D85)</f>
        <v>0</v>
      </c>
      <c r="E82" s="379" t="s">
        <v>101</v>
      </c>
      <c r="F82" s="412">
        <f>SUM(F84:F85)</f>
        <v>0</v>
      </c>
    </row>
    <row r="83" spans="1:6" ht="18">
      <c r="A83" s="331"/>
      <c r="B83" s="366" t="s">
        <v>14</v>
      </c>
      <c r="C83" s="376"/>
      <c r="D83" s="412"/>
      <c r="E83" s="379"/>
      <c r="F83" s="403"/>
    </row>
    <row r="84" spans="1:6" ht="18.75" thickBot="1">
      <c r="A84" s="331">
        <v>8212</v>
      </c>
      <c r="B84" s="367" t="s">
        <v>20</v>
      </c>
      <c r="C84" s="380" t="s">
        <v>23</v>
      </c>
      <c r="D84" s="139">
        <f>SUM(E84:F84)</f>
        <v>0</v>
      </c>
      <c r="E84" s="379" t="s">
        <v>101</v>
      </c>
      <c r="F84" s="403">
        <v>0</v>
      </c>
    </row>
    <row r="85" spans="1:6" ht="18.75" thickBot="1">
      <c r="A85" s="331">
        <v>8213</v>
      </c>
      <c r="B85" s="367" t="s">
        <v>15</v>
      </c>
      <c r="C85" s="380" t="s">
        <v>24</v>
      </c>
      <c r="D85" s="139">
        <f>SUM(E85:F85)</f>
        <v>0</v>
      </c>
      <c r="E85" s="379" t="s">
        <v>101</v>
      </c>
      <c r="F85" s="403"/>
    </row>
    <row r="86" spans="1:6" ht="54" customHeight="1">
      <c r="A86" s="331">
        <v>8220</v>
      </c>
      <c r="B86" s="368" t="s">
        <v>554</v>
      </c>
      <c r="C86" s="417"/>
      <c r="D86" s="412">
        <f>SUM(D88,D92)</f>
        <v>0</v>
      </c>
      <c r="E86" s="412">
        <f>SUM(E88,E92)</f>
        <v>0</v>
      </c>
      <c r="F86" s="412">
        <f>SUM(F88,F92)</f>
        <v>0</v>
      </c>
    </row>
    <row r="87" spans="1:6" ht="18">
      <c r="A87" s="331"/>
      <c r="B87" s="366" t="s">
        <v>13</v>
      </c>
      <c r="C87" s="417"/>
      <c r="D87" s="412"/>
      <c r="E87" s="402"/>
      <c r="F87" s="403"/>
    </row>
    <row r="88" spans="1:6" ht="18">
      <c r="A88" s="331">
        <v>8221</v>
      </c>
      <c r="B88" s="368" t="s">
        <v>555</v>
      </c>
      <c r="C88" s="417"/>
      <c r="D88" s="412">
        <f>SUM(D90:D91)</f>
        <v>0</v>
      </c>
      <c r="E88" s="379" t="s">
        <v>101</v>
      </c>
      <c r="F88" s="412">
        <f>SUM(F90:F91)</f>
        <v>0</v>
      </c>
    </row>
    <row r="89" spans="1:6" ht="18">
      <c r="A89" s="331"/>
      <c r="B89" s="366" t="s">
        <v>29</v>
      </c>
      <c r="C89" s="417"/>
      <c r="D89" s="412"/>
      <c r="E89" s="379"/>
      <c r="F89" s="403"/>
    </row>
    <row r="90" spans="1:6" ht="18.75" thickBot="1">
      <c r="A90" s="330">
        <v>8222</v>
      </c>
      <c r="B90" s="365" t="s">
        <v>35</v>
      </c>
      <c r="C90" s="380" t="s">
        <v>25</v>
      </c>
      <c r="D90" s="139">
        <f>SUM(E90:F90)</f>
        <v>0</v>
      </c>
      <c r="E90" s="379" t="s">
        <v>101</v>
      </c>
      <c r="F90" s="403">
        <v>0</v>
      </c>
    </row>
    <row r="91" spans="1:6" ht="36.75" thickBot="1">
      <c r="A91" s="330">
        <v>8230</v>
      </c>
      <c r="B91" s="365" t="s">
        <v>37</v>
      </c>
      <c r="C91" s="380" t="s">
        <v>26</v>
      </c>
      <c r="D91" s="139">
        <f>SUM(E91:F91)</f>
        <v>0</v>
      </c>
      <c r="E91" s="379" t="s">
        <v>101</v>
      </c>
      <c r="F91" s="403">
        <v>0</v>
      </c>
    </row>
    <row r="92" spans="1:6" ht="30">
      <c r="A92" s="330">
        <v>8240</v>
      </c>
      <c r="B92" s="368" t="s">
        <v>556</v>
      </c>
      <c r="C92" s="417"/>
      <c r="D92" s="412">
        <f>SUM(D94:D95)</f>
        <v>0</v>
      </c>
      <c r="E92" s="412">
        <f>SUM(E94:E95)</f>
        <v>0</v>
      </c>
      <c r="F92" s="412">
        <f>SUM(F94:F95)</f>
        <v>0</v>
      </c>
    </row>
    <row r="93" spans="1:6" ht="18">
      <c r="A93" s="331"/>
      <c r="B93" s="366" t="s">
        <v>29</v>
      </c>
      <c r="C93" s="417"/>
      <c r="D93" s="412"/>
      <c r="E93" s="402"/>
      <c r="F93" s="403"/>
    </row>
    <row r="94" spans="1:6" ht="18.75" thickBot="1">
      <c r="A94" s="330">
        <v>8241</v>
      </c>
      <c r="B94" s="365" t="s">
        <v>55</v>
      </c>
      <c r="C94" s="380" t="s">
        <v>25</v>
      </c>
      <c r="D94" s="139">
        <f>SUM(E94:F94)</f>
        <v>0</v>
      </c>
      <c r="E94" s="402">
        <v>0</v>
      </c>
      <c r="F94" s="403" t="s">
        <v>295</v>
      </c>
    </row>
    <row r="95" spans="1:6" ht="36.75" thickBot="1">
      <c r="A95" s="332">
        <v>8250</v>
      </c>
      <c r="B95" s="369" t="s">
        <v>43</v>
      </c>
      <c r="C95" s="418" t="s">
        <v>26</v>
      </c>
      <c r="D95" s="139">
        <f>SUM(E95:F95)</f>
        <v>0</v>
      </c>
      <c r="E95" s="404">
        <v>0</v>
      </c>
      <c r="F95" s="140" t="s">
        <v>295</v>
      </c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</sheetData>
  <sheetProtection/>
  <protectedRanges>
    <protectedRange sqref="D3 E6" name="Range1"/>
    <protectedRange sqref="C16:D16" name="Range25"/>
    <protectedRange sqref="F85" name="Range23"/>
    <protectedRange sqref="F63" name="Range21"/>
    <protectedRange sqref="D93:F93 D87:F87 D89:F89 F90:F91 D79:F79 D81:F81 D83:F83 E94:E95 F84:F85 E76:F77" name="Range5"/>
    <protectedRange sqref="E51:E52 D57 D44:F44 D40:F40 D46:F46 D54:F54 E47:E48 D56:F56 D50:F50 F57:F59 F41:F42" name="Range3"/>
    <protectedRange sqref="D24:F24 D26:F26 D28:F28 D36:F36 F29:F30 F37:F38 D32:F32 D34:F34 D22:F22" name="Range2"/>
    <protectedRange sqref="E66:E68 D71:F71 D65:F65 E62:F63 F74:F75 F72 D67:F67 D61:F61" name="Range4"/>
    <protectedRange sqref="F62" name="Range20"/>
    <protectedRange sqref="F57" name="Range22"/>
  </protectedRanges>
  <mergeCells count="12">
    <mergeCell ref="B16:F16"/>
    <mergeCell ref="E17:F17"/>
    <mergeCell ref="D2:E2"/>
    <mergeCell ref="D3:E3"/>
    <mergeCell ref="B3:C3"/>
    <mergeCell ref="A9:A10"/>
    <mergeCell ref="B9:B10"/>
    <mergeCell ref="A18:A19"/>
    <mergeCell ref="C18:C19"/>
    <mergeCell ref="D18:D19"/>
    <mergeCell ref="B14:F14"/>
    <mergeCell ref="B15:E15"/>
  </mergeCells>
  <printOptions/>
  <pageMargins left="0.16" right="0.16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T94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00390625" style="3" customWidth="1"/>
    <col min="2" max="2" width="7.00390625" style="4" customWidth="1"/>
    <col min="3" max="3" width="6.140625" style="5" customWidth="1"/>
    <col min="4" max="4" width="5.7109375" style="6" customWidth="1"/>
    <col min="5" max="5" width="49.8515625" style="11" customWidth="1"/>
    <col min="6" max="6" width="47.57421875" style="268" hidden="1" customWidth="1"/>
    <col min="7" max="7" width="12.140625" style="7" customWidth="1"/>
    <col min="8" max="8" width="12.7109375" style="7" customWidth="1"/>
    <col min="9" max="9" width="14.7109375" style="7" customWidth="1"/>
    <col min="10" max="46" width="9.140625" style="181" customWidth="1"/>
    <col min="47" max="16384" width="9.140625" style="7" customWidth="1"/>
  </cols>
  <sheetData>
    <row r="3" spans="1:9" s="181" customFormat="1" ht="18">
      <c r="A3" s="580" t="s">
        <v>694</v>
      </c>
      <c r="B3" s="580"/>
      <c r="C3" s="580"/>
      <c r="D3" s="580"/>
      <c r="E3" s="580"/>
      <c r="F3" s="580"/>
      <c r="G3" s="580"/>
      <c r="H3" s="580"/>
      <c r="I3" s="580"/>
    </row>
    <row r="4" spans="1:9" s="181" customFormat="1" ht="36" customHeight="1">
      <c r="A4" s="581" t="s">
        <v>955</v>
      </c>
      <c r="B4" s="581"/>
      <c r="C4" s="581"/>
      <c r="D4" s="581"/>
      <c r="E4" s="581"/>
      <c r="F4" s="581"/>
      <c r="G4" s="581"/>
      <c r="H4" s="581"/>
      <c r="I4" s="581"/>
    </row>
    <row r="5" spans="1:7" s="181" customFormat="1" ht="7.5" customHeight="1">
      <c r="A5" s="182" t="s">
        <v>695</v>
      </c>
      <c r="B5" s="183"/>
      <c r="C5" s="184"/>
      <c r="D5" s="184"/>
      <c r="E5" s="185"/>
      <c r="F5" s="182"/>
      <c r="G5" s="182"/>
    </row>
    <row r="6" spans="1:9" s="181" customFormat="1" ht="10.5" customHeight="1" thickBot="1">
      <c r="A6" s="186"/>
      <c r="B6" s="187"/>
      <c r="C6" s="188"/>
      <c r="D6" s="188"/>
      <c r="E6" s="189"/>
      <c r="F6" s="190"/>
      <c r="H6" s="582" t="s">
        <v>696</v>
      </c>
      <c r="I6" s="582"/>
    </row>
    <row r="7" spans="1:46" s="8" customFormat="1" ht="15.75" customHeight="1" thickBot="1">
      <c r="A7" s="583" t="s">
        <v>697</v>
      </c>
      <c r="B7" s="585" t="s">
        <v>298</v>
      </c>
      <c r="C7" s="587" t="s">
        <v>698</v>
      </c>
      <c r="D7" s="588" t="s">
        <v>300</v>
      </c>
      <c r="E7" s="555" t="s">
        <v>699</v>
      </c>
      <c r="F7" s="576" t="s">
        <v>700</v>
      </c>
      <c r="G7" s="559" t="s">
        <v>701</v>
      </c>
      <c r="H7" s="577" t="s">
        <v>702</v>
      </c>
      <c r="I7" s="578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</row>
    <row r="8" spans="1:46" s="9" customFormat="1" ht="48" customHeight="1" thickBot="1">
      <c r="A8" s="584"/>
      <c r="B8" s="586"/>
      <c r="C8" s="586"/>
      <c r="D8" s="589"/>
      <c r="E8" s="575"/>
      <c r="F8" s="575"/>
      <c r="G8" s="575"/>
      <c r="H8" s="192" t="s">
        <v>287</v>
      </c>
      <c r="I8" s="193" t="s">
        <v>288</v>
      </c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</row>
    <row r="9" spans="1:46" s="22" customFormat="1" ht="15.75" thickBot="1">
      <c r="A9" s="195">
        <v>1</v>
      </c>
      <c r="B9" s="196">
        <v>2</v>
      </c>
      <c r="C9" s="196">
        <v>3</v>
      </c>
      <c r="D9" s="197">
        <v>4</v>
      </c>
      <c r="E9" s="198">
        <v>5</v>
      </c>
      <c r="F9" s="199"/>
      <c r="G9" s="198">
        <v>6</v>
      </c>
      <c r="H9" s="200">
        <v>7</v>
      </c>
      <c r="I9" s="201">
        <v>8</v>
      </c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</row>
    <row r="10" spans="1:46" s="25" customFormat="1" ht="36.75" thickBot="1">
      <c r="A10" s="203">
        <v>2000</v>
      </c>
      <c r="B10" s="204" t="s">
        <v>294</v>
      </c>
      <c r="C10" s="205" t="s">
        <v>295</v>
      </c>
      <c r="D10" s="206" t="s">
        <v>295</v>
      </c>
      <c r="E10" s="207" t="s">
        <v>703</v>
      </c>
      <c r="F10" s="208"/>
      <c r="G10" s="506">
        <v>191650</v>
      </c>
      <c r="H10" s="506">
        <f>SUM(H11+H102+H132+H188+H317+H356+H400+H474+H554+H631+H689)</f>
        <v>191650</v>
      </c>
      <c r="I10" s="506">
        <f>SUM(I11+I102+I132+I188+I317+I356+I400+I474+I554+I631+I689)</f>
        <v>3000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</row>
    <row r="11" spans="1:46" s="24" customFormat="1" ht="59.25" customHeight="1">
      <c r="A11" s="26">
        <v>2100</v>
      </c>
      <c r="B11" s="210" t="s">
        <v>122</v>
      </c>
      <c r="C11" s="211">
        <v>0</v>
      </c>
      <c r="D11" s="212">
        <v>0</v>
      </c>
      <c r="E11" s="213" t="s">
        <v>61</v>
      </c>
      <c r="F11" s="214" t="s">
        <v>704</v>
      </c>
      <c r="G11" s="434">
        <f>SUM(G13+G43+G53+G68+G73+G85+G91)</f>
        <v>64570</v>
      </c>
      <c r="H11" s="434">
        <f>SUM(H13+H43+H53+H68+H73+H85+H91)</f>
        <v>61570</v>
      </c>
      <c r="I11" s="434">
        <f>SUM(I13+I43+I53+I68+I73+I85+I91)</f>
        <v>3000</v>
      </c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</row>
    <row r="12" spans="1:9" ht="11.25" customHeight="1">
      <c r="A12" s="216"/>
      <c r="B12" s="210"/>
      <c r="C12" s="211"/>
      <c r="D12" s="212"/>
      <c r="E12" s="217" t="s">
        <v>13</v>
      </c>
      <c r="F12" s="218"/>
      <c r="G12" s="435"/>
      <c r="H12" s="436"/>
      <c r="I12" s="437"/>
    </row>
    <row r="13" spans="1:46" s="10" customFormat="1" ht="48">
      <c r="A13" s="219">
        <v>2110</v>
      </c>
      <c r="B13" s="210" t="s">
        <v>122</v>
      </c>
      <c r="C13" s="220">
        <v>1</v>
      </c>
      <c r="D13" s="221">
        <v>0</v>
      </c>
      <c r="E13" s="222" t="s">
        <v>509</v>
      </c>
      <c r="F13" s="223" t="s">
        <v>705</v>
      </c>
      <c r="G13" s="434">
        <f>SUM(G15+G35+G39)</f>
        <v>60250</v>
      </c>
      <c r="H13" s="434">
        <f>SUM(H15+H35+H39)</f>
        <v>57250</v>
      </c>
      <c r="I13" s="434">
        <f>SUM(I15+I35+I39)</f>
        <v>3000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</row>
    <row r="14" spans="1:46" s="10" customFormat="1" ht="10.5" customHeight="1">
      <c r="A14" s="219"/>
      <c r="B14" s="210"/>
      <c r="C14" s="220"/>
      <c r="D14" s="221"/>
      <c r="E14" s="217" t="s">
        <v>14</v>
      </c>
      <c r="F14" s="223"/>
      <c r="G14" s="438"/>
      <c r="H14" s="439"/>
      <c r="I14" s="43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</row>
    <row r="15" spans="1:9" ht="15" customHeight="1">
      <c r="A15" s="219">
        <v>2111</v>
      </c>
      <c r="B15" s="13" t="s">
        <v>122</v>
      </c>
      <c r="C15" s="225">
        <v>1</v>
      </c>
      <c r="D15" s="226">
        <v>1</v>
      </c>
      <c r="E15" s="217" t="s">
        <v>510</v>
      </c>
      <c r="F15" s="227" t="s">
        <v>706</v>
      </c>
      <c r="G15" s="438">
        <f aca="true" t="shared" si="0" ref="G15:G30">SUM(I15+H15)</f>
        <v>60250</v>
      </c>
      <c r="H15" s="438">
        <f>SUM(H17:H34)</f>
        <v>57250</v>
      </c>
      <c r="I15" s="438">
        <f>SUM(I17:I34)</f>
        <v>3000</v>
      </c>
    </row>
    <row r="16" spans="1:9" ht="22.5" customHeight="1">
      <c r="A16" s="219"/>
      <c r="B16" s="13"/>
      <c r="C16" s="225"/>
      <c r="D16" s="226"/>
      <c r="E16" s="217" t="s">
        <v>707</v>
      </c>
      <c r="F16" s="227"/>
      <c r="G16" s="438"/>
      <c r="H16" s="440"/>
      <c r="I16" s="438"/>
    </row>
    <row r="17" spans="1:9" ht="15">
      <c r="A17" s="219"/>
      <c r="B17" s="13"/>
      <c r="C17" s="225"/>
      <c r="D17" s="226"/>
      <c r="E17" s="217" t="s">
        <v>708</v>
      </c>
      <c r="F17" s="227"/>
      <c r="G17" s="438">
        <f t="shared" si="0"/>
        <v>44800</v>
      </c>
      <c r="H17" s="440">
        <v>44800</v>
      </c>
      <c r="I17" s="438"/>
    </row>
    <row r="18" spans="1:9" ht="15">
      <c r="A18" s="219"/>
      <c r="B18" s="13"/>
      <c r="C18" s="225"/>
      <c r="D18" s="226"/>
      <c r="E18" s="217" t="s">
        <v>709</v>
      </c>
      <c r="F18" s="227"/>
      <c r="G18" s="438">
        <f t="shared" si="0"/>
        <v>4400</v>
      </c>
      <c r="H18" s="440">
        <v>4400</v>
      </c>
      <c r="I18" s="438">
        <v>0</v>
      </c>
    </row>
    <row r="19" spans="1:9" ht="15">
      <c r="A19" s="219"/>
      <c r="B19" s="13"/>
      <c r="C19" s="225"/>
      <c r="D19" s="226"/>
      <c r="E19" s="217" t="s">
        <v>710</v>
      </c>
      <c r="F19" s="227"/>
      <c r="G19" s="438">
        <f t="shared" si="0"/>
        <v>1400</v>
      </c>
      <c r="H19" s="440">
        <v>1400</v>
      </c>
      <c r="I19" s="438"/>
    </row>
    <row r="20" spans="1:9" ht="15">
      <c r="A20" s="219"/>
      <c r="B20" s="13"/>
      <c r="C20" s="225"/>
      <c r="D20" s="226"/>
      <c r="E20" s="217" t="s">
        <v>711</v>
      </c>
      <c r="F20" s="227"/>
      <c r="G20" s="438">
        <f t="shared" si="0"/>
        <v>630</v>
      </c>
      <c r="H20" s="440">
        <v>630</v>
      </c>
      <c r="I20" s="438">
        <v>0</v>
      </c>
    </row>
    <row r="21" spans="1:9" ht="15">
      <c r="A21" s="219"/>
      <c r="B21" s="13"/>
      <c r="C21" s="225"/>
      <c r="D21" s="226"/>
      <c r="E21" s="217" t="s">
        <v>990</v>
      </c>
      <c r="F21" s="227"/>
      <c r="G21" s="438">
        <f t="shared" si="0"/>
        <v>1344</v>
      </c>
      <c r="H21" s="440">
        <v>1344</v>
      </c>
      <c r="I21" s="438"/>
    </row>
    <row r="22" spans="1:9" ht="15">
      <c r="A22" s="219"/>
      <c r="B22" s="13"/>
      <c r="C22" s="225"/>
      <c r="D22" s="226"/>
      <c r="E22" s="217" t="s">
        <v>961</v>
      </c>
      <c r="F22" s="227"/>
      <c r="G22" s="438">
        <f t="shared" si="0"/>
        <v>346</v>
      </c>
      <c r="H22" s="440">
        <v>346</v>
      </c>
      <c r="I22" s="438">
        <v>0</v>
      </c>
    </row>
    <row r="23" spans="1:9" ht="15">
      <c r="A23" s="219"/>
      <c r="B23" s="13"/>
      <c r="C23" s="225"/>
      <c r="D23" s="226"/>
      <c r="E23" s="217" t="s">
        <v>962</v>
      </c>
      <c r="F23" s="227"/>
      <c r="G23" s="438">
        <f t="shared" si="0"/>
        <v>0</v>
      </c>
      <c r="H23" s="440"/>
      <c r="I23" s="438">
        <v>0</v>
      </c>
    </row>
    <row r="24" spans="1:9" ht="15">
      <c r="A24" s="219"/>
      <c r="B24" s="13"/>
      <c r="C24" s="225"/>
      <c r="D24" s="226"/>
      <c r="E24" s="217" t="s">
        <v>753</v>
      </c>
      <c r="F24" s="227"/>
      <c r="G24" s="438">
        <f t="shared" si="0"/>
        <v>450</v>
      </c>
      <c r="H24" s="440">
        <v>450</v>
      </c>
      <c r="I24" s="438">
        <v>0</v>
      </c>
    </row>
    <row r="25" spans="1:9" ht="15">
      <c r="A25" s="219"/>
      <c r="B25" s="13"/>
      <c r="C25" s="225"/>
      <c r="D25" s="226"/>
      <c r="E25" s="217" t="s">
        <v>712</v>
      </c>
      <c r="F25" s="227"/>
      <c r="G25" s="438">
        <f t="shared" si="0"/>
        <v>320</v>
      </c>
      <c r="H25" s="440">
        <v>320</v>
      </c>
      <c r="I25" s="438"/>
    </row>
    <row r="26" spans="1:9" ht="15">
      <c r="A26" s="219"/>
      <c r="B26" s="13"/>
      <c r="C26" s="225"/>
      <c r="D26" s="226"/>
      <c r="E26" s="217" t="s">
        <v>713</v>
      </c>
      <c r="F26" s="227"/>
      <c r="G26" s="438">
        <f t="shared" si="0"/>
        <v>60</v>
      </c>
      <c r="H26" s="440">
        <v>60</v>
      </c>
      <c r="I26" s="438">
        <v>0</v>
      </c>
    </row>
    <row r="27" spans="1:9" ht="24">
      <c r="A27" s="219"/>
      <c r="B27" s="13"/>
      <c r="C27" s="225"/>
      <c r="D27" s="226"/>
      <c r="E27" s="217" t="s">
        <v>754</v>
      </c>
      <c r="F27" s="227"/>
      <c r="G27" s="438">
        <f t="shared" si="0"/>
        <v>0</v>
      </c>
      <c r="H27" s="440">
        <v>0</v>
      </c>
      <c r="I27" s="438"/>
    </row>
    <row r="28" spans="1:9" ht="24">
      <c r="A28" s="219"/>
      <c r="B28" s="13"/>
      <c r="C28" s="225"/>
      <c r="D28" s="226"/>
      <c r="E28" s="217" t="s">
        <v>688</v>
      </c>
      <c r="F28" s="227"/>
      <c r="G28" s="438">
        <f t="shared" si="0"/>
        <v>650</v>
      </c>
      <c r="H28" s="440">
        <v>650</v>
      </c>
      <c r="I28" s="438">
        <v>0</v>
      </c>
    </row>
    <row r="29" spans="1:9" ht="15">
      <c r="A29" s="219"/>
      <c r="B29" s="13"/>
      <c r="C29" s="225"/>
      <c r="D29" s="226"/>
      <c r="E29" s="217" t="s">
        <v>714</v>
      </c>
      <c r="F29" s="227"/>
      <c r="G29" s="438">
        <f t="shared" si="0"/>
        <v>460</v>
      </c>
      <c r="H29" s="440">
        <v>460</v>
      </c>
      <c r="I29" s="438">
        <v>0</v>
      </c>
    </row>
    <row r="30" spans="1:9" ht="15.75" customHeight="1">
      <c r="A30" s="219"/>
      <c r="B30" s="13"/>
      <c r="C30" s="225"/>
      <c r="D30" s="226"/>
      <c r="E30" s="217" t="s">
        <v>379</v>
      </c>
      <c r="F30" s="227"/>
      <c r="G30" s="438">
        <f t="shared" si="0"/>
        <v>1300</v>
      </c>
      <c r="H30" s="440">
        <v>1300</v>
      </c>
      <c r="I30" s="438">
        <v>0</v>
      </c>
    </row>
    <row r="31" spans="1:9" ht="15.75" customHeight="1">
      <c r="A31" s="219"/>
      <c r="B31" s="13"/>
      <c r="C31" s="225"/>
      <c r="D31" s="226"/>
      <c r="E31" s="217" t="s">
        <v>380</v>
      </c>
      <c r="F31" s="227"/>
      <c r="G31" s="438">
        <f>SUM(I31+H31)</f>
        <v>640</v>
      </c>
      <c r="H31" s="440">
        <v>640</v>
      </c>
      <c r="I31" s="438"/>
    </row>
    <row r="32" spans="1:9" ht="15.75" customHeight="1">
      <c r="A32" s="219"/>
      <c r="B32" s="13"/>
      <c r="C32" s="225"/>
      <c r="D32" s="226"/>
      <c r="E32" s="217" t="s">
        <v>971</v>
      </c>
      <c r="F32" s="227"/>
      <c r="G32" s="438">
        <f>SUM(I32+H32)</f>
        <v>450</v>
      </c>
      <c r="H32" s="440">
        <v>450</v>
      </c>
      <c r="I32" s="438"/>
    </row>
    <row r="33" spans="1:9" ht="15.75" customHeight="1">
      <c r="A33" s="219"/>
      <c r="B33" s="13"/>
      <c r="C33" s="225"/>
      <c r="D33" s="226"/>
      <c r="E33" s="217" t="s">
        <v>967</v>
      </c>
      <c r="F33" s="227"/>
      <c r="G33" s="438">
        <v>1500</v>
      </c>
      <c r="H33" s="440"/>
      <c r="I33" s="438">
        <v>1500</v>
      </c>
    </row>
    <row r="34" spans="1:9" ht="16.5" customHeight="1">
      <c r="A34" s="219"/>
      <c r="B34" s="13"/>
      <c r="C34" s="225"/>
      <c r="D34" s="226"/>
      <c r="E34" s="515" t="s">
        <v>985</v>
      </c>
      <c r="F34" s="227"/>
      <c r="G34" s="438">
        <v>1500</v>
      </c>
      <c r="H34" s="440"/>
      <c r="I34" s="438">
        <v>1500</v>
      </c>
    </row>
    <row r="35" spans="1:9" ht="15" hidden="1">
      <c r="A35" s="219">
        <v>2112</v>
      </c>
      <c r="B35" s="13" t="s">
        <v>122</v>
      </c>
      <c r="C35" s="225">
        <v>1</v>
      </c>
      <c r="D35" s="226">
        <v>2</v>
      </c>
      <c r="E35" s="217" t="s">
        <v>296</v>
      </c>
      <c r="F35" s="227" t="s">
        <v>715</v>
      </c>
      <c r="G35" s="438">
        <f>SUM(I35+H35)</f>
        <v>0</v>
      </c>
      <c r="H35" s="440">
        <v>0</v>
      </c>
      <c r="I35" s="438">
        <v>0</v>
      </c>
    </row>
    <row r="36" spans="1:9" ht="36" hidden="1">
      <c r="A36" s="219"/>
      <c r="B36" s="13"/>
      <c r="C36" s="225"/>
      <c r="D36" s="226"/>
      <c r="E36" s="217" t="s">
        <v>707</v>
      </c>
      <c r="F36" s="227"/>
      <c r="G36" s="438"/>
      <c r="H36" s="440"/>
      <c r="I36" s="438"/>
    </row>
    <row r="37" spans="1:9" ht="15" hidden="1">
      <c r="A37" s="219"/>
      <c r="B37" s="13"/>
      <c r="C37" s="225"/>
      <c r="D37" s="226"/>
      <c r="E37" s="217" t="s">
        <v>716</v>
      </c>
      <c r="F37" s="227"/>
      <c r="G37" s="438"/>
      <c r="H37" s="440"/>
      <c r="I37" s="438"/>
    </row>
    <row r="38" spans="1:9" ht="15" hidden="1">
      <c r="A38" s="219"/>
      <c r="B38" s="13"/>
      <c r="C38" s="225"/>
      <c r="D38" s="226"/>
      <c r="E38" s="217" t="s">
        <v>716</v>
      </c>
      <c r="F38" s="227"/>
      <c r="G38" s="438"/>
      <c r="H38" s="440"/>
      <c r="I38" s="438"/>
    </row>
    <row r="39" spans="1:9" ht="15" hidden="1">
      <c r="A39" s="219">
        <v>2113</v>
      </c>
      <c r="B39" s="13" t="s">
        <v>122</v>
      </c>
      <c r="C39" s="225">
        <v>1</v>
      </c>
      <c r="D39" s="226">
        <v>3</v>
      </c>
      <c r="E39" s="217" t="s">
        <v>297</v>
      </c>
      <c r="F39" s="227" t="s">
        <v>717</v>
      </c>
      <c r="G39" s="438">
        <f>SUM(I39+H39)</f>
        <v>0</v>
      </c>
      <c r="H39" s="440">
        <v>0</v>
      </c>
      <c r="I39" s="438">
        <v>0</v>
      </c>
    </row>
    <row r="40" spans="1:9" ht="36" hidden="1">
      <c r="A40" s="219"/>
      <c r="B40" s="13"/>
      <c r="C40" s="225"/>
      <c r="D40" s="226"/>
      <c r="E40" s="217" t="s">
        <v>707</v>
      </c>
      <c r="F40" s="227"/>
      <c r="G40" s="438"/>
      <c r="H40" s="440"/>
      <c r="I40" s="438"/>
    </row>
    <row r="41" spans="1:9" ht="15" hidden="1">
      <c r="A41" s="219"/>
      <c r="B41" s="13"/>
      <c r="C41" s="225"/>
      <c r="D41" s="226"/>
      <c r="E41" s="217" t="s">
        <v>716</v>
      </c>
      <c r="F41" s="227"/>
      <c r="G41" s="438"/>
      <c r="H41" s="440"/>
      <c r="I41" s="438"/>
    </row>
    <row r="42" spans="1:9" ht="15" hidden="1">
      <c r="A42" s="219"/>
      <c r="B42" s="13"/>
      <c r="C42" s="225"/>
      <c r="D42" s="226"/>
      <c r="E42" s="217" t="s">
        <v>716</v>
      </c>
      <c r="F42" s="227"/>
      <c r="G42" s="438"/>
      <c r="H42" s="440"/>
      <c r="I42" s="438"/>
    </row>
    <row r="43" spans="1:9" ht="14.25" customHeight="1" hidden="1">
      <c r="A43" s="219">
        <v>2120</v>
      </c>
      <c r="B43" s="210" t="s">
        <v>122</v>
      </c>
      <c r="C43" s="220">
        <v>2</v>
      </c>
      <c r="D43" s="221">
        <v>0</v>
      </c>
      <c r="E43" s="222" t="s">
        <v>307</v>
      </c>
      <c r="F43" s="228" t="s">
        <v>718</v>
      </c>
      <c r="G43" s="438">
        <f>SUM(G45+G49)</f>
        <v>0</v>
      </c>
      <c r="H43" s="438">
        <f>SUM(H45+H49)</f>
        <v>0</v>
      </c>
      <c r="I43" s="438">
        <f>SUM(I45+I49)</f>
        <v>0</v>
      </c>
    </row>
    <row r="44" spans="1:46" s="10" customFormat="1" ht="10.5" customHeight="1" hidden="1">
      <c r="A44" s="219"/>
      <c r="B44" s="210"/>
      <c r="C44" s="220"/>
      <c r="D44" s="221"/>
      <c r="E44" s="217" t="s">
        <v>14</v>
      </c>
      <c r="F44" s="223"/>
      <c r="G44" s="438"/>
      <c r="H44" s="439"/>
      <c r="I44" s="43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</row>
    <row r="45" spans="1:9" ht="16.5" customHeight="1" hidden="1">
      <c r="A45" s="219">
        <v>2121</v>
      </c>
      <c r="B45" s="13" t="s">
        <v>122</v>
      </c>
      <c r="C45" s="225">
        <v>2</v>
      </c>
      <c r="D45" s="226">
        <v>1</v>
      </c>
      <c r="E45" s="229" t="s">
        <v>511</v>
      </c>
      <c r="F45" s="227" t="s">
        <v>719</v>
      </c>
      <c r="G45" s="438">
        <f>SUM(I45+H45)</f>
        <v>0</v>
      </c>
      <c r="H45" s="440">
        <v>0</v>
      </c>
      <c r="I45" s="438">
        <v>0</v>
      </c>
    </row>
    <row r="46" spans="1:9" ht="36" hidden="1">
      <c r="A46" s="219"/>
      <c r="B46" s="13"/>
      <c r="C46" s="225"/>
      <c r="D46" s="226"/>
      <c r="E46" s="217" t="s">
        <v>707</v>
      </c>
      <c r="F46" s="227"/>
      <c r="G46" s="438"/>
      <c r="H46" s="440"/>
      <c r="I46" s="438"/>
    </row>
    <row r="47" spans="1:9" ht="15" hidden="1">
      <c r="A47" s="219"/>
      <c r="B47" s="13"/>
      <c r="C47" s="225"/>
      <c r="D47" s="226"/>
      <c r="E47" s="217" t="s">
        <v>716</v>
      </c>
      <c r="F47" s="227"/>
      <c r="G47" s="438"/>
      <c r="H47" s="440"/>
      <c r="I47" s="438"/>
    </row>
    <row r="48" spans="1:9" ht="15" hidden="1">
      <c r="A48" s="219"/>
      <c r="B48" s="13"/>
      <c r="C48" s="225"/>
      <c r="D48" s="226"/>
      <c r="E48" s="217" t="s">
        <v>716</v>
      </c>
      <c r="F48" s="227"/>
      <c r="G48" s="438"/>
      <c r="H48" s="440"/>
      <c r="I48" s="438"/>
    </row>
    <row r="49" spans="1:9" ht="28.5" hidden="1">
      <c r="A49" s="219">
        <v>2122</v>
      </c>
      <c r="B49" s="13" t="s">
        <v>122</v>
      </c>
      <c r="C49" s="225">
        <v>2</v>
      </c>
      <c r="D49" s="226">
        <v>2</v>
      </c>
      <c r="E49" s="217" t="s">
        <v>308</v>
      </c>
      <c r="F49" s="227" t="s">
        <v>720</v>
      </c>
      <c r="G49" s="438">
        <f>SUM(I49+H49)</f>
        <v>0</v>
      </c>
      <c r="H49" s="440">
        <v>0</v>
      </c>
      <c r="I49" s="438">
        <v>0</v>
      </c>
    </row>
    <row r="50" spans="1:9" ht="36" hidden="1">
      <c r="A50" s="219"/>
      <c r="B50" s="13"/>
      <c r="C50" s="225"/>
      <c r="D50" s="226"/>
      <c r="E50" s="217" t="s">
        <v>707</v>
      </c>
      <c r="F50" s="227"/>
      <c r="G50" s="438"/>
      <c r="H50" s="440"/>
      <c r="I50" s="438"/>
    </row>
    <row r="51" spans="1:9" ht="15" hidden="1">
      <c r="A51" s="219"/>
      <c r="B51" s="13"/>
      <c r="C51" s="225"/>
      <c r="D51" s="226"/>
      <c r="E51" s="217" t="s">
        <v>716</v>
      </c>
      <c r="F51" s="227"/>
      <c r="G51" s="438"/>
      <c r="H51" s="440"/>
      <c r="I51" s="438"/>
    </row>
    <row r="52" spans="1:9" ht="15" hidden="1">
      <c r="A52" s="219"/>
      <c r="B52" s="13"/>
      <c r="C52" s="225"/>
      <c r="D52" s="226"/>
      <c r="E52" s="217" t="s">
        <v>716</v>
      </c>
      <c r="F52" s="227"/>
      <c r="G52" s="438"/>
      <c r="H52" s="440"/>
      <c r="I52" s="438"/>
    </row>
    <row r="53" spans="1:9" ht="14.25" customHeight="1" hidden="1">
      <c r="A53" s="219">
        <v>2130</v>
      </c>
      <c r="B53" s="210" t="s">
        <v>122</v>
      </c>
      <c r="C53" s="220">
        <v>3</v>
      </c>
      <c r="D53" s="221">
        <v>0</v>
      </c>
      <c r="E53" s="222" t="s">
        <v>309</v>
      </c>
      <c r="F53" s="230" t="s">
        <v>721</v>
      </c>
      <c r="G53" s="438">
        <f>SUM(G55+G59+G63)</f>
        <v>0</v>
      </c>
      <c r="H53" s="438">
        <f>SUM(H55+H59+H63)</f>
        <v>0</v>
      </c>
      <c r="I53" s="438">
        <f>SUM(I55+I59+I63)</f>
        <v>0</v>
      </c>
    </row>
    <row r="54" spans="1:46" s="10" customFormat="1" ht="10.5" customHeight="1" hidden="1">
      <c r="A54" s="219"/>
      <c r="B54" s="210"/>
      <c r="C54" s="220"/>
      <c r="D54" s="221"/>
      <c r="E54" s="217" t="s">
        <v>14</v>
      </c>
      <c r="F54" s="223"/>
      <c r="G54" s="438"/>
      <c r="H54" s="439"/>
      <c r="I54" s="43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</row>
    <row r="55" spans="1:9" ht="24" hidden="1">
      <c r="A55" s="219">
        <v>2131</v>
      </c>
      <c r="B55" s="13" t="s">
        <v>122</v>
      </c>
      <c r="C55" s="225">
        <v>3</v>
      </c>
      <c r="D55" s="226">
        <v>1</v>
      </c>
      <c r="E55" s="217" t="s">
        <v>310</v>
      </c>
      <c r="F55" s="227" t="s">
        <v>722</v>
      </c>
      <c r="G55" s="438">
        <f>SUM(I55+H55)</f>
        <v>0</v>
      </c>
      <c r="H55" s="440">
        <v>0</v>
      </c>
      <c r="I55" s="438">
        <v>0</v>
      </c>
    </row>
    <row r="56" spans="1:9" ht="36" hidden="1">
      <c r="A56" s="219"/>
      <c r="B56" s="13"/>
      <c r="C56" s="225"/>
      <c r="D56" s="226"/>
      <c r="E56" s="217" t="s">
        <v>707</v>
      </c>
      <c r="F56" s="227"/>
      <c r="G56" s="438"/>
      <c r="H56" s="440"/>
      <c r="I56" s="438"/>
    </row>
    <row r="57" spans="1:9" ht="15" hidden="1">
      <c r="A57" s="219"/>
      <c r="B57" s="13"/>
      <c r="C57" s="225"/>
      <c r="D57" s="226"/>
      <c r="E57" s="217" t="s">
        <v>716</v>
      </c>
      <c r="F57" s="227"/>
      <c r="G57" s="438"/>
      <c r="H57" s="440"/>
      <c r="I57" s="438"/>
    </row>
    <row r="58" spans="1:9" ht="15" hidden="1">
      <c r="A58" s="219"/>
      <c r="B58" s="13"/>
      <c r="C58" s="225"/>
      <c r="D58" s="226"/>
      <c r="E58" s="217" t="s">
        <v>716</v>
      </c>
      <c r="F58" s="227"/>
      <c r="G58" s="438"/>
      <c r="H58" s="440"/>
      <c r="I58" s="438"/>
    </row>
    <row r="59" spans="1:9" ht="14.25" customHeight="1" hidden="1">
      <c r="A59" s="219">
        <v>2132</v>
      </c>
      <c r="B59" s="13" t="s">
        <v>122</v>
      </c>
      <c r="C59" s="225">
        <v>3</v>
      </c>
      <c r="D59" s="226">
        <v>2</v>
      </c>
      <c r="E59" s="217" t="s">
        <v>311</v>
      </c>
      <c r="F59" s="227" t="s">
        <v>723</v>
      </c>
      <c r="G59" s="438">
        <f>SUM(I59+H59)</f>
        <v>0</v>
      </c>
      <c r="H59" s="440">
        <v>0</v>
      </c>
      <c r="I59" s="438">
        <v>0</v>
      </c>
    </row>
    <row r="60" spans="1:9" ht="36" hidden="1">
      <c r="A60" s="219"/>
      <c r="B60" s="13"/>
      <c r="C60" s="225"/>
      <c r="D60" s="226"/>
      <c r="E60" s="217" t="s">
        <v>707</v>
      </c>
      <c r="F60" s="227"/>
      <c r="G60" s="438"/>
      <c r="H60" s="440"/>
      <c r="I60" s="438"/>
    </row>
    <row r="61" spans="1:9" ht="15" hidden="1">
      <c r="A61" s="219"/>
      <c r="B61" s="13"/>
      <c r="C61" s="225"/>
      <c r="D61" s="226"/>
      <c r="E61" s="217" t="s">
        <v>716</v>
      </c>
      <c r="F61" s="227"/>
      <c r="G61" s="438"/>
      <c r="H61" s="440"/>
      <c r="I61" s="438"/>
    </row>
    <row r="62" spans="1:9" ht="15" hidden="1">
      <c r="A62" s="219"/>
      <c r="B62" s="13"/>
      <c r="C62" s="225"/>
      <c r="D62" s="226"/>
      <c r="E62" s="217" t="s">
        <v>716</v>
      </c>
      <c r="F62" s="227"/>
      <c r="G62" s="438"/>
      <c r="H62" s="440"/>
      <c r="I62" s="438"/>
    </row>
    <row r="63" spans="1:9" ht="15" hidden="1">
      <c r="A63" s="219">
        <v>2133</v>
      </c>
      <c r="B63" s="13" t="s">
        <v>122</v>
      </c>
      <c r="C63" s="225">
        <v>3</v>
      </c>
      <c r="D63" s="226">
        <v>3</v>
      </c>
      <c r="E63" s="217" t="s">
        <v>312</v>
      </c>
      <c r="F63" s="227" t="s">
        <v>724</v>
      </c>
      <c r="G63" s="438">
        <f>SUM(I63+H63)</f>
        <v>0</v>
      </c>
      <c r="H63" s="440">
        <v>0</v>
      </c>
      <c r="I63" s="438">
        <v>0</v>
      </c>
    </row>
    <row r="64" spans="1:9" ht="36" hidden="1">
      <c r="A64" s="219"/>
      <c r="B64" s="13"/>
      <c r="C64" s="225"/>
      <c r="D64" s="226"/>
      <c r="E64" s="217" t="s">
        <v>707</v>
      </c>
      <c r="F64" s="227"/>
      <c r="G64" s="438"/>
      <c r="H64" s="440"/>
      <c r="I64" s="438"/>
    </row>
    <row r="65" spans="1:9" ht="15" hidden="1">
      <c r="A65" s="219"/>
      <c r="B65" s="13"/>
      <c r="C65" s="225"/>
      <c r="D65" s="226"/>
      <c r="E65" s="217"/>
      <c r="F65" s="227"/>
      <c r="G65" s="438"/>
      <c r="H65" s="440"/>
      <c r="I65" s="438"/>
    </row>
    <row r="66" spans="1:9" ht="15" hidden="1">
      <c r="A66" s="219"/>
      <c r="B66" s="13"/>
      <c r="C66" s="225"/>
      <c r="D66" s="226"/>
      <c r="E66" s="217" t="s">
        <v>716</v>
      </c>
      <c r="F66" s="227"/>
      <c r="G66" s="438"/>
      <c r="H66" s="440"/>
      <c r="I66" s="438"/>
    </row>
    <row r="67" spans="1:9" ht="15">
      <c r="A67" s="219"/>
      <c r="B67" s="13"/>
      <c r="C67" s="225"/>
      <c r="D67" s="226"/>
      <c r="E67" s="7"/>
      <c r="F67" s="227"/>
      <c r="G67" s="438"/>
      <c r="H67" s="461"/>
      <c r="I67" s="438"/>
    </row>
    <row r="68" spans="1:9" ht="36">
      <c r="A68" s="219">
        <v>2150</v>
      </c>
      <c r="B68" s="210" t="s">
        <v>122</v>
      </c>
      <c r="C68" s="220">
        <v>5</v>
      </c>
      <c r="D68" s="221">
        <v>0</v>
      </c>
      <c r="E68" s="222" t="s">
        <v>315</v>
      </c>
      <c r="F68" s="223" t="s">
        <v>725</v>
      </c>
      <c r="G68" s="438">
        <f>SUM(G70)</f>
        <v>0</v>
      </c>
      <c r="H68" s="438">
        <f>SUM(H70)</f>
        <v>0</v>
      </c>
      <c r="I68" s="438"/>
    </row>
    <row r="69" spans="1:46" s="10" customFormat="1" ht="10.5" customHeight="1">
      <c r="A69" s="219"/>
      <c r="B69" s="210"/>
      <c r="C69" s="220"/>
      <c r="D69" s="221"/>
      <c r="E69" s="217" t="s">
        <v>14</v>
      </c>
      <c r="F69" s="223"/>
      <c r="G69" s="438"/>
      <c r="H69" s="439"/>
      <c r="I69" s="43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</row>
    <row r="70" spans="1:9" ht="24">
      <c r="A70" s="219">
        <v>2151</v>
      </c>
      <c r="B70" s="13" t="s">
        <v>122</v>
      </c>
      <c r="C70" s="225">
        <v>5</v>
      </c>
      <c r="D70" s="226">
        <v>1</v>
      </c>
      <c r="E70" s="217" t="s">
        <v>316</v>
      </c>
      <c r="F70" s="231" t="s">
        <v>726</v>
      </c>
      <c r="G70" s="438">
        <f>SUM(I70+H70)</f>
        <v>0</v>
      </c>
      <c r="H70" s="440">
        <v>0</v>
      </c>
      <c r="I70" s="438"/>
    </row>
    <row r="71" spans="1:9" ht="24" customHeight="1">
      <c r="A71" s="219"/>
      <c r="B71" s="13"/>
      <c r="C71" s="225"/>
      <c r="D71" s="226"/>
      <c r="E71" s="217" t="s">
        <v>707</v>
      </c>
      <c r="F71" s="227"/>
      <c r="G71" s="438">
        <f>SUM(I71+H71)</f>
        <v>0</v>
      </c>
      <c r="H71" s="440"/>
      <c r="I71" s="438"/>
    </row>
    <row r="72" spans="1:9" ht="15">
      <c r="A72" s="219"/>
      <c r="B72" s="13"/>
      <c r="C72" s="225"/>
      <c r="D72" s="226"/>
      <c r="E72" s="217"/>
      <c r="F72" s="227"/>
      <c r="G72" s="438"/>
      <c r="H72" s="440"/>
      <c r="I72" s="438"/>
    </row>
    <row r="73" spans="1:9" ht="28.5">
      <c r="A73" s="219">
        <v>2160</v>
      </c>
      <c r="B73" s="210" t="s">
        <v>122</v>
      </c>
      <c r="C73" s="220">
        <v>6</v>
      </c>
      <c r="D73" s="221">
        <v>0</v>
      </c>
      <c r="E73" s="222" t="s">
        <v>317</v>
      </c>
      <c r="F73" s="223" t="s">
        <v>727</v>
      </c>
      <c r="G73" s="438">
        <f>SUM(G75)</f>
        <v>4320</v>
      </c>
      <c r="H73" s="438">
        <f>SUM(H75)</f>
        <v>4320</v>
      </c>
      <c r="I73" s="438">
        <f>SUM(I75)</f>
        <v>0</v>
      </c>
    </row>
    <row r="74" spans="1:46" s="10" customFormat="1" ht="12.75" customHeight="1">
      <c r="A74" s="219"/>
      <c r="B74" s="210"/>
      <c r="C74" s="220"/>
      <c r="D74" s="221"/>
      <c r="E74" s="217" t="s">
        <v>14</v>
      </c>
      <c r="F74" s="223"/>
      <c r="G74" s="438"/>
      <c r="H74" s="439"/>
      <c r="I74" s="43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</row>
    <row r="75" spans="1:9" ht="24">
      <c r="A75" s="219">
        <v>2161</v>
      </c>
      <c r="B75" s="13" t="s">
        <v>122</v>
      </c>
      <c r="C75" s="225">
        <v>6</v>
      </c>
      <c r="D75" s="226">
        <v>1</v>
      </c>
      <c r="E75" s="217" t="s">
        <v>318</v>
      </c>
      <c r="F75" s="227" t="s">
        <v>728</v>
      </c>
      <c r="G75" s="438">
        <f>SUM(I75+H75)</f>
        <v>4320</v>
      </c>
      <c r="H75" s="440">
        <f>SUM(H77:H84)</f>
        <v>4320</v>
      </c>
      <c r="I75" s="438">
        <v>0</v>
      </c>
    </row>
    <row r="76" spans="1:9" ht="27" customHeight="1">
      <c r="A76" s="219"/>
      <c r="B76" s="13"/>
      <c r="C76" s="225"/>
      <c r="D76" s="226"/>
      <c r="E76" s="217" t="s">
        <v>707</v>
      </c>
      <c r="F76" s="227"/>
      <c r="G76" s="438">
        <f aca="true" t="shared" si="1" ref="G76:G84">SUM(I76+H76)</f>
        <v>0</v>
      </c>
      <c r="H76" s="440"/>
      <c r="I76" s="438"/>
    </row>
    <row r="77" spans="1:9" ht="22.5" customHeight="1">
      <c r="A77" s="219"/>
      <c r="B77" s="13"/>
      <c r="C77" s="225"/>
      <c r="D77" s="226"/>
      <c r="E77" s="459" t="s">
        <v>952</v>
      </c>
      <c r="F77" s="459"/>
      <c r="G77" s="438">
        <f>SUM(I20+H77)</f>
        <v>150</v>
      </c>
      <c r="H77" s="438">
        <v>150</v>
      </c>
      <c r="I77" s="438"/>
    </row>
    <row r="78" spans="1:9" ht="22.5" customHeight="1">
      <c r="A78" s="219"/>
      <c r="B78" s="13"/>
      <c r="C78" s="225"/>
      <c r="D78" s="226"/>
      <c r="E78" s="217" t="s">
        <v>990</v>
      </c>
      <c r="F78" s="459"/>
      <c r="G78" s="438">
        <v>600</v>
      </c>
      <c r="H78" s="461">
        <v>600</v>
      </c>
      <c r="I78" s="438"/>
    </row>
    <row r="79" spans="1:9" ht="22.5" customHeight="1">
      <c r="A79" s="219"/>
      <c r="B79" s="13"/>
      <c r="C79" s="225"/>
      <c r="D79" s="226"/>
      <c r="E79" s="459" t="s">
        <v>953</v>
      </c>
      <c r="F79" s="459"/>
      <c r="G79" s="438">
        <f>SUM(I21+H79)</f>
        <v>500</v>
      </c>
      <c r="H79" s="461">
        <v>500</v>
      </c>
      <c r="I79" s="438"/>
    </row>
    <row r="80" spans="1:9" ht="18" customHeight="1">
      <c r="A80" s="219"/>
      <c r="B80" s="13"/>
      <c r="C80" s="225"/>
      <c r="D80" s="225"/>
      <c r="E80" s="459" t="s">
        <v>996</v>
      </c>
      <c r="F80" s="454"/>
      <c r="G80" s="438">
        <f t="shared" si="1"/>
        <v>950</v>
      </c>
      <c r="H80" s="440">
        <v>950</v>
      </c>
      <c r="I80" s="438"/>
    </row>
    <row r="81" spans="1:9" ht="18" customHeight="1">
      <c r="A81" s="219"/>
      <c r="B81" s="13"/>
      <c r="C81" s="225"/>
      <c r="D81" s="225"/>
      <c r="E81" s="459" t="s">
        <v>991</v>
      </c>
      <c r="F81" s="454"/>
      <c r="G81" s="438">
        <f t="shared" si="1"/>
        <v>600</v>
      </c>
      <c r="H81" s="440">
        <v>600</v>
      </c>
      <c r="I81" s="520"/>
    </row>
    <row r="82" spans="1:9" ht="15">
      <c r="A82" s="219"/>
      <c r="B82" s="13"/>
      <c r="C82" s="225"/>
      <c r="D82" s="225"/>
      <c r="E82" s="458" t="s">
        <v>691</v>
      </c>
      <c r="F82" s="454"/>
      <c r="G82" s="438">
        <f t="shared" si="1"/>
        <v>600</v>
      </c>
      <c r="H82" s="455">
        <v>600</v>
      </c>
      <c r="I82" s="455"/>
    </row>
    <row r="83" spans="1:9" ht="25.5">
      <c r="A83" s="219"/>
      <c r="B83" s="13"/>
      <c r="C83" s="225"/>
      <c r="D83" s="225"/>
      <c r="E83" s="458" t="s">
        <v>692</v>
      </c>
      <c r="F83" s="454"/>
      <c r="G83" s="438">
        <f t="shared" si="1"/>
        <v>870</v>
      </c>
      <c r="H83" s="455">
        <v>870</v>
      </c>
      <c r="I83" s="455">
        <v>0</v>
      </c>
    </row>
    <row r="84" spans="1:9" ht="15">
      <c r="A84" s="219"/>
      <c r="B84" s="13"/>
      <c r="C84" s="225"/>
      <c r="D84" s="225"/>
      <c r="E84" s="460" t="s">
        <v>689</v>
      </c>
      <c r="F84" s="454"/>
      <c r="G84" s="438">
        <f t="shared" si="1"/>
        <v>50</v>
      </c>
      <c r="H84" s="455">
        <v>50</v>
      </c>
      <c r="I84" s="455"/>
    </row>
    <row r="85" spans="1:9" ht="13.5" customHeight="1">
      <c r="A85" s="219">
        <v>2170</v>
      </c>
      <c r="B85" s="210" t="s">
        <v>122</v>
      </c>
      <c r="C85" s="220">
        <v>7</v>
      </c>
      <c r="D85" s="220">
        <v>0</v>
      </c>
      <c r="E85" s="456" t="s">
        <v>170</v>
      </c>
      <c r="F85" s="454"/>
      <c r="G85" s="455">
        <f>SUM(G87)</f>
        <v>0</v>
      </c>
      <c r="H85" s="455">
        <f>SUM(H87)</f>
        <v>0</v>
      </c>
      <c r="I85" s="455">
        <f>SUM(I87)</f>
        <v>0</v>
      </c>
    </row>
    <row r="86" spans="1:46" s="10" customFormat="1" ht="0.75" customHeight="1">
      <c r="A86" s="219"/>
      <c r="B86" s="210"/>
      <c r="C86" s="220"/>
      <c r="D86" s="221"/>
      <c r="E86" s="217" t="s">
        <v>14</v>
      </c>
      <c r="F86" s="223"/>
      <c r="G86" s="438"/>
      <c r="H86" s="439"/>
      <c r="I86" s="43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</row>
    <row r="87" spans="1:9" ht="14.25" customHeight="1" hidden="1">
      <c r="A87" s="219">
        <v>2171</v>
      </c>
      <c r="B87" s="13" t="s">
        <v>122</v>
      </c>
      <c r="C87" s="225">
        <v>7</v>
      </c>
      <c r="D87" s="226">
        <v>1</v>
      </c>
      <c r="E87" s="217" t="s">
        <v>170</v>
      </c>
      <c r="F87" s="227"/>
      <c r="G87" s="438">
        <f>SUM(I87+H87)</f>
        <v>0</v>
      </c>
      <c r="H87" s="440">
        <v>0</v>
      </c>
      <c r="I87" s="438">
        <v>0</v>
      </c>
    </row>
    <row r="88" spans="1:9" ht="14.25" customHeight="1" hidden="1">
      <c r="A88" s="219"/>
      <c r="B88" s="13"/>
      <c r="C88" s="225"/>
      <c r="D88" s="226"/>
      <c r="E88" s="217" t="s">
        <v>707</v>
      </c>
      <c r="F88" s="227"/>
      <c r="G88" s="438"/>
      <c r="H88" s="440"/>
      <c r="I88" s="438"/>
    </row>
    <row r="89" spans="1:9" ht="15" customHeight="1" hidden="1">
      <c r="A89" s="219"/>
      <c r="B89" s="13"/>
      <c r="C89" s="225"/>
      <c r="D89" s="226"/>
      <c r="E89" s="217" t="s">
        <v>716</v>
      </c>
      <c r="F89" s="227"/>
      <c r="G89" s="438"/>
      <c r="H89" s="440"/>
      <c r="I89" s="438"/>
    </row>
    <row r="90" spans="1:9" ht="15.75" customHeight="1" hidden="1">
      <c r="A90" s="219"/>
      <c r="B90" s="13"/>
      <c r="C90" s="225"/>
      <c r="D90" s="226"/>
      <c r="E90" s="217" t="s">
        <v>716</v>
      </c>
      <c r="F90" s="227"/>
      <c r="G90" s="438"/>
      <c r="H90" s="440"/>
      <c r="I90" s="438"/>
    </row>
    <row r="91" spans="1:9" ht="19.5" customHeight="1" hidden="1">
      <c r="A91" s="219">
        <v>2180</v>
      </c>
      <c r="B91" s="210" t="s">
        <v>122</v>
      </c>
      <c r="C91" s="220">
        <v>8</v>
      </c>
      <c r="D91" s="221">
        <v>0</v>
      </c>
      <c r="E91" s="222" t="s">
        <v>319</v>
      </c>
      <c r="F91" s="223" t="s">
        <v>729</v>
      </c>
      <c r="G91" s="438">
        <f>SUM(G93)</f>
        <v>0</v>
      </c>
      <c r="H91" s="438">
        <f>SUM(H93)</f>
        <v>0</v>
      </c>
      <c r="I91" s="438">
        <f>SUM(I93)</f>
        <v>0</v>
      </c>
    </row>
    <row r="92" spans="1:46" s="10" customFormat="1" ht="17.25" customHeight="1" hidden="1">
      <c r="A92" s="219"/>
      <c r="B92" s="210"/>
      <c r="C92" s="220"/>
      <c r="D92" s="221"/>
      <c r="E92" s="217" t="s">
        <v>14</v>
      </c>
      <c r="F92" s="223"/>
      <c r="G92" s="438"/>
      <c r="H92" s="439"/>
      <c r="I92" s="43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</row>
    <row r="93" spans="1:9" ht="13.5" customHeight="1" hidden="1">
      <c r="A93" s="219">
        <v>2181</v>
      </c>
      <c r="B93" s="13" t="s">
        <v>122</v>
      </c>
      <c r="C93" s="225">
        <v>8</v>
      </c>
      <c r="D93" s="226">
        <v>1</v>
      </c>
      <c r="E93" s="217" t="s">
        <v>319</v>
      </c>
      <c r="F93" s="231" t="s">
        <v>730</v>
      </c>
      <c r="G93" s="438">
        <f>SUM(G95+G96)</f>
        <v>0</v>
      </c>
      <c r="H93" s="438">
        <f>SUM(H95+H96)</f>
        <v>0</v>
      </c>
      <c r="I93" s="438">
        <f>SUM(I95+I96)</f>
        <v>0</v>
      </c>
    </row>
    <row r="94" spans="1:9" ht="12.75" customHeight="1" hidden="1">
      <c r="A94" s="219"/>
      <c r="B94" s="13"/>
      <c r="C94" s="225"/>
      <c r="D94" s="226"/>
      <c r="E94" s="232" t="s">
        <v>14</v>
      </c>
      <c r="F94" s="231"/>
      <c r="G94" s="438"/>
      <c r="H94" s="440"/>
      <c r="I94" s="438"/>
    </row>
    <row r="95" spans="1:9" ht="14.25" customHeight="1" hidden="1">
      <c r="A95" s="219">
        <v>2182</v>
      </c>
      <c r="B95" s="13" t="s">
        <v>122</v>
      </c>
      <c r="C95" s="225">
        <v>8</v>
      </c>
      <c r="D95" s="226">
        <v>1</v>
      </c>
      <c r="E95" s="232" t="s">
        <v>21</v>
      </c>
      <c r="F95" s="231"/>
      <c r="G95" s="438">
        <f>SUM(I95+H95)</f>
        <v>0</v>
      </c>
      <c r="H95" s="440">
        <v>0</v>
      </c>
      <c r="I95" s="438">
        <v>0</v>
      </c>
    </row>
    <row r="96" spans="1:9" ht="13.5" customHeight="1" hidden="1">
      <c r="A96" s="219">
        <v>2183</v>
      </c>
      <c r="B96" s="13" t="s">
        <v>122</v>
      </c>
      <c r="C96" s="225">
        <v>8</v>
      </c>
      <c r="D96" s="226">
        <v>1</v>
      </c>
      <c r="E96" s="232" t="s">
        <v>22</v>
      </c>
      <c r="F96" s="231"/>
      <c r="G96" s="438">
        <f>SUM(I96+H96)</f>
        <v>0</v>
      </c>
      <c r="H96" s="440">
        <v>0</v>
      </c>
      <c r="I96" s="438">
        <v>0</v>
      </c>
    </row>
    <row r="97" spans="1:9" ht="12.75" customHeight="1" hidden="1">
      <c r="A97" s="219">
        <v>2184</v>
      </c>
      <c r="B97" s="13" t="s">
        <v>122</v>
      </c>
      <c r="C97" s="225">
        <v>8</v>
      </c>
      <c r="D97" s="226">
        <v>1</v>
      </c>
      <c r="E97" s="232" t="s">
        <v>27</v>
      </c>
      <c r="F97" s="231"/>
      <c r="G97" s="438"/>
      <c r="H97" s="440"/>
      <c r="I97" s="438"/>
    </row>
    <row r="98" spans="1:9" ht="10.5" customHeight="1" hidden="1">
      <c r="A98" s="219"/>
      <c r="B98" s="13"/>
      <c r="C98" s="225"/>
      <c r="D98" s="226"/>
      <c r="E98" s="217" t="s">
        <v>707</v>
      </c>
      <c r="F98" s="227"/>
      <c r="G98" s="438"/>
      <c r="H98" s="440"/>
      <c r="I98" s="438"/>
    </row>
    <row r="99" spans="1:9" ht="10.5" customHeight="1" hidden="1">
      <c r="A99" s="219"/>
      <c r="B99" s="13"/>
      <c r="C99" s="225"/>
      <c r="D99" s="226"/>
      <c r="E99" s="217" t="s">
        <v>716</v>
      </c>
      <c r="F99" s="227"/>
      <c r="G99" s="438"/>
      <c r="H99" s="440"/>
      <c r="I99" s="438"/>
    </row>
    <row r="100" spans="1:9" ht="15" customHeight="1" hidden="1">
      <c r="A100" s="219"/>
      <c r="B100" s="13"/>
      <c r="C100" s="225"/>
      <c r="D100" s="226"/>
      <c r="E100" s="217" t="s">
        <v>716</v>
      </c>
      <c r="F100" s="227"/>
      <c r="G100" s="438"/>
      <c r="H100" s="440"/>
      <c r="I100" s="438"/>
    </row>
    <row r="101" spans="1:9" ht="18" customHeight="1" hidden="1">
      <c r="A101" s="219">
        <v>2185</v>
      </c>
      <c r="B101" s="13" t="s">
        <v>129</v>
      </c>
      <c r="C101" s="225">
        <v>8</v>
      </c>
      <c r="D101" s="226">
        <v>1</v>
      </c>
      <c r="E101" s="232"/>
      <c r="F101" s="231"/>
      <c r="G101" s="438"/>
      <c r="H101" s="440"/>
      <c r="I101" s="438"/>
    </row>
    <row r="102" spans="1:46" s="24" customFormat="1" ht="26.25" customHeight="1">
      <c r="A102" s="23">
        <v>2200</v>
      </c>
      <c r="B102" s="210" t="s">
        <v>123</v>
      </c>
      <c r="C102" s="220">
        <v>0</v>
      </c>
      <c r="D102" s="221">
        <v>0</v>
      </c>
      <c r="E102" s="213" t="s">
        <v>514</v>
      </c>
      <c r="F102" s="233" t="s">
        <v>731</v>
      </c>
      <c r="G102" s="438">
        <f>SUM(G104+G110+G116+G122+G126)</f>
        <v>0</v>
      </c>
      <c r="H102" s="438">
        <f>SUM(H104+H110+H116+H122+H126)</f>
        <v>0</v>
      </c>
      <c r="I102" s="438">
        <f>SUM(I104+I110+I116+I122+I126)</f>
        <v>0</v>
      </c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</row>
    <row r="103" spans="1:9" ht="15.75" customHeight="1">
      <c r="A103" s="216"/>
      <c r="B103" s="210"/>
      <c r="C103" s="211"/>
      <c r="D103" s="212"/>
      <c r="E103" s="217" t="s">
        <v>13</v>
      </c>
      <c r="F103" s="218"/>
      <c r="G103" s="438"/>
      <c r="H103" s="436"/>
      <c r="I103" s="437"/>
    </row>
    <row r="104" spans="1:9" ht="23.25" customHeight="1">
      <c r="A104" s="219">
        <v>2210</v>
      </c>
      <c r="B104" s="210" t="s">
        <v>123</v>
      </c>
      <c r="C104" s="225">
        <v>1</v>
      </c>
      <c r="D104" s="226">
        <v>0</v>
      </c>
      <c r="E104" s="222" t="s">
        <v>320</v>
      </c>
      <c r="F104" s="234" t="s">
        <v>732</v>
      </c>
      <c r="G104" s="438">
        <f>SUM(G106)</f>
        <v>0</v>
      </c>
      <c r="H104" s="438">
        <f>SUM(H106)</f>
        <v>0</v>
      </c>
      <c r="I104" s="438">
        <f>SUM(I106)</f>
        <v>0</v>
      </c>
    </row>
    <row r="105" spans="1:46" s="10" customFormat="1" ht="19.5" customHeight="1" hidden="1">
      <c r="A105" s="219"/>
      <c r="B105" s="210"/>
      <c r="C105" s="220"/>
      <c r="D105" s="221"/>
      <c r="E105" s="217" t="s">
        <v>14</v>
      </c>
      <c r="F105" s="223"/>
      <c r="G105" s="438"/>
      <c r="H105" s="439"/>
      <c r="I105" s="43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</row>
    <row r="106" spans="1:9" ht="19.5" customHeight="1" hidden="1">
      <c r="A106" s="219">
        <v>2211</v>
      </c>
      <c r="B106" s="13" t="s">
        <v>123</v>
      </c>
      <c r="C106" s="225">
        <v>1</v>
      </c>
      <c r="D106" s="226">
        <v>1</v>
      </c>
      <c r="E106" s="217" t="s">
        <v>321</v>
      </c>
      <c r="F106" s="231" t="s">
        <v>733</v>
      </c>
      <c r="G106" s="438">
        <f>SUM(I106+H106)</f>
        <v>0</v>
      </c>
      <c r="H106" s="440">
        <v>0</v>
      </c>
      <c r="I106" s="438">
        <v>0</v>
      </c>
    </row>
    <row r="107" spans="1:9" ht="12" customHeight="1" hidden="1">
      <c r="A107" s="219"/>
      <c r="B107" s="13"/>
      <c r="C107" s="225"/>
      <c r="D107" s="226"/>
      <c r="E107" s="217" t="s">
        <v>707</v>
      </c>
      <c r="F107" s="227"/>
      <c r="G107" s="438"/>
      <c r="H107" s="440"/>
      <c r="I107" s="438"/>
    </row>
    <row r="108" spans="1:9" ht="16.5" customHeight="1" hidden="1">
      <c r="A108" s="219"/>
      <c r="B108" s="13"/>
      <c r="C108" s="225"/>
      <c r="D108" s="226"/>
      <c r="E108" s="217" t="s">
        <v>716</v>
      </c>
      <c r="F108" s="227"/>
      <c r="G108" s="438"/>
      <c r="H108" s="440"/>
      <c r="I108" s="438"/>
    </row>
    <row r="109" spans="1:9" ht="15.75" customHeight="1" hidden="1">
      <c r="A109" s="219"/>
      <c r="B109" s="13"/>
      <c r="C109" s="225"/>
      <c r="D109" s="226"/>
      <c r="E109" s="217" t="s">
        <v>716</v>
      </c>
      <c r="F109" s="227"/>
      <c r="G109" s="438"/>
      <c r="H109" s="440"/>
      <c r="I109" s="438"/>
    </row>
    <row r="110" spans="1:9" ht="11.25" customHeight="1" hidden="1">
      <c r="A110" s="219">
        <v>2220</v>
      </c>
      <c r="B110" s="210" t="s">
        <v>123</v>
      </c>
      <c r="C110" s="220">
        <v>2</v>
      </c>
      <c r="D110" s="221">
        <v>0</v>
      </c>
      <c r="E110" s="222" t="s">
        <v>322</v>
      </c>
      <c r="F110" s="234" t="s">
        <v>734</v>
      </c>
      <c r="G110" s="438">
        <f>SUM(G112)</f>
        <v>0</v>
      </c>
      <c r="H110" s="438">
        <f>SUM(H112)</f>
        <v>0</v>
      </c>
      <c r="I110" s="438">
        <f>SUM(I112)</f>
        <v>0</v>
      </c>
    </row>
    <row r="111" spans="1:46" s="10" customFormat="1" ht="14.25" customHeight="1" hidden="1">
      <c r="A111" s="219"/>
      <c r="B111" s="210"/>
      <c r="C111" s="220"/>
      <c r="D111" s="221"/>
      <c r="E111" s="217" t="s">
        <v>14</v>
      </c>
      <c r="F111" s="223"/>
      <c r="G111" s="438"/>
      <c r="H111" s="439"/>
      <c r="I111" s="43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</row>
    <row r="112" spans="1:9" ht="15.75" customHeight="1" hidden="1">
      <c r="A112" s="219">
        <v>2221</v>
      </c>
      <c r="B112" s="13" t="s">
        <v>123</v>
      </c>
      <c r="C112" s="225">
        <v>2</v>
      </c>
      <c r="D112" s="226">
        <v>1</v>
      </c>
      <c r="E112" s="217" t="s">
        <v>323</v>
      </c>
      <c r="F112" s="231" t="s">
        <v>735</v>
      </c>
      <c r="G112" s="438">
        <f>SUM(I112+H112)</f>
        <v>0</v>
      </c>
      <c r="H112" s="440">
        <v>0</v>
      </c>
      <c r="I112" s="438">
        <v>0</v>
      </c>
    </row>
    <row r="113" spans="1:9" ht="20.25" customHeight="1" hidden="1">
      <c r="A113" s="219"/>
      <c r="B113" s="13"/>
      <c r="C113" s="225"/>
      <c r="D113" s="226"/>
      <c r="E113" s="217" t="s">
        <v>707</v>
      </c>
      <c r="F113" s="227"/>
      <c r="G113" s="438"/>
      <c r="H113" s="440"/>
      <c r="I113" s="438"/>
    </row>
    <row r="114" spans="1:9" ht="17.25" customHeight="1" hidden="1">
      <c r="A114" s="219"/>
      <c r="B114" s="13"/>
      <c r="C114" s="225"/>
      <c r="D114" s="226"/>
      <c r="E114" s="217" t="s">
        <v>716</v>
      </c>
      <c r="F114" s="227"/>
      <c r="G114" s="438"/>
      <c r="H114" s="440"/>
      <c r="I114" s="438"/>
    </row>
    <row r="115" spans="1:9" ht="0.75" customHeight="1">
      <c r="A115" s="219"/>
      <c r="B115" s="13"/>
      <c r="C115" s="225"/>
      <c r="D115" s="226"/>
      <c r="E115" s="217" t="s">
        <v>716</v>
      </c>
      <c r="F115" s="227"/>
      <c r="G115" s="438"/>
      <c r="H115" s="440"/>
      <c r="I115" s="438"/>
    </row>
    <row r="116" spans="1:9" ht="18.75" customHeight="1">
      <c r="A116" s="219">
        <v>2230</v>
      </c>
      <c r="B116" s="210" t="s">
        <v>123</v>
      </c>
      <c r="C116" s="225">
        <v>3</v>
      </c>
      <c r="D116" s="226">
        <v>0</v>
      </c>
      <c r="E116" s="222" t="s">
        <v>324</v>
      </c>
      <c r="F116" s="234" t="s">
        <v>736</v>
      </c>
      <c r="G116" s="438">
        <f>SUM(G118)</f>
        <v>0</v>
      </c>
      <c r="H116" s="438">
        <f>SUM(H118)</f>
        <v>0</v>
      </c>
      <c r="I116" s="438">
        <f>SUM(I118)</f>
        <v>0</v>
      </c>
    </row>
    <row r="117" spans="1:46" s="10" customFormat="1" ht="1.5" customHeight="1">
      <c r="A117" s="219"/>
      <c r="B117" s="210"/>
      <c r="C117" s="220"/>
      <c r="D117" s="221"/>
      <c r="E117" s="217" t="s">
        <v>14</v>
      </c>
      <c r="F117" s="223"/>
      <c r="G117" s="438"/>
      <c r="H117" s="439"/>
      <c r="I117" s="43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</row>
    <row r="118" spans="1:9" ht="16.5" customHeight="1" hidden="1">
      <c r="A118" s="219">
        <v>2231</v>
      </c>
      <c r="B118" s="13" t="s">
        <v>123</v>
      </c>
      <c r="C118" s="225">
        <v>3</v>
      </c>
      <c r="D118" s="226">
        <v>1</v>
      </c>
      <c r="E118" s="217" t="s">
        <v>325</v>
      </c>
      <c r="F118" s="231" t="s">
        <v>782</v>
      </c>
      <c r="G118" s="438">
        <f>SUM(I118+H118)</f>
        <v>0</v>
      </c>
      <c r="H118" s="440">
        <v>0</v>
      </c>
      <c r="I118" s="438">
        <v>0</v>
      </c>
    </row>
    <row r="119" spans="1:9" ht="16.5" customHeight="1" hidden="1">
      <c r="A119" s="219"/>
      <c r="B119" s="13"/>
      <c r="C119" s="225"/>
      <c r="D119" s="226"/>
      <c r="E119" s="217" t="s">
        <v>707</v>
      </c>
      <c r="F119" s="227"/>
      <c r="G119" s="438"/>
      <c r="H119" s="440"/>
      <c r="I119" s="438"/>
    </row>
    <row r="120" spans="1:9" ht="15" customHeight="1" hidden="1">
      <c r="A120" s="219"/>
      <c r="B120" s="13"/>
      <c r="C120" s="225"/>
      <c r="D120" s="226"/>
      <c r="E120" s="217" t="s">
        <v>716</v>
      </c>
      <c r="F120" s="227"/>
      <c r="G120" s="438"/>
      <c r="H120" s="440"/>
      <c r="I120" s="438"/>
    </row>
    <row r="121" spans="1:9" ht="15" customHeight="1" hidden="1">
      <c r="A121" s="219"/>
      <c r="B121" s="13"/>
      <c r="C121" s="225"/>
      <c r="D121" s="226"/>
      <c r="E121" s="217" t="s">
        <v>716</v>
      </c>
      <c r="F121" s="227"/>
      <c r="G121" s="438"/>
      <c r="H121" s="440"/>
      <c r="I121" s="438"/>
    </row>
    <row r="122" spans="1:9" ht="15" customHeight="1">
      <c r="A122" s="219">
        <v>2240</v>
      </c>
      <c r="B122" s="210" t="s">
        <v>123</v>
      </c>
      <c r="C122" s="220">
        <v>4</v>
      </c>
      <c r="D122" s="221">
        <v>0</v>
      </c>
      <c r="E122" s="222" t="s">
        <v>326</v>
      </c>
      <c r="F122" s="223" t="s">
        <v>783</v>
      </c>
      <c r="G122" s="438">
        <f>SUM(G124)</f>
        <v>0</v>
      </c>
      <c r="H122" s="438">
        <f>SUM(H124)</f>
        <v>0</v>
      </c>
      <c r="I122" s="438">
        <f>SUM(I124)</f>
        <v>0</v>
      </c>
    </row>
    <row r="123" spans="1:46" s="10" customFormat="1" ht="20.25" customHeight="1" hidden="1">
      <c r="A123" s="219"/>
      <c r="B123" s="210"/>
      <c r="C123" s="220"/>
      <c r="D123" s="221"/>
      <c r="E123" s="217" t="s">
        <v>14</v>
      </c>
      <c r="F123" s="223"/>
      <c r="G123" s="438"/>
      <c r="H123" s="439"/>
      <c r="I123" s="43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</row>
    <row r="124" spans="1:9" ht="17.25" customHeight="1" hidden="1">
      <c r="A124" s="219">
        <v>2241</v>
      </c>
      <c r="B124" s="13" t="s">
        <v>123</v>
      </c>
      <c r="C124" s="225">
        <v>4</v>
      </c>
      <c r="D124" s="226">
        <v>1</v>
      </c>
      <c r="E124" s="217" t="s">
        <v>326</v>
      </c>
      <c r="F124" s="231" t="s">
        <v>783</v>
      </c>
      <c r="G124" s="438">
        <f>SUM(I124+H124)</f>
        <v>0</v>
      </c>
      <c r="H124" s="440">
        <v>0</v>
      </c>
      <c r="I124" s="438">
        <v>0</v>
      </c>
    </row>
    <row r="125" spans="1:46" s="10" customFormat="1" ht="17.25" customHeight="1" hidden="1">
      <c r="A125" s="219"/>
      <c r="B125" s="210"/>
      <c r="C125" s="220"/>
      <c r="D125" s="221"/>
      <c r="E125" s="217" t="s">
        <v>14</v>
      </c>
      <c r="F125" s="223"/>
      <c r="G125" s="438"/>
      <c r="H125" s="439"/>
      <c r="I125" s="43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</row>
    <row r="126" spans="1:9" ht="15.75" customHeight="1">
      <c r="A126" s="219">
        <v>2250</v>
      </c>
      <c r="B126" s="210" t="s">
        <v>123</v>
      </c>
      <c r="C126" s="220">
        <v>5</v>
      </c>
      <c r="D126" s="221">
        <v>0</v>
      </c>
      <c r="E126" s="222" t="s">
        <v>327</v>
      </c>
      <c r="F126" s="223" t="s">
        <v>784</v>
      </c>
      <c r="G126" s="438">
        <f>SUM(G128)</f>
        <v>0</v>
      </c>
      <c r="H126" s="438">
        <f>SUM(H128)</f>
        <v>0</v>
      </c>
      <c r="I126" s="438">
        <f>SUM(I128)</f>
        <v>0</v>
      </c>
    </row>
    <row r="127" spans="1:46" s="10" customFormat="1" ht="14.25" customHeight="1">
      <c r="A127" s="219"/>
      <c r="B127" s="210"/>
      <c r="C127" s="220"/>
      <c r="D127" s="221"/>
      <c r="E127" s="217" t="s">
        <v>14</v>
      </c>
      <c r="F127" s="223"/>
      <c r="G127" s="438"/>
      <c r="H127" s="439"/>
      <c r="I127" s="43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</row>
    <row r="128" spans="1:9" ht="19.5" customHeight="1">
      <c r="A128" s="219">
        <v>2251</v>
      </c>
      <c r="B128" s="13" t="s">
        <v>123</v>
      </c>
      <c r="C128" s="225">
        <v>5</v>
      </c>
      <c r="D128" s="226">
        <v>1</v>
      </c>
      <c r="E128" s="217" t="s">
        <v>327</v>
      </c>
      <c r="F128" s="231" t="s">
        <v>785</v>
      </c>
      <c r="G128" s="438">
        <f>SUM(I128+H128)</f>
        <v>0</v>
      </c>
      <c r="H128" s="440"/>
      <c r="I128" s="438">
        <v>0</v>
      </c>
    </row>
    <row r="129" spans="1:9" ht="13.5" customHeight="1">
      <c r="A129" s="219"/>
      <c r="B129" s="13"/>
      <c r="C129" s="225"/>
      <c r="D129" s="226"/>
      <c r="E129" s="217" t="s">
        <v>707</v>
      </c>
      <c r="F129" s="227"/>
      <c r="G129" s="438">
        <f>SUM(I129+H129)</f>
        <v>0</v>
      </c>
      <c r="H129" s="440"/>
      <c r="I129" s="438"/>
    </row>
    <row r="130" spans="1:9" ht="18.75" customHeight="1">
      <c r="A130" s="219"/>
      <c r="B130" s="13"/>
      <c r="C130" s="225"/>
      <c r="D130" s="226"/>
      <c r="E130" s="236" t="s">
        <v>973</v>
      </c>
      <c r="F130" s="227"/>
      <c r="G130" s="438">
        <f>SUM(I130+H130)</f>
        <v>0</v>
      </c>
      <c r="H130" s="440"/>
      <c r="I130" s="438"/>
    </row>
    <row r="131" spans="1:9" ht="21" customHeight="1">
      <c r="A131" s="219"/>
      <c r="B131" s="13"/>
      <c r="C131" s="225"/>
      <c r="D131" s="226"/>
      <c r="E131" s="217" t="s">
        <v>716</v>
      </c>
      <c r="F131" s="227"/>
      <c r="G131" s="438"/>
      <c r="H131" s="440"/>
      <c r="I131" s="438"/>
    </row>
    <row r="132" spans="1:46" s="24" customFormat="1" ht="23.25" customHeight="1">
      <c r="A132" s="23">
        <v>2300</v>
      </c>
      <c r="B132" s="235" t="s">
        <v>124</v>
      </c>
      <c r="C132" s="220">
        <v>0</v>
      </c>
      <c r="D132" s="221">
        <v>0</v>
      </c>
      <c r="E132" s="236" t="s">
        <v>62</v>
      </c>
      <c r="F132" s="233" t="s">
        <v>786</v>
      </c>
      <c r="G132" s="438">
        <f>SUM(G134+G148+G154+G164+G170+G176+G182)</f>
        <v>0</v>
      </c>
      <c r="H132" s="438">
        <f>SUM(H134+H148+H154+H164+H170+H176+H182)</f>
        <v>0</v>
      </c>
      <c r="I132" s="438">
        <f>SUM(I134+I148+I154+I164+I170+I176+I182)</f>
        <v>0</v>
      </c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</row>
    <row r="133" spans="1:9" ht="0.75" customHeight="1">
      <c r="A133" s="216"/>
      <c r="B133" s="210"/>
      <c r="C133" s="211"/>
      <c r="D133" s="212"/>
      <c r="E133" s="217" t="s">
        <v>13</v>
      </c>
      <c r="F133" s="218"/>
      <c r="G133" s="438"/>
      <c r="H133" s="436"/>
      <c r="I133" s="437"/>
    </row>
    <row r="134" spans="1:9" ht="21.75" customHeight="1" hidden="1">
      <c r="A134" s="219">
        <v>2310</v>
      </c>
      <c r="B134" s="235" t="s">
        <v>124</v>
      </c>
      <c r="C134" s="220">
        <v>1</v>
      </c>
      <c r="D134" s="221">
        <v>0</v>
      </c>
      <c r="E134" s="222" t="s">
        <v>582</v>
      </c>
      <c r="F134" s="223" t="s">
        <v>787</v>
      </c>
      <c r="G134" s="438">
        <f>SUM(G136+G140+G144)</f>
        <v>0</v>
      </c>
      <c r="H134" s="438">
        <f>SUM(H136+H140+H144)</f>
        <v>0</v>
      </c>
      <c r="I134" s="438">
        <f>SUM(I136+I140+I144)</f>
        <v>0</v>
      </c>
    </row>
    <row r="135" spans="1:46" s="10" customFormat="1" ht="21.75" customHeight="1" hidden="1">
      <c r="A135" s="219"/>
      <c r="B135" s="210"/>
      <c r="C135" s="220"/>
      <c r="D135" s="221"/>
      <c r="E135" s="217" t="s">
        <v>14</v>
      </c>
      <c r="F135" s="223"/>
      <c r="G135" s="438"/>
      <c r="H135" s="439"/>
      <c r="I135" s="43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</row>
    <row r="136" spans="1:9" ht="19.5" customHeight="1" hidden="1">
      <c r="A136" s="219">
        <v>2311</v>
      </c>
      <c r="B136" s="14" t="s">
        <v>124</v>
      </c>
      <c r="C136" s="225">
        <v>1</v>
      </c>
      <c r="D136" s="226">
        <v>1</v>
      </c>
      <c r="E136" s="217" t="s">
        <v>328</v>
      </c>
      <c r="F136" s="231" t="s">
        <v>788</v>
      </c>
      <c r="G136" s="438">
        <f>SUM(I136+H136)</f>
        <v>0</v>
      </c>
      <c r="H136" s="440">
        <v>0</v>
      </c>
      <c r="I136" s="438">
        <v>0</v>
      </c>
    </row>
    <row r="137" spans="1:9" ht="17.25" customHeight="1" hidden="1">
      <c r="A137" s="219"/>
      <c r="B137" s="13"/>
      <c r="C137" s="225"/>
      <c r="D137" s="226"/>
      <c r="E137" s="217" t="s">
        <v>707</v>
      </c>
      <c r="F137" s="227"/>
      <c r="G137" s="438"/>
      <c r="H137" s="440"/>
      <c r="I137" s="438"/>
    </row>
    <row r="138" spans="1:9" ht="20.25" customHeight="1" hidden="1">
      <c r="A138" s="219"/>
      <c r="B138" s="13"/>
      <c r="C138" s="225"/>
      <c r="D138" s="226"/>
      <c r="E138" s="217" t="s">
        <v>716</v>
      </c>
      <c r="F138" s="227"/>
      <c r="G138" s="438"/>
      <c r="H138" s="440"/>
      <c r="I138" s="438"/>
    </row>
    <row r="139" spans="1:9" ht="19.5" customHeight="1" hidden="1">
      <c r="A139" s="219"/>
      <c r="B139" s="13"/>
      <c r="C139" s="225"/>
      <c r="D139" s="226"/>
      <c r="E139" s="217" t="s">
        <v>716</v>
      </c>
      <c r="F139" s="227"/>
      <c r="G139" s="438"/>
      <c r="H139" s="440"/>
      <c r="I139" s="438"/>
    </row>
    <row r="140" spans="1:9" ht="16.5" customHeight="1" hidden="1">
      <c r="A140" s="219">
        <v>2312</v>
      </c>
      <c r="B140" s="14" t="s">
        <v>124</v>
      </c>
      <c r="C140" s="225">
        <v>1</v>
      </c>
      <c r="D140" s="226">
        <v>2</v>
      </c>
      <c r="E140" s="217" t="s">
        <v>583</v>
      </c>
      <c r="F140" s="231"/>
      <c r="G140" s="438">
        <f>SUM(I140+H140)</f>
        <v>0</v>
      </c>
      <c r="H140" s="440">
        <v>0</v>
      </c>
      <c r="I140" s="438">
        <v>0</v>
      </c>
    </row>
    <row r="141" spans="1:9" ht="9.75" customHeight="1" hidden="1">
      <c r="A141" s="219"/>
      <c r="B141" s="13"/>
      <c r="C141" s="225"/>
      <c r="D141" s="226"/>
      <c r="E141" s="217" t="s">
        <v>707</v>
      </c>
      <c r="F141" s="227"/>
      <c r="G141" s="438"/>
      <c r="H141" s="440"/>
      <c r="I141" s="438"/>
    </row>
    <row r="142" spans="1:9" ht="14.25" customHeight="1" hidden="1">
      <c r="A142" s="219"/>
      <c r="B142" s="13"/>
      <c r="C142" s="225"/>
      <c r="D142" s="226"/>
      <c r="E142" s="217" t="s">
        <v>716</v>
      </c>
      <c r="F142" s="227"/>
      <c r="G142" s="438"/>
      <c r="H142" s="440"/>
      <c r="I142" s="438"/>
    </row>
    <row r="143" spans="1:9" ht="12.75" customHeight="1" hidden="1">
      <c r="A143" s="219"/>
      <c r="B143" s="13"/>
      <c r="C143" s="225"/>
      <c r="D143" s="226"/>
      <c r="E143" s="217" t="s">
        <v>716</v>
      </c>
      <c r="F143" s="227"/>
      <c r="G143" s="438"/>
      <c r="H143" s="440"/>
      <c r="I143" s="438"/>
    </row>
    <row r="144" spans="1:9" ht="13.5" customHeight="1" hidden="1">
      <c r="A144" s="219">
        <v>2313</v>
      </c>
      <c r="B144" s="14" t="s">
        <v>124</v>
      </c>
      <c r="C144" s="225">
        <v>1</v>
      </c>
      <c r="D144" s="226">
        <v>3</v>
      </c>
      <c r="E144" s="217" t="s">
        <v>584</v>
      </c>
      <c r="F144" s="231"/>
      <c r="G144" s="438">
        <f>SUM(I144+H144)</f>
        <v>0</v>
      </c>
      <c r="H144" s="440">
        <v>0</v>
      </c>
      <c r="I144" s="438">
        <v>0</v>
      </c>
    </row>
    <row r="145" spans="1:9" ht="15.75" customHeight="1" hidden="1">
      <c r="A145" s="219"/>
      <c r="B145" s="13"/>
      <c r="C145" s="225"/>
      <c r="D145" s="226"/>
      <c r="E145" s="217" t="s">
        <v>707</v>
      </c>
      <c r="F145" s="227"/>
      <c r="G145" s="438"/>
      <c r="H145" s="440"/>
      <c r="I145" s="438"/>
    </row>
    <row r="146" spans="1:9" ht="17.25" customHeight="1" hidden="1">
      <c r="A146" s="219"/>
      <c r="B146" s="13"/>
      <c r="C146" s="225"/>
      <c r="D146" s="226"/>
      <c r="E146" s="217" t="s">
        <v>716</v>
      </c>
      <c r="F146" s="227"/>
      <c r="G146" s="438"/>
      <c r="H146" s="440"/>
      <c r="I146" s="438"/>
    </row>
    <row r="147" spans="1:9" ht="15" customHeight="1" hidden="1">
      <c r="A147" s="219"/>
      <c r="B147" s="13"/>
      <c r="C147" s="225"/>
      <c r="D147" s="226"/>
      <c r="E147" s="217" t="s">
        <v>716</v>
      </c>
      <c r="F147" s="227"/>
      <c r="G147" s="438"/>
      <c r="H147" s="440"/>
      <c r="I147" s="438"/>
    </row>
    <row r="148" spans="1:9" ht="17.25" customHeight="1" hidden="1">
      <c r="A148" s="219">
        <v>2320</v>
      </c>
      <c r="B148" s="235" t="s">
        <v>124</v>
      </c>
      <c r="C148" s="220">
        <v>2</v>
      </c>
      <c r="D148" s="221">
        <v>0</v>
      </c>
      <c r="E148" s="222" t="s">
        <v>585</v>
      </c>
      <c r="F148" s="223" t="s">
        <v>789</v>
      </c>
      <c r="G148" s="438">
        <f>SUM(G150)</f>
        <v>0</v>
      </c>
      <c r="H148" s="438">
        <f>SUM(H150)</f>
        <v>0</v>
      </c>
      <c r="I148" s="438">
        <f>SUM(I150)</f>
        <v>0</v>
      </c>
    </row>
    <row r="149" spans="1:46" s="10" customFormat="1" ht="15.75" customHeight="1" hidden="1">
      <c r="A149" s="219"/>
      <c r="B149" s="210"/>
      <c r="C149" s="220"/>
      <c r="D149" s="221"/>
      <c r="E149" s="217" t="s">
        <v>14</v>
      </c>
      <c r="F149" s="223"/>
      <c r="G149" s="438"/>
      <c r="H149" s="439"/>
      <c r="I149" s="43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</row>
    <row r="150" spans="1:9" ht="15.75" customHeight="1" hidden="1">
      <c r="A150" s="219">
        <v>2321</v>
      </c>
      <c r="B150" s="14" t="s">
        <v>124</v>
      </c>
      <c r="C150" s="225">
        <v>2</v>
      </c>
      <c r="D150" s="226">
        <v>1</v>
      </c>
      <c r="E150" s="217" t="s">
        <v>586</v>
      </c>
      <c r="F150" s="231" t="s">
        <v>790</v>
      </c>
      <c r="G150" s="438">
        <f>SUM(I150+H150)</f>
        <v>0</v>
      </c>
      <c r="H150" s="440">
        <v>0</v>
      </c>
      <c r="I150" s="438">
        <v>0</v>
      </c>
    </row>
    <row r="151" spans="1:9" ht="19.5" customHeight="1" hidden="1">
      <c r="A151" s="219"/>
      <c r="B151" s="13"/>
      <c r="C151" s="225"/>
      <c r="D151" s="226"/>
      <c r="E151" s="217" t="s">
        <v>707</v>
      </c>
      <c r="F151" s="227"/>
      <c r="G151" s="438"/>
      <c r="H151" s="440"/>
      <c r="I151" s="438"/>
    </row>
    <row r="152" spans="1:9" ht="18" customHeight="1" hidden="1">
      <c r="A152" s="219"/>
      <c r="B152" s="13"/>
      <c r="C152" s="225"/>
      <c r="D152" s="226"/>
      <c r="E152" s="217" t="s">
        <v>716</v>
      </c>
      <c r="F152" s="227"/>
      <c r="G152" s="438"/>
      <c r="H152" s="440"/>
      <c r="I152" s="438"/>
    </row>
    <row r="153" spans="1:9" ht="22.5" customHeight="1" hidden="1">
      <c r="A153" s="219"/>
      <c r="B153" s="13"/>
      <c r="C153" s="225"/>
      <c r="D153" s="226"/>
      <c r="E153" s="217" t="s">
        <v>716</v>
      </c>
      <c r="F153" s="227"/>
      <c r="G153" s="438"/>
      <c r="H153" s="440"/>
      <c r="I153" s="438"/>
    </row>
    <row r="154" spans="1:9" ht="22.5" customHeight="1" hidden="1">
      <c r="A154" s="219">
        <v>2330</v>
      </c>
      <c r="B154" s="235" t="s">
        <v>124</v>
      </c>
      <c r="C154" s="220">
        <v>3</v>
      </c>
      <c r="D154" s="221">
        <v>0</v>
      </c>
      <c r="E154" s="222" t="s">
        <v>587</v>
      </c>
      <c r="F154" s="223" t="s">
        <v>791</v>
      </c>
      <c r="G154" s="438">
        <f>SUM(G156+G160)</f>
        <v>0</v>
      </c>
      <c r="H154" s="438">
        <f>SUM(H156+H160)</f>
        <v>0</v>
      </c>
      <c r="I154" s="438">
        <f>SUM(I156+I160)</f>
        <v>0</v>
      </c>
    </row>
    <row r="155" spans="1:46" s="10" customFormat="1" ht="21.75" customHeight="1" hidden="1">
      <c r="A155" s="219"/>
      <c r="B155" s="210"/>
      <c r="C155" s="220"/>
      <c r="D155" s="221"/>
      <c r="E155" s="217" t="s">
        <v>14</v>
      </c>
      <c r="F155" s="223"/>
      <c r="G155" s="438"/>
      <c r="H155" s="439"/>
      <c r="I155" s="43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</row>
    <row r="156" spans="1:9" ht="21.75" customHeight="1" hidden="1">
      <c r="A156" s="219">
        <v>2331</v>
      </c>
      <c r="B156" s="14" t="s">
        <v>124</v>
      </c>
      <c r="C156" s="225">
        <v>3</v>
      </c>
      <c r="D156" s="226">
        <v>1</v>
      </c>
      <c r="E156" s="217" t="s">
        <v>329</v>
      </c>
      <c r="F156" s="231" t="s">
        <v>792</v>
      </c>
      <c r="G156" s="438">
        <f>SUM(I156+H156)</f>
        <v>0</v>
      </c>
      <c r="H156" s="440">
        <v>0</v>
      </c>
      <c r="I156" s="438">
        <v>0</v>
      </c>
    </row>
    <row r="157" spans="1:9" ht="20.25" customHeight="1" hidden="1">
      <c r="A157" s="219"/>
      <c r="B157" s="13"/>
      <c r="C157" s="225"/>
      <c r="D157" s="226"/>
      <c r="E157" s="217" t="s">
        <v>707</v>
      </c>
      <c r="F157" s="227"/>
      <c r="G157" s="438"/>
      <c r="H157" s="440"/>
      <c r="I157" s="438"/>
    </row>
    <row r="158" spans="1:9" ht="16.5" customHeight="1" hidden="1">
      <c r="A158" s="219"/>
      <c r="B158" s="13"/>
      <c r="C158" s="225"/>
      <c r="D158" s="226"/>
      <c r="E158" s="217" t="s">
        <v>716</v>
      </c>
      <c r="F158" s="227"/>
      <c r="G158" s="438"/>
      <c r="H158" s="440"/>
      <c r="I158" s="438"/>
    </row>
    <row r="159" spans="1:9" ht="16.5" customHeight="1" hidden="1">
      <c r="A159" s="219"/>
      <c r="B159" s="13"/>
      <c r="C159" s="225"/>
      <c r="D159" s="226"/>
      <c r="E159" s="217" t="s">
        <v>716</v>
      </c>
      <c r="F159" s="227"/>
      <c r="G159" s="438"/>
      <c r="H159" s="440"/>
      <c r="I159" s="438"/>
    </row>
    <row r="160" spans="1:9" ht="15" customHeight="1" hidden="1">
      <c r="A160" s="219">
        <v>2332</v>
      </c>
      <c r="B160" s="14" t="s">
        <v>124</v>
      </c>
      <c r="C160" s="225">
        <v>3</v>
      </c>
      <c r="D160" s="226">
        <v>2</v>
      </c>
      <c r="E160" s="217" t="s">
        <v>588</v>
      </c>
      <c r="F160" s="231"/>
      <c r="G160" s="438">
        <f>SUM(I160+H160)</f>
        <v>0</v>
      </c>
      <c r="H160" s="440">
        <v>0</v>
      </c>
      <c r="I160" s="438">
        <v>0</v>
      </c>
    </row>
    <row r="161" spans="1:9" ht="18" customHeight="1" hidden="1">
      <c r="A161" s="219"/>
      <c r="B161" s="13"/>
      <c r="C161" s="225"/>
      <c r="D161" s="226"/>
      <c r="E161" s="217" t="s">
        <v>707</v>
      </c>
      <c r="F161" s="227"/>
      <c r="G161" s="438"/>
      <c r="H161" s="440"/>
      <c r="I161" s="438"/>
    </row>
    <row r="162" spans="1:9" ht="17.25" customHeight="1" hidden="1">
      <c r="A162" s="219"/>
      <c r="B162" s="13"/>
      <c r="C162" s="225"/>
      <c r="D162" s="226"/>
      <c r="E162" s="217" t="s">
        <v>716</v>
      </c>
      <c r="F162" s="227"/>
      <c r="G162" s="438"/>
      <c r="H162" s="440"/>
      <c r="I162" s="438"/>
    </row>
    <row r="163" spans="1:9" ht="17.25" customHeight="1" hidden="1">
      <c r="A163" s="219"/>
      <c r="B163" s="13"/>
      <c r="C163" s="225"/>
      <c r="D163" s="226"/>
      <c r="E163" s="217" t="s">
        <v>716</v>
      </c>
      <c r="F163" s="227"/>
      <c r="G163" s="438"/>
      <c r="H163" s="440"/>
      <c r="I163" s="438"/>
    </row>
    <row r="164" spans="1:9" ht="18.75" customHeight="1" hidden="1">
      <c r="A164" s="219">
        <v>2340</v>
      </c>
      <c r="B164" s="235" t="s">
        <v>124</v>
      </c>
      <c r="C164" s="220">
        <v>4</v>
      </c>
      <c r="D164" s="221">
        <v>0</v>
      </c>
      <c r="E164" s="222" t="s">
        <v>589</v>
      </c>
      <c r="F164" s="231"/>
      <c r="G164" s="438">
        <f>SUM(G166)</f>
        <v>0</v>
      </c>
      <c r="H164" s="438">
        <f>SUM(H166)</f>
        <v>0</v>
      </c>
      <c r="I164" s="438">
        <f>SUM(I166)</f>
        <v>0</v>
      </c>
    </row>
    <row r="165" spans="1:46" s="10" customFormat="1" ht="18.75" customHeight="1" hidden="1">
      <c r="A165" s="219"/>
      <c r="B165" s="210"/>
      <c r="C165" s="220"/>
      <c r="D165" s="221"/>
      <c r="E165" s="217" t="s">
        <v>14</v>
      </c>
      <c r="F165" s="223"/>
      <c r="G165" s="438"/>
      <c r="H165" s="439"/>
      <c r="I165" s="43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4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4"/>
    </row>
    <row r="166" spans="1:9" ht="19.5" customHeight="1" hidden="1">
      <c r="A166" s="219">
        <v>2341</v>
      </c>
      <c r="B166" s="14" t="s">
        <v>124</v>
      </c>
      <c r="C166" s="225">
        <v>4</v>
      </c>
      <c r="D166" s="226">
        <v>1</v>
      </c>
      <c r="E166" s="217" t="s">
        <v>589</v>
      </c>
      <c r="F166" s="231"/>
      <c r="G166" s="438">
        <f>SUM(I166+H166)</f>
        <v>0</v>
      </c>
      <c r="H166" s="440">
        <v>0</v>
      </c>
      <c r="I166" s="438">
        <v>0</v>
      </c>
    </row>
    <row r="167" spans="1:9" ht="9.75" customHeight="1" hidden="1">
      <c r="A167" s="219"/>
      <c r="B167" s="13"/>
      <c r="C167" s="225"/>
      <c r="D167" s="226"/>
      <c r="E167" s="217" t="s">
        <v>707</v>
      </c>
      <c r="F167" s="227"/>
      <c r="G167" s="438"/>
      <c r="H167" s="440"/>
      <c r="I167" s="438"/>
    </row>
    <row r="168" spans="1:9" ht="10.5" customHeight="1" hidden="1">
      <c r="A168" s="219"/>
      <c r="B168" s="13"/>
      <c r="C168" s="225"/>
      <c r="D168" s="226"/>
      <c r="E168" s="217" t="s">
        <v>716</v>
      </c>
      <c r="F168" s="227"/>
      <c r="G168" s="438"/>
      <c r="H168" s="440"/>
      <c r="I168" s="438"/>
    </row>
    <row r="169" spans="1:9" ht="15.75" customHeight="1" hidden="1">
      <c r="A169" s="219"/>
      <c r="B169" s="13"/>
      <c r="C169" s="225"/>
      <c r="D169" s="226"/>
      <c r="E169" s="217" t="s">
        <v>716</v>
      </c>
      <c r="F169" s="227"/>
      <c r="G169" s="438"/>
      <c r="H169" s="440"/>
      <c r="I169" s="438"/>
    </row>
    <row r="170" spans="1:9" ht="18" customHeight="1" hidden="1">
      <c r="A170" s="219">
        <v>2350</v>
      </c>
      <c r="B170" s="235" t="s">
        <v>124</v>
      </c>
      <c r="C170" s="220">
        <v>5</v>
      </c>
      <c r="D170" s="221">
        <v>0</v>
      </c>
      <c r="E170" s="222" t="s">
        <v>330</v>
      </c>
      <c r="F170" s="223" t="s">
        <v>793</v>
      </c>
      <c r="G170" s="438">
        <f>SUM(G172)</f>
        <v>0</v>
      </c>
      <c r="H170" s="438">
        <f>SUM(H172)</f>
        <v>0</v>
      </c>
      <c r="I170" s="438">
        <f>SUM(I172)</f>
        <v>0</v>
      </c>
    </row>
    <row r="171" spans="1:46" s="10" customFormat="1" ht="15" customHeight="1" hidden="1">
      <c r="A171" s="219"/>
      <c r="B171" s="210"/>
      <c r="C171" s="220"/>
      <c r="D171" s="221"/>
      <c r="E171" s="217" t="s">
        <v>14</v>
      </c>
      <c r="F171" s="223"/>
      <c r="G171" s="438"/>
      <c r="H171" s="439"/>
      <c r="I171" s="43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</row>
    <row r="172" spans="1:9" ht="14.25" customHeight="1" hidden="1">
      <c r="A172" s="219">
        <v>2351</v>
      </c>
      <c r="B172" s="14" t="s">
        <v>124</v>
      </c>
      <c r="C172" s="225">
        <v>5</v>
      </c>
      <c r="D172" s="226">
        <v>1</v>
      </c>
      <c r="E172" s="217" t="s">
        <v>336</v>
      </c>
      <c r="F172" s="231" t="s">
        <v>793</v>
      </c>
      <c r="G172" s="438">
        <f>SUM(I172+H172)</f>
        <v>0</v>
      </c>
      <c r="H172" s="440">
        <v>0</v>
      </c>
      <c r="I172" s="438">
        <v>0</v>
      </c>
    </row>
    <row r="173" spans="1:9" ht="12.75" customHeight="1" hidden="1">
      <c r="A173" s="219"/>
      <c r="B173" s="13"/>
      <c r="C173" s="225"/>
      <c r="D173" s="226"/>
      <c r="E173" s="217" t="s">
        <v>707</v>
      </c>
      <c r="F173" s="227"/>
      <c r="G173" s="438"/>
      <c r="H173" s="440"/>
      <c r="I173" s="438"/>
    </row>
    <row r="174" spans="1:9" ht="11.25" customHeight="1" hidden="1">
      <c r="A174" s="219"/>
      <c r="B174" s="13"/>
      <c r="C174" s="225"/>
      <c r="D174" s="226"/>
      <c r="E174" s="217" t="s">
        <v>716</v>
      </c>
      <c r="F174" s="227"/>
      <c r="G174" s="438"/>
      <c r="H174" s="440"/>
      <c r="I174" s="438"/>
    </row>
    <row r="175" spans="1:9" ht="15.75" customHeight="1" hidden="1">
      <c r="A175" s="219"/>
      <c r="B175" s="13"/>
      <c r="C175" s="225"/>
      <c r="D175" s="226"/>
      <c r="E175" s="217" t="s">
        <v>716</v>
      </c>
      <c r="F175" s="227"/>
      <c r="G175" s="438"/>
      <c r="H175" s="440"/>
      <c r="I175" s="438"/>
    </row>
    <row r="176" spans="1:9" ht="36" hidden="1">
      <c r="A176" s="219">
        <v>2360</v>
      </c>
      <c r="B176" s="235" t="s">
        <v>124</v>
      </c>
      <c r="C176" s="220">
        <v>6</v>
      </c>
      <c r="D176" s="221">
        <v>0</v>
      </c>
      <c r="E176" s="222" t="s">
        <v>44</v>
      </c>
      <c r="F176" s="223" t="s">
        <v>794</v>
      </c>
      <c r="G176" s="438">
        <f>SUM(G178)</f>
        <v>0</v>
      </c>
      <c r="H176" s="438">
        <f>SUM(H178)</f>
        <v>0</v>
      </c>
      <c r="I176" s="438">
        <f>SUM(I178)</f>
        <v>0</v>
      </c>
    </row>
    <row r="177" spans="1:46" s="10" customFormat="1" ht="18" customHeight="1" hidden="1">
      <c r="A177" s="219"/>
      <c r="B177" s="210"/>
      <c r="C177" s="220"/>
      <c r="D177" s="221"/>
      <c r="E177" s="217" t="s">
        <v>14</v>
      </c>
      <c r="F177" s="223"/>
      <c r="G177" s="438"/>
      <c r="H177" s="439"/>
      <c r="I177" s="43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</row>
    <row r="178" spans="1:9" ht="17.25" customHeight="1" hidden="1">
      <c r="A178" s="219">
        <v>2361</v>
      </c>
      <c r="B178" s="14" t="s">
        <v>124</v>
      </c>
      <c r="C178" s="225">
        <v>6</v>
      </c>
      <c r="D178" s="226">
        <v>1</v>
      </c>
      <c r="E178" s="217" t="s">
        <v>44</v>
      </c>
      <c r="F178" s="231" t="s">
        <v>795</v>
      </c>
      <c r="G178" s="438">
        <f>SUM(I178+H178)</f>
        <v>0</v>
      </c>
      <c r="H178" s="440">
        <v>0</v>
      </c>
      <c r="I178" s="438">
        <v>0</v>
      </c>
    </row>
    <row r="179" spans="1:9" ht="22.5" customHeight="1" hidden="1">
      <c r="A179" s="219"/>
      <c r="B179" s="13"/>
      <c r="C179" s="225"/>
      <c r="D179" s="226"/>
      <c r="E179" s="217" t="s">
        <v>707</v>
      </c>
      <c r="F179" s="227"/>
      <c r="G179" s="438"/>
      <c r="H179" s="440"/>
      <c r="I179" s="438"/>
    </row>
    <row r="180" spans="1:9" ht="21" customHeight="1" hidden="1">
      <c r="A180" s="219"/>
      <c r="B180" s="13"/>
      <c r="C180" s="225"/>
      <c r="D180" s="226"/>
      <c r="E180" s="217" t="s">
        <v>716</v>
      </c>
      <c r="F180" s="227"/>
      <c r="G180" s="438"/>
      <c r="H180" s="440"/>
      <c r="I180" s="438"/>
    </row>
    <row r="181" spans="1:9" ht="18.75" customHeight="1" hidden="1">
      <c r="A181" s="219"/>
      <c r="B181" s="13"/>
      <c r="C181" s="225"/>
      <c r="D181" s="226"/>
      <c r="E181" s="217" t="s">
        <v>716</v>
      </c>
      <c r="F181" s="227"/>
      <c r="G181" s="438"/>
      <c r="H181" s="440"/>
      <c r="I181" s="438"/>
    </row>
    <row r="182" spans="1:9" ht="16.5" customHeight="1" hidden="1">
      <c r="A182" s="219">
        <v>2370</v>
      </c>
      <c r="B182" s="235" t="s">
        <v>124</v>
      </c>
      <c r="C182" s="220">
        <v>7</v>
      </c>
      <c r="D182" s="221">
        <v>0</v>
      </c>
      <c r="E182" s="222" t="s">
        <v>46</v>
      </c>
      <c r="F182" s="223" t="s">
        <v>796</v>
      </c>
      <c r="G182" s="438">
        <f>SUM(G184)</f>
        <v>0</v>
      </c>
      <c r="H182" s="438">
        <f>SUM(H184)</f>
        <v>0</v>
      </c>
      <c r="I182" s="438">
        <f>SUM(I184)</f>
        <v>0</v>
      </c>
    </row>
    <row r="183" spans="1:46" s="10" customFormat="1" ht="21.75" customHeight="1" hidden="1">
      <c r="A183" s="219"/>
      <c r="B183" s="210"/>
      <c r="C183" s="220"/>
      <c r="D183" s="221"/>
      <c r="E183" s="217" t="s">
        <v>14</v>
      </c>
      <c r="F183" s="223"/>
      <c r="G183" s="438"/>
      <c r="H183" s="439"/>
      <c r="I183" s="43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</row>
    <row r="184" spans="1:9" ht="18.75" customHeight="1" hidden="1">
      <c r="A184" s="219">
        <v>2371</v>
      </c>
      <c r="B184" s="14" t="s">
        <v>124</v>
      </c>
      <c r="C184" s="225">
        <v>7</v>
      </c>
      <c r="D184" s="226">
        <v>1</v>
      </c>
      <c r="E184" s="217" t="s">
        <v>46</v>
      </c>
      <c r="F184" s="231" t="s">
        <v>797</v>
      </c>
      <c r="G184" s="438">
        <f>SUM(I184+H184)</f>
        <v>0</v>
      </c>
      <c r="H184" s="440">
        <v>0</v>
      </c>
      <c r="I184" s="438">
        <v>0</v>
      </c>
    </row>
    <row r="185" spans="1:9" ht="23.25" customHeight="1" hidden="1">
      <c r="A185" s="219"/>
      <c r="B185" s="13"/>
      <c r="C185" s="225"/>
      <c r="D185" s="226"/>
      <c r="E185" s="217" t="s">
        <v>707</v>
      </c>
      <c r="F185" s="227"/>
      <c r="G185" s="438"/>
      <c r="H185" s="440"/>
      <c r="I185" s="438"/>
    </row>
    <row r="186" spans="1:9" ht="31.5" customHeight="1" hidden="1">
      <c r="A186" s="219"/>
      <c r="B186" s="13"/>
      <c r="C186" s="225"/>
      <c r="D186" s="226"/>
      <c r="E186" s="217" t="s">
        <v>716</v>
      </c>
      <c r="F186" s="227"/>
      <c r="G186" s="438"/>
      <c r="H186" s="440"/>
      <c r="I186" s="438"/>
    </row>
    <row r="187" spans="1:9" ht="33.75" customHeight="1" hidden="1">
      <c r="A187" s="219"/>
      <c r="B187" s="13"/>
      <c r="C187" s="225"/>
      <c r="D187" s="226"/>
      <c r="E187" s="217" t="s">
        <v>716</v>
      </c>
      <c r="F187" s="227"/>
      <c r="G187" s="438"/>
      <c r="H187" s="440"/>
      <c r="I187" s="438"/>
    </row>
    <row r="188" spans="1:46" s="24" customFormat="1" ht="52.5" customHeight="1">
      <c r="A188" s="23">
        <v>2400</v>
      </c>
      <c r="B188" s="235" t="s">
        <v>126</v>
      </c>
      <c r="C188" s="220">
        <v>0</v>
      </c>
      <c r="D188" s="221">
        <v>0</v>
      </c>
      <c r="E188" s="236" t="s">
        <v>798</v>
      </c>
      <c r="F188" s="233" t="s">
        <v>799</v>
      </c>
      <c r="G188" s="438">
        <f>SUM(G190+G200+G218+G232+G246+G269+G275+G293+G311)</f>
        <v>46340</v>
      </c>
      <c r="H188" s="438">
        <f>SUM(H190+H200+H218+H232+H246+H269+H275+H293+H311)</f>
        <v>46340</v>
      </c>
      <c r="I188" s="438">
        <f>SUM(I190+I200+I218+I232+I246+I269+I275+I293+I311)</f>
        <v>0</v>
      </c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</row>
    <row r="189" spans="1:9" ht="11.25" customHeight="1">
      <c r="A189" s="216"/>
      <c r="B189" s="210"/>
      <c r="C189" s="211"/>
      <c r="D189" s="212"/>
      <c r="E189" s="217" t="s">
        <v>13</v>
      </c>
      <c r="F189" s="218"/>
      <c r="G189" s="438"/>
      <c r="H189" s="436"/>
      <c r="I189" s="437"/>
    </row>
    <row r="190" spans="1:9" ht="28.5">
      <c r="A190" s="219">
        <v>2410</v>
      </c>
      <c r="B190" s="235" t="s">
        <v>126</v>
      </c>
      <c r="C190" s="220">
        <v>1</v>
      </c>
      <c r="D190" s="221">
        <v>0</v>
      </c>
      <c r="E190" s="222" t="s">
        <v>337</v>
      </c>
      <c r="F190" s="223" t="s">
        <v>800</v>
      </c>
      <c r="G190" s="438">
        <f>SUM(G192+G196)</f>
        <v>0</v>
      </c>
      <c r="H190" s="438">
        <f>SUM(H192+H196)</f>
        <v>0</v>
      </c>
      <c r="I190" s="438">
        <f>SUM(I192+I196)</f>
        <v>0</v>
      </c>
    </row>
    <row r="191" spans="1:46" s="10" customFormat="1" ht="0.75" customHeight="1">
      <c r="A191" s="219"/>
      <c r="B191" s="210"/>
      <c r="C191" s="220"/>
      <c r="D191" s="221"/>
      <c r="E191" s="217" t="s">
        <v>14</v>
      </c>
      <c r="F191" s="223"/>
      <c r="G191" s="438"/>
      <c r="H191" s="439"/>
      <c r="I191" s="43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</row>
    <row r="192" spans="1:9" ht="24" hidden="1">
      <c r="A192" s="219">
        <v>2411</v>
      </c>
      <c r="B192" s="14" t="s">
        <v>126</v>
      </c>
      <c r="C192" s="225">
        <v>1</v>
      </c>
      <c r="D192" s="226">
        <v>1</v>
      </c>
      <c r="E192" s="217" t="s">
        <v>338</v>
      </c>
      <c r="F192" s="227" t="s">
        <v>801</v>
      </c>
      <c r="G192" s="438">
        <f>SUM(I192+H192)</f>
        <v>0</v>
      </c>
      <c r="H192" s="440">
        <v>0</v>
      </c>
      <c r="I192" s="438">
        <v>0</v>
      </c>
    </row>
    <row r="193" spans="1:9" ht="36" hidden="1">
      <c r="A193" s="219"/>
      <c r="B193" s="13"/>
      <c r="C193" s="225"/>
      <c r="D193" s="226"/>
      <c r="E193" s="217" t="s">
        <v>707</v>
      </c>
      <c r="F193" s="227"/>
      <c r="G193" s="438"/>
      <c r="H193" s="440"/>
      <c r="I193" s="438"/>
    </row>
    <row r="194" spans="1:9" ht="15" hidden="1">
      <c r="A194" s="219"/>
      <c r="B194" s="13"/>
      <c r="C194" s="225"/>
      <c r="D194" s="226"/>
      <c r="E194" s="217" t="s">
        <v>716</v>
      </c>
      <c r="F194" s="227"/>
      <c r="G194" s="438"/>
      <c r="H194" s="440"/>
      <c r="I194" s="438"/>
    </row>
    <row r="195" spans="1:9" ht="15" hidden="1">
      <c r="A195" s="219"/>
      <c r="B195" s="13"/>
      <c r="C195" s="225"/>
      <c r="D195" s="226"/>
      <c r="E195" s="217" t="s">
        <v>716</v>
      </c>
      <c r="F195" s="227"/>
      <c r="G195" s="438"/>
      <c r="H195" s="440"/>
      <c r="I195" s="438"/>
    </row>
    <row r="196" spans="1:9" ht="24" hidden="1">
      <c r="A196" s="219">
        <v>2412</v>
      </c>
      <c r="B196" s="14" t="s">
        <v>126</v>
      </c>
      <c r="C196" s="225">
        <v>1</v>
      </c>
      <c r="D196" s="226">
        <v>2</v>
      </c>
      <c r="E196" s="217" t="s">
        <v>339</v>
      </c>
      <c r="F196" s="231" t="s">
        <v>802</v>
      </c>
      <c r="G196" s="438">
        <f>SUM(I196+H196)</f>
        <v>0</v>
      </c>
      <c r="H196" s="440">
        <v>0</v>
      </c>
      <c r="I196" s="438">
        <v>0</v>
      </c>
    </row>
    <row r="197" spans="1:9" ht="36" hidden="1">
      <c r="A197" s="219"/>
      <c r="B197" s="13"/>
      <c r="C197" s="225"/>
      <c r="D197" s="226"/>
      <c r="E197" s="217" t="s">
        <v>707</v>
      </c>
      <c r="F197" s="227"/>
      <c r="G197" s="438"/>
      <c r="H197" s="440"/>
      <c r="I197" s="438"/>
    </row>
    <row r="198" spans="1:9" ht="15" hidden="1">
      <c r="A198" s="219"/>
      <c r="B198" s="13"/>
      <c r="C198" s="225"/>
      <c r="D198" s="226"/>
      <c r="E198" s="217" t="s">
        <v>716</v>
      </c>
      <c r="F198" s="227"/>
      <c r="G198" s="438"/>
      <c r="H198" s="440"/>
      <c r="I198" s="438"/>
    </row>
    <row r="199" spans="1:9" ht="15" hidden="1">
      <c r="A199" s="219"/>
      <c r="B199" s="13"/>
      <c r="C199" s="225"/>
      <c r="D199" s="226"/>
      <c r="E199" s="217" t="s">
        <v>716</v>
      </c>
      <c r="F199" s="227"/>
      <c r="G199" s="438"/>
      <c r="H199" s="440"/>
      <c r="I199" s="438"/>
    </row>
    <row r="200" spans="1:9" ht="24">
      <c r="A200" s="219">
        <v>2420</v>
      </c>
      <c r="B200" s="235" t="s">
        <v>126</v>
      </c>
      <c r="C200" s="220">
        <v>2</v>
      </c>
      <c r="D200" s="221">
        <v>0</v>
      </c>
      <c r="E200" s="222" t="s">
        <v>340</v>
      </c>
      <c r="F200" s="223" t="s">
        <v>803</v>
      </c>
      <c r="G200" s="438">
        <f>SUM(I200,H200)</f>
        <v>35000</v>
      </c>
      <c r="H200" s="438">
        <f>SUM(H202,H214)</f>
        <v>35000</v>
      </c>
      <c r="I200" s="438">
        <f>SUM(I202,I214)</f>
        <v>0</v>
      </c>
    </row>
    <row r="201" spans="1:46" s="10" customFormat="1" ht="15" customHeight="1">
      <c r="A201" s="219"/>
      <c r="B201" s="210"/>
      <c r="C201" s="220"/>
      <c r="D201" s="221"/>
      <c r="E201" s="217" t="s">
        <v>14</v>
      </c>
      <c r="F201" s="223"/>
      <c r="G201" s="438">
        <f>SUM(I201,H201)</f>
        <v>0</v>
      </c>
      <c r="H201" s="439"/>
      <c r="I201" s="43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4"/>
      <c r="AK201" s="224"/>
      <c r="AL201" s="224"/>
      <c r="AM201" s="224"/>
      <c r="AN201" s="224"/>
      <c r="AO201" s="224"/>
      <c r="AP201" s="224"/>
      <c r="AQ201" s="224"/>
      <c r="AR201" s="224"/>
      <c r="AS201" s="224"/>
      <c r="AT201" s="224"/>
    </row>
    <row r="202" spans="1:9" ht="15">
      <c r="A202" s="219">
        <v>2421</v>
      </c>
      <c r="B202" s="14" t="s">
        <v>126</v>
      </c>
      <c r="C202" s="225">
        <v>2</v>
      </c>
      <c r="D202" s="226">
        <v>1</v>
      </c>
      <c r="E202" s="217" t="s">
        <v>974</v>
      </c>
      <c r="F202" s="231" t="s">
        <v>804</v>
      </c>
      <c r="G202" s="438">
        <f>SUM(I202,H202)</f>
        <v>20000</v>
      </c>
      <c r="H202" s="438">
        <f>SUM(H204:H205)</f>
        <v>20000</v>
      </c>
      <c r="I202" s="438">
        <f>SUM(I204:I205)</f>
        <v>0</v>
      </c>
    </row>
    <row r="203" spans="1:9" ht="24.75" customHeight="1">
      <c r="A203" s="219"/>
      <c r="B203" s="13"/>
      <c r="C203" s="225"/>
      <c r="D203" s="226"/>
      <c r="E203" s="217" t="s">
        <v>707</v>
      </c>
      <c r="F203" s="227"/>
      <c r="G203" s="438"/>
      <c r="H203" s="440"/>
      <c r="I203" s="438"/>
    </row>
    <row r="204" spans="1:9" ht="15">
      <c r="A204" s="219"/>
      <c r="B204" s="13"/>
      <c r="C204" s="225"/>
      <c r="D204" s="226"/>
      <c r="E204" s="459" t="s">
        <v>954</v>
      </c>
      <c r="F204" s="227"/>
      <c r="G204" s="438">
        <f>SUM(I204+H204)</f>
        <v>0</v>
      </c>
      <c r="H204" s="440">
        <v>0</v>
      </c>
      <c r="I204" s="438">
        <v>0</v>
      </c>
    </row>
    <row r="205" spans="1:9" ht="24">
      <c r="A205" s="219"/>
      <c r="B205" s="13"/>
      <c r="C205" s="225"/>
      <c r="D205" s="226"/>
      <c r="E205" s="459" t="s">
        <v>975</v>
      </c>
      <c r="F205" s="227"/>
      <c r="G205" s="438">
        <f>SUM(I205+H205)</f>
        <v>20000</v>
      </c>
      <c r="H205" s="440">
        <v>20000</v>
      </c>
      <c r="I205" s="438">
        <v>0</v>
      </c>
    </row>
    <row r="206" spans="1:9" ht="13.5" customHeight="1">
      <c r="A206" s="219">
        <v>2422</v>
      </c>
      <c r="B206" s="14" t="s">
        <v>126</v>
      </c>
      <c r="C206" s="225">
        <v>2</v>
      </c>
      <c r="D206" s="226">
        <v>2</v>
      </c>
      <c r="E206" s="217" t="s">
        <v>342</v>
      </c>
      <c r="F206" s="231" t="s">
        <v>805</v>
      </c>
      <c r="G206" s="438">
        <f>SUM(I206+H206)</f>
        <v>0</v>
      </c>
      <c r="H206" s="440">
        <v>0</v>
      </c>
      <c r="I206" s="438">
        <v>0</v>
      </c>
    </row>
    <row r="207" spans="1:9" ht="36" hidden="1">
      <c r="A207" s="219"/>
      <c r="B207" s="13"/>
      <c r="C207" s="225"/>
      <c r="D207" s="226"/>
      <c r="E207" s="217" t="s">
        <v>707</v>
      </c>
      <c r="F207" s="227"/>
      <c r="G207" s="438"/>
      <c r="H207" s="440"/>
      <c r="I207" s="438"/>
    </row>
    <row r="208" spans="1:9" ht="15" hidden="1">
      <c r="A208" s="219"/>
      <c r="B208" s="13"/>
      <c r="C208" s="225"/>
      <c r="D208" s="226"/>
      <c r="E208" s="217" t="s">
        <v>716</v>
      </c>
      <c r="F208" s="227"/>
      <c r="G208" s="438"/>
      <c r="H208" s="440"/>
      <c r="I208" s="438"/>
    </row>
    <row r="209" spans="1:9" ht="15" hidden="1">
      <c r="A209" s="219"/>
      <c r="B209" s="13"/>
      <c r="C209" s="225"/>
      <c r="D209" s="226"/>
      <c r="E209" s="217" t="s">
        <v>716</v>
      </c>
      <c r="F209" s="227"/>
      <c r="G209" s="438"/>
      <c r="H209" s="440"/>
      <c r="I209" s="438"/>
    </row>
    <row r="210" spans="1:9" ht="15">
      <c r="A210" s="219">
        <v>2423</v>
      </c>
      <c r="B210" s="14" t="s">
        <v>126</v>
      </c>
      <c r="C210" s="225">
        <v>2</v>
      </c>
      <c r="D210" s="226">
        <v>3</v>
      </c>
      <c r="E210" s="217" t="s">
        <v>343</v>
      </c>
      <c r="F210" s="231" t="s">
        <v>806</v>
      </c>
      <c r="G210" s="438">
        <f>SUM(I210+H210)</f>
        <v>0</v>
      </c>
      <c r="H210" s="440">
        <v>0</v>
      </c>
      <c r="I210" s="438">
        <v>0</v>
      </c>
    </row>
    <row r="211" spans="1:9" ht="0.75" customHeight="1">
      <c r="A211" s="219"/>
      <c r="B211" s="13"/>
      <c r="C211" s="225"/>
      <c r="D211" s="226"/>
      <c r="E211" s="217" t="s">
        <v>707</v>
      </c>
      <c r="F211" s="227"/>
      <c r="G211" s="438"/>
      <c r="H211" s="440"/>
      <c r="I211" s="438"/>
    </row>
    <row r="212" spans="1:9" ht="15" hidden="1">
      <c r="A212" s="219"/>
      <c r="B212" s="13"/>
      <c r="C212" s="225"/>
      <c r="D212" s="226"/>
      <c r="E212" s="217" t="s">
        <v>716</v>
      </c>
      <c r="F212" s="227"/>
      <c r="G212" s="438"/>
      <c r="H212" s="440"/>
      <c r="I212" s="438"/>
    </row>
    <row r="213" spans="1:9" ht="15" hidden="1">
      <c r="A213" s="219"/>
      <c r="B213" s="13"/>
      <c r="C213" s="225"/>
      <c r="D213" s="226"/>
      <c r="E213" s="217" t="s">
        <v>716</v>
      </c>
      <c r="F213" s="227"/>
      <c r="G213" s="438"/>
      <c r="H213" s="440"/>
      <c r="I213" s="438"/>
    </row>
    <row r="214" spans="1:9" ht="15">
      <c r="A214" s="219">
        <v>2424</v>
      </c>
      <c r="B214" s="14" t="s">
        <v>126</v>
      </c>
      <c r="C214" s="225">
        <v>2</v>
      </c>
      <c r="D214" s="226">
        <v>4</v>
      </c>
      <c r="E214" s="457" t="s">
        <v>127</v>
      </c>
      <c r="F214" s="231"/>
      <c r="G214" s="438">
        <f>SUM(I214+H214)</f>
        <v>15000</v>
      </c>
      <c r="H214" s="438">
        <f>SUM(H216:H217)</f>
        <v>15000</v>
      </c>
      <c r="I214" s="438">
        <f>SUM(I216:I216)</f>
        <v>0</v>
      </c>
    </row>
    <row r="215" spans="1:9" ht="27" customHeight="1">
      <c r="A215" s="219"/>
      <c r="B215" s="13"/>
      <c r="C215" s="225"/>
      <c r="D215" s="226"/>
      <c r="E215" s="217" t="s">
        <v>707</v>
      </c>
      <c r="F215" s="227"/>
      <c r="G215" s="438">
        <f>SUM(I215+H215)</f>
        <v>0</v>
      </c>
      <c r="H215" s="440"/>
      <c r="I215" s="438"/>
    </row>
    <row r="216" spans="1:9" ht="25.5">
      <c r="A216" s="219"/>
      <c r="B216" s="13"/>
      <c r="C216" s="225"/>
      <c r="D216" s="226"/>
      <c r="E216" s="457" t="s">
        <v>754</v>
      </c>
      <c r="F216" s="227"/>
      <c r="G216" s="438">
        <f>SUM(I216+H216)</f>
        <v>0</v>
      </c>
      <c r="H216" s="440">
        <v>0</v>
      </c>
      <c r="I216" s="438"/>
    </row>
    <row r="217" spans="1:9" ht="24">
      <c r="A217" s="219"/>
      <c r="B217" s="13"/>
      <c r="C217" s="225"/>
      <c r="D217" s="226"/>
      <c r="E217" s="459" t="s">
        <v>975</v>
      </c>
      <c r="F217" s="227"/>
      <c r="G217" s="438">
        <f>SUM(I217+H217)</f>
        <v>15000</v>
      </c>
      <c r="H217" s="461">
        <v>15000</v>
      </c>
      <c r="I217" s="438"/>
    </row>
    <row r="218" spans="1:9" ht="15">
      <c r="A218" s="219">
        <v>2430</v>
      </c>
      <c r="B218" s="235" t="s">
        <v>126</v>
      </c>
      <c r="C218" s="220">
        <v>3</v>
      </c>
      <c r="D218" s="221">
        <v>0</v>
      </c>
      <c r="E218" s="222" t="s">
        <v>344</v>
      </c>
      <c r="F218" s="223" t="s">
        <v>807</v>
      </c>
      <c r="G218" s="438">
        <f>SUM(G220+G224+G228)</f>
        <v>0</v>
      </c>
      <c r="H218" s="438">
        <f>SUM(H220+H224+H228)</f>
        <v>0</v>
      </c>
      <c r="I218" s="438">
        <f>SUM(I220+I224+I228)</f>
        <v>0</v>
      </c>
    </row>
    <row r="219" spans="1:46" s="10" customFormat="1" ht="0.75" customHeight="1">
      <c r="A219" s="219"/>
      <c r="B219" s="210"/>
      <c r="C219" s="220"/>
      <c r="D219" s="221"/>
      <c r="E219" s="217" t="s">
        <v>14</v>
      </c>
      <c r="F219" s="223"/>
      <c r="G219" s="438"/>
      <c r="H219" s="439"/>
      <c r="I219" s="43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224"/>
      <c r="AS219" s="224"/>
      <c r="AT219" s="224"/>
    </row>
    <row r="220" spans="1:9" ht="15" hidden="1">
      <c r="A220" s="219">
        <v>2431</v>
      </c>
      <c r="B220" s="14" t="s">
        <v>126</v>
      </c>
      <c r="C220" s="225">
        <v>3</v>
      </c>
      <c r="D220" s="226">
        <v>1</v>
      </c>
      <c r="E220" s="217" t="s">
        <v>345</v>
      </c>
      <c r="F220" s="231" t="s">
        <v>808</v>
      </c>
      <c r="G220" s="438">
        <f>SUM(I220+H220)</f>
        <v>0</v>
      </c>
      <c r="H220" s="440">
        <v>0</v>
      </c>
      <c r="I220" s="438">
        <v>0</v>
      </c>
    </row>
    <row r="221" spans="1:9" ht="36" hidden="1">
      <c r="A221" s="219"/>
      <c r="B221" s="13"/>
      <c r="C221" s="225"/>
      <c r="D221" s="226"/>
      <c r="E221" s="217" t="s">
        <v>707</v>
      </c>
      <c r="F221" s="227"/>
      <c r="G221" s="438"/>
      <c r="H221" s="440"/>
      <c r="I221" s="438"/>
    </row>
    <row r="222" spans="1:9" ht="15" hidden="1">
      <c r="A222" s="219"/>
      <c r="B222" s="13"/>
      <c r="C222" s="225"/>
      <c r="D222" s="226"/>
      <c r="E222" s="217" t="s">
        <v>716</v>
      </c>
      <c r="F222" s="227"/>
      <c r="G222" s="438"/>
      <c r="H222" s="440"/>
      <c r="I222" s="438"/>
    </row>
    <row r="223" spans="1:9" ht="15" hidden="1">
      <c r="A223" s="219"/>
      <c r="B223" s="13"/>
      <c r="C223" s="225"/>
      <c r="D223" s="226"/>
      <c r="E223" s="217" t="s">
        <v>716</v>
      </c>
      <c r="F223" s="227"/>
      <c r="G223" s="438"/>
      <c r="H223" s="440"/>
      <c r="I223" s="438"/>
    </row>
    <row r="224" spans="1:9" ht="15" hidden="1">
      <c r="A224" s="219">
        <v>2432</v>
      </c>
      <c r="B224" s="14" t="s">
        <v>126</v>
      </c>
      <c r="C224" s="225">
        <v>3</v>
      </c>
      <c r="D224" s="226">
        <v>2</v>
      </c>
      <c r="E224" s="217" t="s">
        <v>346</v>
      </c>
      <c r="F224" s="231" t="s">
        <v>809</v>
      </c>
      <c r="G224" s="438">
        <f>SUM(I224+H224)</f>
        <v>0</v>
      </c>
      <c r="H224" s="440">
        <v>0</v>
      </c>
      <c r="I224" s="438">
        <v>0</v>
      </c>
    </row>
    <row r="225" spans="1:9" ht="36" hidden="1">
      <c r="A225" s="219"/>
      <c r="B225" s="13"/>
      <c r="C225" s="225"/>
      <c r="D225" s="226"/>
      <c r="E225" s="217" t="s">
        <v>707</v>
      </c>
      <c r="F225" s="227"/>
      <c r="G225" s="438"/>
      <c r="H225" s="440"/>
      <c r="I225" s="438"/>
    </row>
    <row r="226" spans="1:9" ht="15" hidden="1">
      <c r="A226" s="219"/>
      <c r="B226" s="13"/>
      <c r="C226" s="225"/>
      <c r="D226" s="226"/>
      <c r="E226" s="217" t="s">
        <v>716</v>
      </c>
      <c r="F226" s="227"/>
      <c r="G226" s="438"/>
      <c r="H226" s="440"/>
      <c r="I226" s="438"/>
    </row>
    <row r="227" spans="1:9" ht="15" hidden="1">
      <c r="A227" s="219"/>
      <c r="B227" s="13"/>
      <c r="C227" s="225"/>
      <c r="D227" s="226"/>
      <c r="E227" s="217" t="s">
        <v>716</v>
      </c>
      <c r="F227" s="227"/>
      <c r="G227" s="438"/>
      <c r="H227" s="440"/>
      <c r="I227" s="438"/>
    </row>
    <row r="228" spans="1:9" ht="15" hidden="1">
      <c r="A228" s="219">
        <v>2433</v>
      </c>
      <c r="B228" s="14" t="s">
        <v>126</v>
      </c>
      <c r="C228" s="225">
        <v>3</v>
      </c>
      <c r="D228" s="226">
        <v>3</v>
      </c>
      <c r="E228" s="217" t="s">
        <v>347</v>
      </c>
      <c r="F228" s="231" t="s">
        <v>810</v>
      </c>
      <c r="G228" s="438">
        <f>SUM(I228+H228)</f>
        <v>0</v>
      </c>
      <c r="H228" s="440">
        <v>0</v>
      </c>
      <c r="I228" s="438">
        <v>0</v>
      </c>
    </row>
    <row r="229" spans="1:9" ht="36" hidden="1">
      <c r="A229" s="219"/>
      <c r="B229" s="13"/>
      <c r="C229" s="225"/>
      <c r="D229" s="226"/>
      <c r="E229" s="217" t="s">
        <v>707</v>
      </c>
      <c r="F229" s="227"/>
      <c r="G229" s="438"/>
      <c r="H229" s="440"/>
      <c r="I229" s="438"/>
    </row>
    <row r="230" spans="1:9" ht="15" hidden="1">
      <c r="A230" s="219"/>
      <c r="B230" s="13"/>
      <c r="C230" s="225"/>
      <c r="D230" s="226"/>
      <c r="E230" s="217" t="s">
        <v>716</v>
      </c>
      <c r="F230" s="227"/>
      <c r="G230" s="438"/>
      <c r="H230" s="440"/>
      <c r="I230" s="438"/>
    </row>
    <row r="231" spans="1:9" ht="15" hidden="1">
      <c r="A231" s="219"/>
      <c r="B231" s="13"/>
      <c r="C231" s="225"/>
      <c r="D231" s="226"/>
      <c r="E231" s="217" t="s">
        <v>716</v>
      </c>
      <c r="F231" s="227"/>
      <c r="G231" s="438"/>
      <c r="H231" s="440"/>
      <c r="I231" s="438"/>
    </row>
    <row r="232" spans="1:9" ht="23.25" customHeight="1">
      <c r="A232" s="219">
        <v>2440</v>
      </c>
      <c r="B232" s="235" t="s">
        <v>126</v>
      </c>
      <c r="C232" s="220">
        <v>4</v>
      </c>
      <c r="D232" s="221">
        <v>0</v>
      </c>
      <c r="E232" s="222" t="s">
        <v>351</v>
      </c>
      <c r="F232" s="223" t="s">
        <v>811</v>
      </c>
      <c r="G232" s="438">
        <f>SUM(G234+G238+G242)</f>
        <v>0</v>
      </c>
      <c r="H232" s="438">
        <f>SUM(H234+H238+H242)</f>
        <v>0</v>
      </c>
      <c r="I232" s="438">
        <f>SUM(I234+I238+I242)</f>
        <v>0</v>
      </c>
    </row>
    <row r="233" spans="1:46" s="10" customFormat="1" ht="10.5" customHeight="1" hidden="1">
      <c r="A233" s="219"/>
      <c r="B233" s="210"/>
      <c r="C233" s="220"/>
      <c r="D233" s="221"/>
      <c r="E233" s="217" t="s">
        <v>14</v>
      </c>
      <c r="F233" s="223"/>
      <c r="G233" s="438"/>
      <c r="H233" s="439"/>
      <c r="I233" s="43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4"/>
      <c r="AK233" s="224"/>
      <c r="AL233" s="224"/>
      <c r="AM233" s="224"/>
      <c r="AN233" s="224"/>
      <c r="AO233" s="224"/>
      <c r="AP233" s="224"/>
      <c r="AQ233" s="224"/>
      <c r="AR233" s="224"/>
      <c r="AS233" s="224"/>
      <c r="AT233" s="224"/>
    </row>
    <row r="234" spans="1:9" ht="28.5" hidden="1">
      <c r="A234" s="219">
        <v>2441</v>
      </c>
      <c r="B234" s="14" t="s">
        <v>126</v>
      </c>
      <c r="C234" s="225">
        <v>4</v>
      </c>
      <c r="D234" s="226">
        <v>1</v>
      </c>
      <c r="E234" s="217" t="s">
        <v>352</v>
      </c>
      <c r="F234" s="231" t="s">
        <v>812</v>
      </c>
      <c r="G234" s="438">
        <f>SUM(I234+H234)</f>
        <v>0</v>
      </c>
      <c r="H234" s="440">
        <v>0</v>
      </c>
      <c r="I234" s="438">
        <v>0</v>
      </c>
    </row>
    <row r="235" spans="1:9" ht="36" hidden="1">
      <c r="A235" s="219"/>
      <c r="B235" s="13"/>
      <c r="C235" s="225"/>
      <c r="D235" s="226"/>
      <c r="E235" s="217" t="s">
        <v>707</v>
      </c>
      <c r="F235" s="227"/>
      <c r="G235" s="438"/>
      <c r="H235" s="440"/>
      <c r="I235" s="438"/>
    </row>
    <row r="236" spans="1:9" ht="15" hidden="1">
      <c r="A236" s="219"/>
      <c r="B236" s="13"/>
      <c r="C236" s="225"/>
      <c r="D236" s="226"/>
      <c r="E236" s="217" t="s">
        <v>716</v>
      </c>
      <c r="F236" s="227"/>
      <c r="G236" s="438"/>
      <c r="H236" s="440"/>
      <c r="I236" s="438"/>
    </row>
    <row r="237" spans="1:9" ht="15" hidden="1">
      <c r="A237" s="219"/>
      <c r="B237" s="13"/>
      <c r="C237" s="225"/>
      <c r="D237" s="226"/>
      <c r="E237" s="217" t="s">
        <v>716</v>
      </c>
      <c r="F237" s="227"/>
      <c r="G237" s="438"/>
      <c r="H237" s="440"/>
      <c r="I237" s="438"/>
    </row>
    <row r="238" spans="1:9" ht="15" hidden="1">
      <c r="A238" s="219">
        <v>2442</v>
      </c>
      <c r="B238" s="14" t="s">
        <v>126</v>
      </c>
      <c r="C238" s="225">
        <v>4</v>
      </c>
      <c r="D238" s="226">
        <v>2</v>
      </c>
      <c r="E238" s="217" t="s">
        <v>353</v>
      </c>
      <c r="F238" s="231" t="s">
        <v>813</v>
      </c>
      <c r="G238" s="438">
        <f>SUM(I238+H238)</f>
        <v>0</v>
      </c>
      <c r="H238" s="440">
        <v>0</v>
      </c>
      <c r="I238" s="438">
        <v>0</v>
      </c>
    </row>
    <row r="239" spans="1:9" ht="36" hidden="1">
      <c r="A239" s="219"/>
      <c r="B239" s="13"/>
      <c r="C239" s="225"/>
      <c r="D239" s="226"/>
      <c r="E239" s="217" t="s">
        <v>707</v>
      </c>
      <c r="F239" s="227"/>
      <c r="G239" s="438"/>
      <c r="H239" s="440"/>
      <c r="I239" s="438"/>
    </row>
    <row r="240" spans="1:9" ht="15" hidden="1">
      <c r="A240" s="219"/>
      <c r="B240" s="13"/>
      <c r="C240" s="225"/>
      <c r="D240" s="226"/>
      <c r="E240" s="217" t="s">
        <v>716</v>
      </c>
      <c r="F240" s="227"/>
      <c r="G240" s="438"/>
      <c r="H240" s="440"/>
      <c r="I240" s="438"/>
    </row>
    <row r="241" spans="1:9" ht="15" hidden="1">
      <c r="A241" s="219"/>
      <c r="B241" s="13"/>
      <c r="C241" s="225"/>
      <c r="D241" s="226"/>
      <c r="E241" s="217" t="s">
        <v>716</v>
      </c>
      <c r="F241" s="227"/>
      <c r="G241" s="438"/>
      <c r="H241" s="440"/>
      <c r="I241" s="438"/>
    </row>
    <row r="242" spans="1:9" ht="15" hidden="1">
      <c r="A242" s="219">
        <v>2443</v>
      </c>
      <c r="B242" s="14" t="s">
        <v>126</v>
      </c>
      <c r="C242" s="225">
        <v>4</v>
      </c>
      <c r="D242" s="226">
        <v>3</v>
      </c>
      <c r="E242" s="217" t="s">
        <v>354</v>
      </c>
      <c r="F242" s="231" t="s">
        <v>814</v>
      </c>
      <c r="G242" s="438">
        <f>SUM(I242+H242)</f>
        <v>0</v>
      </c>
      <c r="H242" s="440">
        <v>0</v>
      </c>
      <c r="I242" s="438">
        <v>0</v>
      </c>
    </row>
    <row r="243" spans="1:9" ht="36" hidden="1">
      <c r="A243" s="219"/>
      <c r="B243" s="13"/>
      <c r="C243" s="225"/>
      <c r="D243" s="226"/>
      <c r="E243" s="217" t="s">
        <v>707</v>
      </c>
      <c r="F243" s="227"/>
      <c r="G243" s="438"/>
      <c r="H243" s="440"/>
      <c r="I243" s="438"/>
    </row>
    <row r="244" spans="1:9" ht="15" hidden="1">
      <c r="A244" s="219"/>
      <c r="B244" s="13"/>
      <c r="C244" s="225"/>
      <c r="D244" s="226"/>
      <c r="E244" s="217" t="s">
        <v>716</v>
      </c>
      <c r="F244" s="227"/>
      <c r="G244" s="438"/>
      <c r="H244" s="440"/>
      <c r="I244" s="438"/>
    </row>
    <row r="245" spans="1:9" ht="15" hidden="1">
      <c r="A245" s="219"/>
      <c r="B245" s="13"/>
      <c r="C245" s="225"/>
      <c r="D245" s="226"/>
      <c r="E245" s="217" t="s">
        <v>716</v>
      </c>
      <c r="F245" s="227"/>
      <c r="G245" s="438"/>
      <c r="H245" s="440"/>
      <c r="I245" s="438"/>
    </row>
    <row r="246" spans="1:9" ht="15">
      <c r="A246" s="219">
        <v>2450</v>
      </c>
      <c r="B246" s="235" t="s">
        <v>126</v>
      </c>
      <c r="C246" s="220">
        <v>5</v>
      </c>
      <c r="D246" s="221">
        <v>0</v>
      </c>
      <c r="E246" s="463" t="s">
        <v>355</v>
      </c>
      <c r="F246" s="234" t="s">
        <v>815</v>
      </c>
      <c r="G246" s="438">
        <f>SUM(G248+G253+G257+G261+G265)</f>
        <v>11340</v>
      </c>
      <c r="H246" s="438">
        <f>SUM(H248+H253+H257+H261+H265)</f>
        <v>11340</v>
      </c>
      <c r="I246" s="438">
        <f>SUM(I248+I253+I257+I261+I265)</f>
        <v>0</v>
      </c>
    </row>
    <row r="247" spans="1:46" s="10" customFormat="1" ht="10.5" customHeight="1">
      <c r="A247" s="219"/>
      <c r="B247" s="210"/>
      <c r="C247" s="220"/>
      <c r="D247" s="221"/>
      <c r="E247" s="217" t="s">
        <v>14</v>
      </c>
      <c r="F247" s="223"/>
      <c r="G247" s="438"/>
      <c r="H247" s="439"/>
      <c r="I247" s="43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  <c r="AI247" s="224"/>
      <c r="AJ247" s="224"/>
      <c r="AK247" s="224"/>
      <c r="AL247" s="224"/>
      <c r="AM247" s="224"/>
      <c r="AN247" s="224"/>
      <c r="AO247" s="224"/>
      <c r="AP247" s="224"/>
      <c r="AQ247" s="224"/>
      <c r="AR247" s="224"/>
      <c r="AS247" s="224"/>
      <c r="AT247" s="224"/>
    </row>
    <row r="248" spans="1:9" ht="15">
      <c r="A248" s="219">
        <v>2451</v>
      </c>
      <c r="B248" s="14" t="s">
        <v>126</v>
      </c>
      <c r="C248" s="225">
        <v>5</v>
      </c>
      <c r="D248" s="226">
        <v>1</v>
      </c>
      <c r="E248" s="462" t="s">
        <v>356</v>
      </c>
      <c r="F248" s="231" t="s">
        <v>816</v>
      </c>
      <c r="G248" s="438">
        <f aca="true" t="shared" si="2" ref="G248:G253">SUM(I248+H248)</f>
        <v>11340</v>
      </c>
      <c r="H248" s="438">
        <f>SUM(H251,H250,H252)</f>
        <v>11340</v>
      </c>
      <c r="I248" s="438"/>
    </row>
    <row r="249" spans="1:9" ht="27.75" customHeight="1">
      <c r="A249" s="219"/>
      <c r="B249" s="13"/>
      <c r="C249" s="225"/>
      <c r="D249" s="226"/>
      <c r="E249" s="217" t="s">
        <v>707</v>
      </c>
      <c r="F249" s="227"/>
      <c r="G249" s="438">
        <f t="shared" si="2"/>
        <v>0</v>
      </c>
      <c r="H249" s="440"/>
      <c r="I249" s="438"/>
    </row>
    <row r="250" spans="1:9" ht="25.5">
      <c r="A250" s="219"/>
      <c r="B250" s="13"/>
      <c r="C250" s="225"/>
      <c r="D250" s="226"/>
      <c r="E250" s="457" t="s">
        <v>754</v>
      </c>
      <c r="F250" s="227"/>
      <c r="G250" s="438">
        <f t="shared" si="2"/>
        <v>10200</v>
      </c>
      <c r="H250" s="440">
        <v>10200</v>
      </c>
      <c r="I250" s="438"/>
    </row>
    <row r="251" spans="1:9" ht="25.5">
      <c r="A251" s="219"/>
      <c r="B251" s="13"/>
      <c r="C251" s="225"/>
      <c r="D251" s="226"/>
      <c r="E251" s="457" t="s">
        <v>976</v>
      </c>
      <c r="F251" s="227"/>
      <c r="G251" s="438">
        <f t="shared" si="2"/>
        <v>540</v>
      </c>
      <c r="H251" s="440">
        <v>540</v>
      </c>
      <c r="I251" s="438"/>
    </row>
    <row r="252" spans="1:9" ht="15">
      <c r="A252" s="219"/>
      <c r="B252" s="13"/>
      <c r="C252" s="225"/>
      <c r="D252" s="226"/>
      <c r="E252" s="458" t="s">
        <v>986</v>
      </c>
      <c r="F252" s="227"/>
      <c r="G252" s="438">
        <f t="shared" si="2"/>
        <v>600</v>
      </c>
      <c r="H252" s="440">
        <v>600</v>
      </c>
      <c r="I252" s="438"/>
    </row>
    <row r="253" spans="1:9" ht="15">
      <c r="A253" s="219">
        <v>2452</v>
      </c>
      <c r="B253" s="14" t="s">
        <v>126</v>
      </c>
      <c r="C253" s="225">
        <v>5</v>
      </c>
      <c r="D253" s="226">
        <v>2</v>
      </c>
      <c r="E253" s="217" t="s">
        <v>357</v>
      </c>
      <c r="F253" s="231" t="s">
        <v>817</v>
      </c>
      <c r="G253" s="438">
        <f t="shared" si="2"/>
        <v>0</v>
      </c>
      <c r="H253" s="440">
        <v>0</v>
      </c>
      <c r="I253" s="438">
        <v>0</v>
      </c>
    </row>
    <row r="254" spans="1:9" ht="1.5" customHeight="1">
      <c r="A254" s="219"/>
      <c r="B254" s="13"/>
      <c r="C254" s="225"/>
      <c r="D254" s="226"/>
      <c r="E254" s="217" t="s">
        <v>707</v>
      </c>
      <c r="F254" s="227"/>
      <c r="G254" s="438"/>
      <c r="H254" s="440"/>
      <c r="I254" s="438"/>
    </row>
    <row r="255" spans="1:9" ht="15" hidden="1">
      <c r="A255" s="219"/>
      <c r="B255" s="13"/>
      <c r="C255" s="225"/>
      <c r="D255" s="226"/>
      <c r="E255" s="217" t="s">
        <v>716</v>
      </c>
      <c r="F255" s="227"/>
      <c r="G255" s="438"/>
      <c r="H255" s="440"/>
      <c r="I255" s="438"/>
    </row>
    <row r="256" spans="1:9" ht="15" hidden="1">
      <c r="A256" s="219"/>
      <c r="B256" s="13"/>
      <c r="C256" s="225"/>
      <c r="D256" s="226"/>
      <c r="E256" s="217" t="s">
        <v>716</v>
      </c>
      <c r="F256" s="227"/>
      <c r="G256" s="438"/>
      <c r="H256" s="440"/>
      <c r="I256" s="438"/>
    </row>
    <row r="257" spans="1:9" ht="13.5" customHeight="1">
      <c r="A257" s="219">
        <v>2453</v>
      </c>
      <c r="B257" s="14" t="s">
        <v>126</v>
      </c>
      <c r="C257" s="225">
        <v>5</v>
      </c>
      <c r="D257" s="226">
        <v>3</v>
      </c>
      <c r="E257" s="217" t="s">
        <v>358</v>
      </c>
      <c r="F257" s="231" t="s">
        <v>818</v>
      </c>
      <c r="G257" s="438">
        <f>SUM(I257+H257)</f>
        <v>0</v>
      </c>
      <c r="H257" s="440">
        <v>0</v>
      </c>
      <c r="I257" s="438">
        <v>0</v>
      </c>
    </row>
    <row r="258" spans="1:9" ht="36" hidden="1">
      <c r="A258" s="219"/>
      <c r="B258" s="13"/>
      <c r="C258" s="225"/>
      <c r="D258" s="226"/>
      <c r="E258" s="217" t="s">
        <v>707</v>
      </c>
      <c r="F258" s="227"/>
      <c r="G258" s="438"/>
      <c r="H258" s="440"/>
      <c r="I258" s="438"/>
    </row>
    <row r="259" spans="1:9" ht="15" hidden="1">
      <c r="A259" s="219"/>
      <c r="B259" s="13"/>
      <c r="C259" s="225"/>
      <c r="D259" s="226"/>
      <c r="E259" s="217" t="s">
        <v>716</v>
      </c>
      <c r="F259" s="227"/>
      <c r="G259" s="438"/>
      <c r="H259" s="440"/>
      <c r="I259" s="438"/>
    </row>
    <row r="260" spans="1:9" ht="15" hidden="1">
      <c r="A260" s="219"/>
      <c r="B260" s="13"/>
      <c r="C260" s="225"/>
      <c r="D260" s="226"/>
      <c r="E260" s="217" t="s">
        <v>716</v>
      </c>
      <c r="F260" s="227"/>
      <c r="G260" s="438"/>
      <c r="H260" s="440"/>
      <c r="I260" s="438"/>
    </row>
    <row r="261" spans="1:9" ht="15">
      <c r="A261" s="219">
        <v>2454</v>
      </c>
      <c r="B261" s="14" t="s">
        <v>126</v>
      </c>
      <c r="C261" s="225">
        <v>5</v>
      </c>
      <c r="D261" s="226">
        <v>4</v>
      </c>
      <c r="E261" s="217" t="s">
        <v>359</v>
      </c>
      <c r="F261" s="231" t="s">
        <v>819</v>
      </c>
      <c r="G261" s="438">
        <f>SUM(I261+H261)</f>
        <v>0</v>
      </c>
      <c r="H261" s="440">
        <v>0</v>
      </c>
      <c r="I261" s="438">
        <v>0</v>
      </c>
    </row>
    <row r="262" spans="1:9" ht="36" hidden="1">
      <c r="A262" s="219"/>
      <c r="B262" s="13"/>
      <c r="C262" s="225"/>
      <c r="D262" s="226"/>
      <c r="E262" s="217" t="s">
        <v>707</v>
      </c>
      <c r="F262" s="227"/>
      <c r="G262" s="438"/>
      <c r="H262" s="440"/>
      <c r="I262" s="438"/>
    </row>
    <row r="263" spans="1:9" ht="15" hidden="1">
      <c r="A263" s="219"/>
      <c r="B263" s="13"/>
      <c r="C263" s="225"/>
      <c r="D263" s="226"/>
      <c r="E263" s="217" t="s">
        <v>716</v>
      </c>
      <c r="F263" s="227"/>
      <c r="G263" s="438"/>
      <c r="H263" s="440"/>
      <c r="I263" s="438"/>
    </row>
    <row r="264" spans="1:9" ht="15" hidden="1">
      <c r="A264" s="219"/>
      <c r="B264" s="13"/>
      <c r="C264" s="225"/>
      <c r="D264" s="226"/>
      <c r="E264" s="217" t="s">
        <v>716</v>
      </c>
      <c r="F264" s="227"/>
      <c r="G264" s="438"/>
      <c r="H264" s="440"/>
      <c r="I264" s="438"/>
    </row>
    <row r="265" spans="1:9" ht="15">
      <c r="A265" s="219">
        <v>2455</v>
      </c>
      <c r="B265" s="14" t="s">
        <v>126</v>
      </c>
      <c r="C265" s="225">
        <v>5</v>
      </c>
      <c r="D265" s="226">
        <v>5</v>
      </c>
      <c r="E265" s="217" t="s">
        <v>360</v>
      </c>
      <c r="F265" s="231" t="s">
        <v>820</v>
      </c>
      <c r="G265" s="438">
        <f>SUM(I265+H265)</f>
        <v>0</v>
      </c>
      <c r="H265" s="440">
        <v>0</v>
      </c>
      <c r="I265" s="438">
        <v>0</v>
      </c>
    </row>
    <row r="266" spans="1:9" ht="1.5" customHeight="1">
      <c r="A266" s="219"/>
      <c r="B266" s="13"/>
      <c r="C266" s="225"/>
      <c r="D266" s="226"/>
      <c r="E266" s="217" t="s">
        <v>707</v>
      </c>
      <c r="F266" s="227"/>
      <c r="G266" s="438"/>
      <c r="H266" s="440"/>
      <c r="I266" s="438"/>
    </row>
    <row r="267" spans="1:9" ht="15" hidden="1">
      <c r="A267" s="219"/>
      <c r="B267" s="13"/>
      <c r="C267" s="225"/>
      <c r="D267" s="226"/>
      <c r="E267" s="217" t="s">
        <v>716</v>
      </c>
      <c r="F267" s="227"/>
      <c r="G267" s="438"/>
      <c r="H267" s="440"/>
      <c r="I267" s="438"/>
    </row>
    <row r="268" spans="1:9" ht="15" hidden="1">
      <c r="A268" s="219"/>
      <c r="B268" s="13"/>
      <c r="C268" s="225"/>
      <c r="D268" s="226"/>
      <c r="E268" s="217" t="s">
        <v>716</v>
      </c>
      <c r="F268" s="227"/>
      <c r="G268" s="438"/>
      <c r="H268" s="440"/>
      <c r="I268" s="438"/>
    </row>
    <row r="269" spans="1:9" ht="15">
      <c r="A269" s="219">
        <v>2460</v>
      </c>
      <c r="B269" s="235" t="s">
        <v>126</v>
      </c>
      <c r="C269" s="220">
        <v>6</v>
      </c>
      <c r="D269" s="221">
        <v>0</v>
      </c>
      <c r="E269" s="222" t="s">
        <v>361</v>
      </c>
      <c r="F269" s="223" t="s">
        <v>821</v>
      </c>
      <c r="G269" s="438">
        <f>SUM(G271)</f>
        <v>0</v>
      </c>
      <c r="H269" s="438">
        <f>SUM(H271)</f>
        <v>0</v>
      </c>
      <c r="I269" s="438">
        <f>SUM(I271)</f>
        <v>0</v>
      </c>
    </row>
    <row r="270" spans="1:46" s="10" customFormat="1" ht="10.5" customHeight="1" hidden="1">
      <c r="A270" s="219"/>
      <c r="B270" s="210"/>
      <c r="C270" s="220"/>
      <c r="D270" s="221"/>
      <c r="E270" s="217" t="s">
        <v>14</v>
      </c>
      <c r="F270" s="223"/>
      <c r="G270" s="438"/>
      <c r="H270" s="439"/>
      <c r="I270" s="43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224"/>
      <c r="AK270" s="224"/>
      <c r="AL270" s="224"/>
      <c r="AM270" s="224"/>
      <c r="AN270" s="224"/>
      <c r="AO270" s="224"/>
      <c r="AP270" s="224"/>
      <c r="AQ270" s="224"/>
      <c r="AR270" s="224"/>
      <c r="AS270" s="224"/>
      <c r="AT270" s="224"/>
    </row>
    <row r="271" spans="1:9" ht="15" hidden="1">
      <c r="A271" s="219">
        <v>2461</v>
      </c>
      <c r="B271" s="14" t="s">
        <v>126</v>
      </c>
      <c r="C271" s="225">
        <v>6</v>
      </c>
      <c r="D271" s="226">
        <v>1</v>
      </c>
      <c r="E271" s="217" t="s">
        <v>362</v>
      </c>
      <c r="F271" s="231" t="s">
        <v>821</v>
      </c>
      <c r="G271" s="438">
        <f>SUM(I271+H271)</f>
        <v>0</v>
      </c>
      <c r="H271" s="440">
        <v>0</v>
      </c>
      <c r="I271" s="438">
        <v>0</v>
      </c>
    </row>
    <row r="272" spans="1:9" ht="0.75" customHeight="1" hidden="1">
      <c r="A272" s="219"/>
      <c r="B272" s="13"/>
      <c r="C272" s="225"/>
      <c r="D272" s="226"/>
      <c r="E272" s="217" t="s">
        <v>707</v>
      </c>
      <c r="F272" s="227"/>
      <c r="G272" s="438"/>
      <c r="H272" s="440"/>
      <c r="I272" s="438"/>
    </row>
    <row r="273" spans="1:9" ht="15" hidden="1">
      <c r="A273" s="219"/>
      <c r="B273" s="13"/>
      <c r="C273" s="225"/>
      <c r="D273" s="226"/>
      <c r="E273" s="217" t="s">
        <v>716</v>
      </c>
      <c r="F273" s="227"/>
      <c r="G273" s="438"/>
      <c r="H273" s="440"/>
      <c r="I273" s="438"/>
    </row>
    <row r="274" spans="1:9" ht="15" hidden="1">
      <c r="A274" s="219"/>
      <c r="B274" s="13"/>
      <c r="C274" s="225"/>
      <c r="D274" s="226"/>
      <c r="E274" s="217" t="s">
        <v>716</v>
      </c>
      <c r="F274" s="227"/>
      <c r="G274" s="438"/>
      <c r="H274" s="440"/>
      <c r="I274" s="438"/>
    </row>
    <row r="275" spans="1:9" ht="15">
      <c r="A275" s="219">
        <v>2470</v>
      </c>
      <c r="B275" s="235" t="s">
        <v>126</v>
      </c>
      <c r="C275" s="220">
        <v>7</v>
      </c>
      <c r="D275" s="221">
        <v>0</v>
      </c>
      <c r="E275" s="222" t="s">
        <v>363</v>
      </c>
      <c r="F275" s="234" t="s">
        <v>822</v>
      </c>
      <c r="G275" s="438">
        <f>SUM(G277+G281+G285+G289)</f>
        <v>0</v>
      </c>
      <c r="H275" s="438">
        <f>SUM(H277+H281+H285+H289)</f>
        <v>0</v>
      </c>
      <c r="I275" s="438">
        <f>SUM(I277+I281+I285+I289)</f>
        <v>0</v>
      </c>
    </row>
    <row r="276" spans="1:46" s="10" customFormat="1" ht="0.75" customHeight="1">
      <c r="A276" s="219"/>
      <c r="B276" s="210"/>
      <c r="C276" s="220"/>
      <c r="D276" s="221"/>
      <c r="E276" s="217" t="s">
        <v>14</v>
      </c>
      <c r="F276" s="223"/>
      <c r="G276" s="438"/>
      <c r="H276" s="439"/>
      <c r="I276" s="43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  <c r="AI276" s="224"/>
      <c r="AJ276" s="224"/>
      <c r="AK276" s="224"/>
      <c r="AL276" s="224"/>
      <c r="AM276" s="224"/>
      <c r="AN276" s="224"/>
      <c r="AO276" s="224"/>
      <c r="AP276" s="224"/>
      <c r="AQ276" s="224"/>
      <c r="AR276" s="224"/>
      <c r="AS276" s="224"/>
      <c r="AT276" s="224"/>
    </row>
    <row r="277" spans="1:9" ht="24" hidden="1">
      <c r="A277" s="219">
        <v>2471</v>
      </c>
      <c r="B277" s="14" t="s">
        <v>126</v>
      </c>
      <c r="C277" s="225">
        <v>7</v>
      </c>
      <c r="D277" s="226">
        <v>1</v>
      </c>
      <c r="E277" s="217" t="s">
        <v>364</v>
      </c>
      <c r="F277" s="231" t="s">
        <v>823</v>
      </c>
      <c r="G277" s="438">
        <f>SUM(I277+H277)</f>
        <v>0</v>
      </c>
      <c r="H277" s="440">
        <v>0</v>
      </c>
      <c r="I277" s="438">
        <v>0</v>
      </c>
    </row>
    <row r="278" spans="1:9" ht="36" hidden="1">
      <c r="A278" s="219"/>
      <c r="B278" s="13"/>
      <c r="C278" s="225"/>
      <c r="D278" s="226"/>
      <c r="E278" s="217" t="s">
        <v>707</v>
      </c>
      <c r="F278" s="227"/>
      <c r="G278" s="438"/>
      <c r="H278" s="440"/>
      <c r="I278" s="438"/>
    </row>
    <row r="279" spans="1:9" ht="15" hidden="1">
      <c r="A279" s="219"/>
      <c r="B279" s="13"/>
      <c r="C279" s="225"/>
      <c r="D279" s="226"/>
      <c r="E279" s="217" t="s">
        <v>716</v>
      </c>
      <c r="F279" s="227"/>
      <c r="G279" s="438"/>
      <c r="H279" s="440"/>
      <c r="I279" s="438"/>
    </row>
    <row r="280" spans="1:9" ht="15" hidden="1">
      <c r="A280" s="219"/>
      <c r="B280" s="13"/>
      <c r="C280" s="225"/>
      <c r="D280" s="226"/>
      <c r="E280" s="217" t="s">
        <v>716</v>
      </c>
      <c r="F280" s="227"/>
      <c r="G280" s="438"/>
      <c r="H280" s="440"/>
      <c r="I280" s="438"/>
    </row>
    <row r="281" spans="1:9" ht="15" hidden="1">
      <c r="A281" s="219">
        <v>2472</v>
      </c>
      <c r="B281" s="14" t="s">
        <v>126</v>
      </c>
      <c r="C281" s="225">
        <v>7</v>
      </c>
      <c r="D281" s="226">
        <v>2</v>
      </c>
      <c r="E281" s="217" t="s">
        <v>365</v>
      </c>
      <c r="F281" s="237" t="s">
        <v>824</v>
      </c>
      <c r="G281" s="438">
        <f>SUM(I281+H281)</f>
        <v>0</v>
      </c>
      <c r="H281" s="440">
        <v>0</v>
      </c>
      <c r="I281" s="438">
        <v>0</v>
      </c>
    </row>
    <row r="282" spans="1:9" ht="36" hidden="1">
      <c r="A282" s="219"/>
      <c r="B282" s="13"/>
      <c r="C282" s="225"/>
      <c r="D282" s="226"/>
      <c r="E282" s="217" t="s">
        <v>707</v>
      </c>
      <c r="F282" s="227"/>
      <c r="G282" s="438"/>
      <c r="H282" s="440"/>
      <c r="I282" s="438"/>
    </row>
    <row r="283" spans="1:9" ht="15" hidden="1">
      <c r="A283" s="219"/>
      <c r="B283" s="13"/>
      <c r="C283" s="225"/>
      <c r="D283" s="226"/>
      <c r="E283" s="217" t="s">
        <v>716</v>
      </c>
      <c r="F283" s="227"/>
      <c r="G283" s="438"/>
      <c r="H283" s="440"/>
      <c r="I283" s="438"/>
    </row>
    <row r="284" spans="1:9" ht="15" hidden="1">
      <c r="A284" s="219"/>
      <c r="B284" s="13"/>
      <c r="C284" s="225"/>
      <c r="D284" s="226"/>
      <c r="E284" s="217" t="s">
        <v>716</v>
      </c>
      <c r="F284" s="227"/>
      <c r="G284" s="438"/>
      <c r="H284" s="440"/>
      <c r="I284" s="438"/>
    </row>
    <row r="285" spans="1:9" ht="15" hidden="1">
      <c r="A285" s="219">
        <v>2473</v>
      </c>
      <c r="B285" s="14" t="s">
        <v>126</v>
      </c>
      <c r="C285" s="225">
        <v>7</v>
      </c>
      <c r="D285" s="226">
        <v>3</v>
      </c>
      <c r="E285" s="217" t="s">
        <v>366</v>
      </c>
      <c r="F285" s="231" t="s">
        <v>825</v>
      </c>
      <c r="G285" s="438">
        <f>SUM(I285+H285)</f>
        <v>0</v>
      </c>
      <c r="H285" s="440">
        <v>0</v>
      </c>
      <c r="I285" s="438">
        <v>0</v>
      </c>
    </row>
    <row r="286" spans="1:9" ht="36" hidden="1">
      <c r="A286" s="219"/>
      <c r="B286" s="13"/>
      <c r="C286" s="225"/>
      <c r="D286" s="226"/>
      <c r="E286" s="217" t="s">
        <v>707</v>
      </c>
      <c r="F286" s="227"/>
      <c r="G286" s="438"/>
      <c r="H286" s="440"/>
      <c r="I286" s="438"/>
    </row>
    <row r="287" spans="1:9" ht="15" hidden="1">
      <c r="A287" s="219"/>
      <c r="B287" s="13"/>
      <c r="C287" s="225"/>
      <c r="D287" s="226"/>
      <c r="E287" s="217" t="s">
        <v>716</v>
      </c>
      <c r="F287" s="227"/>
      <c r="G287" s="438"/>
      <c r="H287" s="440"/>
      <c r="I287" s="438"/>
    </row>
    <row r="288" spans="1:9" ht="15" hidden="1">
      <c r="A288" s="219"/>
      <c r="B288" s="13"/>
      <c r="C288" s="225"/>
      <c r="D288" s="226"/>
      <c r="E288" s="217" t="s">
        <v>716</v>
      </c>
      <c r="F288" s="227"/>
      <c r="G288" s="438"/>
      <c r="H288" s="440"/>
      <c r="I288" s="438"/>
    </row>
    <row r="289" spans="1:9" ht="15" hidden="1">
      <c r="A289" s="219">
        <v>2474</v>
      </c>
      <c r="B289" s="14" t="s">
        <v>126</v>
      </c>
      <c r="C289" s="225">
        <v>7</v>
      </c>
      <c r="D289" s="226">
        <v>4</v>
      </c>
      <c r="E289" s="217" t="s">
        <v>367</v>
      </c>
      <c r="F289" s="227" t="s">
        <v>826</v>
      </c>
      <c r="G289" s="438">
        <f>SUM(I289+H289)</f>
        <v>0</v>
      </c>
      <c r="H289" s="440">
        <v>0</v>
      </c>
      <c r="I289" s="438">
        <v>0</v>
      </c>
    </row>
    <row r="290" spans="1:9" ht="36" hidden="1">
      <c r="A290" s="219"/>
      <c r="B290" s="13"/>
      <c r="C290" s="225"/>
      <c r="D290" s="226"/>
      <c r="E290" s="217" t="s">
        <v>707</v>
      </c>
      <c r="F290" s="227"/>
      <c r="G290" s="438"/>
      <c r="H290" s="440"/>
      <c r="I290" s="438"/>
    </row>
    <row r="291" spans="1:9" ht="15" hidden="1">
      <c r="A291" s="219"/>
      <c r="B291" s="13"/>
      <c r="C291" s="225"/>
      <c r="D291" s="226"/>
      <c r="E291" s="217" t="s">
        <v>716</v>
      </c>
      <c r="F291" s="227"/>
      <c r="G291" s="438"/>
      <c r="H291" s="440"/>
      <c r="I291" s="438"/>
    </row>
    <row r="292" spans="1:9" ht="15" hidden="1">
      <c r="A292" s="219"/>
      <c r="B292" s="13"/>
      <c r="C292" s="225"/>
      <c r="D292" s="226"/>
      <c r="E292" s="217" t="s">
        <v>716</v>
      </c>
      <c r="F292" s="227"/>
      <c r="G292" s="438"/>
      <c r="H292" s="440"/>
      <c r="I292" s="438"/>
    </row>
    <row r="293" spans="1:9" ht="29.25" customHeight="1">
      <c r="A293" s="219">
        <v>2480</v>
      </c>
      <c r="B293" s="235" t="s">
        <v>126</v>
      </c>
      <c r="C293" s="220">
        <v>8</v>
      </c>
      <c r="D293" s="221">
        <v>0</v>
      </c>
      <c r="E293" s="222" t="s">
        <v>368</v>
      </c>
      <c r="F293" s="223" t="s">
        <v>827</v>
      </c>
      <c r="G293" s="438">
        <f>SUM(G295+G299+G303+G307)</f>
        <v>0</v>
      </c>
      <c r="H293" s="438">
        <f>SUM(H295+H299+H303+H307)</f>
        <v>0</v>
      </c>
      <c r="I293" s="438">
        <f>SUM(I295+I299+I303+I307)</f>
        <v>0</v>
      </c>
    </row>
    <row r="294" spans="1:46" s="10" customFormat="1" ht="10.5" customHeight="1" hidden="1">
      <c r="A294" s="219"/>
      <c r="B294" s="210"/>
      <c r="C294" s="220"/>
      <c r="D294" s="221"/>
      <c r="E294" s="217" t="s">
        <v>14</v>
      </c>
      <c r="F294" s="223"/>
      <c r="G294" s="438"/>
      <c r="H294" s="439"/>
      <c r="I294" s="43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/>
      <c r="AB294" s="224"/>
      <c r="AC294" s="224"/>
      <c r="AD294" s="224"/>
      <c r="AE294" s="224"/>
      <c r="AF294" s="224"/>
      <c r="AG294" s="224"/>
      <c r="AH294" s="224"/>
      <c r="AI294" s="224"/>
      <c r="AJ294" s="224"/>
      <c r="AK294" s="224"/>
      <c r="AL294" s="224"/>
      <c r="AM294" s="224"/>
      <c r="AN294" s="224"/>
      <c r="AO294" s="224"/>
      <c r="AP294" s="224"/>
      <c r="AQ294" s="224"/>
      <c r="AR294" s="224"/>
      <c r="AS294" s="224"/>
      <c r="AT294" s="224"/>
    </row>
    <row r="295" spans="1:9" ht="36" hidden="1">
      <c r="A295" s="219">
        <v>2481</v>
      </c>
      <c r="B295" s="14" t="s">
        <v>126</v>
      </c>
      <c r="C295" s="225">
        <v>8</v>
      </c>
      <c r="D295" s="226">
        <v>1</v>
      </c>
      <c r="E295" s="217" t="s">
        <v>369</v>
      </c>
      <c r="F295" s="231" t="s">
        <v>828</v>
      </c>
      <c r="G295" s="438">
        <f>SUM(I295+H295)</f>
        <v>0</v>
      </c>
      <c r="H295" s="440">
        <v>0</v>
      </c>
      <c r="I295" s="438">
        <v>0</v>
      </c>
    </row>
    <row r="296" spans="1:9" ht="36" hidden="1">
      <c r="A296" s="219"/>
      <c r="B296" s="13"/>
      <c r="C296" s="225"/>
      <c r="D296" s="226"/>
      <c r="E296" s="217" t="s">
        <v>707</v>
      </c>
      <c r="F296" s="227"/>
      <c r="G296" s="438"/>
      <c r="H296" s="440"/>
      <c r="I296" s="438"/>
    </row>
    <row r="297" spans="1:9" ht="15" hidden="1">
      <c r="A297" s="219"/>
      <c r="B297" s="13"/>
      <c r="C297" s="225"/>
      <c r="D297" s="226"/>
      <c r="E297" s="217" t="s">
        <v>716</v>
      </c>
      <c r="F297" s="227"/>
      <c r="G297" s="438"/>
      <c r="H297" s="440"/>
      <c r="I297" s="438"/>
    </row>
    <row r="298" spans="1:9" ht="15" hidden="1">
      <c r="A298" s="219"/>
      <c r="B298" s="13"/>
      <c r="C298" s="225"/>
      <c r="D298" s="226"/>
      <c r="E298" s="217" t="s">
        <v>716</v>
      </c>
      <c r="F298" s="227"/>
      <c r="G298" s="438"/>
      <c r="H298" s="440"/>
      <c r="I298" s="438"/>
    </row>
    <row r="299" spans="1:9" ht="36" hidden="1">
      <c r="A299" s="219">
        <v>2482</v>
      </c>
      <c r="B299" s="14" t="s">
        <v>126</v>
      </c>
      <c r="C299" s="225">
        <v>8</v>
      </c>
      <c r="D299" s="226">
        <v>2</v>
      </c>
      <c r="E299" s="217" t="s">
        <v>829</v>
      </c>
      <c r="F299" s="231" t="s">
        <v>830</v>
      </c>
      <c r="G299" s="438">
        <f>SUM(I299+H299)</f>
        <v>0</v>
      </c>
      <c r="H299" s="440">
        <v>0</v>
      </c>
      <c r="I299" s="438">
        <v>0</v>
      </c>
    </row>
    <row r="300" spans="1:9" ht="36" hidden="1">
      <c r="A300" s="219"/>
      <c r="B300" s="13"/>
      <c r="C300" s="225"/>
      <c r="D300" s="226"/>
      <c r="E300" s="217" t="s">
        <v>707</v>
      </c>
      <c r="F300" s="227"/>
      <c r="G300" s="438"/>
      <c r="H300" s="440"/>
      <c r="I300" s="438"/>
    </row>
    <row r="301" spans="1:9" ht="15" hidden="1">
      <c r="A301" s="219"/>
      <c r="B301" s="13"/>
      <c r="C301" s="225"/>
      <c r="D301" s="226"/>
      <c r="E301" s="217" t="s">
        <v>716</v>
      </c>
      <c r="F301" s="227"/>
      <c r="G301" s="438"/>
      <c r="H301" s="440"/>
      <c r="I301" s="438"/>
    </row>
    <row r="302" spans="1:9" ht="15" hidden="1">
      <c r="A302" s="219"/>
      <c r="B302" s="13"/>
      <c r="C302" s="225"/>
      <c r="D302" s="226"/>
      <c r="E302" s="217" t="s">
        <v>716</v>
      </c>
      <c r="F302" s="227"/>
      <c r="G302" s="438"/>
      <c r="H302" s="440"/>
      <c r="I302" s="438"/>
    </row>
    <row r="303" spans="1:9" ht="24" hidden="1">
      <c r="A303" s="219">
        <v>2483</v>
      </c>
      <c r="B303" s="14" t="s">
        <v>126</v>
      </c>
      <c r="C303" s="225">
        <v>8</v>
      </c>
      <c r="D303" s="226">
        <v>3</v>
      </c>
      <c r="E303" s="217" t="s">
        <v>370</v>
      </c>
      <c r="F303" s="231" t="s">
        <v>831</v>
      </c>
      <c r="G303" s="438">
        <f>SUM(I303+H303)</f>
        <v>0</v>
      </c>
      <c r="H303" s="440">
        <v>0</v>
      </c>
      <c r="I303" s="438">
        <v>0</v>
      </c>
    </row>
    <row r="304" spans="1:9" ht="36" hidden="1">
      <c r="A304" s="219"/>
      <c r="B304" s="13"/>
      <c r="C304" s="225"/>
      <c r="D304" s="226"/>
      <c r="E304" s="217" t="s">
        <v>707</v>
      </c>
      <c r="F304" s="227"/>
      <c r="G304" s="438"/>
      <c r="H304" s="440"/>
      <c r="I304" s="438"/>
    </row>
    <row r="305" spans="1:9" ht="15" hidden="1">
      <c r="A305" s="219"/>
      <c r="B305" s="13"/>
      <c r="C305" s="225"/>
      <c r="D305" s="226"/>
      <c r="E305" s="217" t="s">
        <v>716</v>
      </c>
      <c r="F305" s="227"/>
      <c r="G305" s="438"/>
      <c r="H305" s="440"/>
      <c r="I305" s="438"/>
    </row>
    <row r="306" spans="1:9" ht="15" hidden="1">
      <c r="A306" s="219"/>
      <c r="B306" s="13"/>
      <c r="C306" s="225"/>
      <c r="D306" s="226"/>
      <c r="E306" s="217" t="s">
        <v>716</v>
      </c>
      <c r="F306" s="227"/>
      <c r="G306" s="438"/>
      <c r="H306" s="440"/>
      <c r="I306" s="438"/>
    </row>
    <row r="307" spans="1:9" ht="1.5" customHeight="1">
      <c r="A307" s="219">
        <v>2484</v>
      </c>
      <c r="B307" s="14" t="s">
        <v>126</v>
      </c>
      <c r="C307" s="225">
        <v>8</v>
      </c>
      <c r="D307" s="226">
        <v>4</v>
      </c>
      <c r="E307" s="217" t="s">
        <v>383</v>
      </c>
      <c r="F307" s="231" t="s">
        <v>832</v>
      </c>
      <c r="G307" s="438">
        <f>SUM(I307+H307)</f>
        <v>0</v>
      </c>
      <c r="H307" s="440">
        <v>0</v>
      </c>
      <c r="I307" s="438">
        <v>0</v>
      </c>
    </row>
    <row r="308" spans="1:9" ht="36" hidden="1">
      <c r="A308" s="219"/>
      <c r="B308" s="13"/>
      <c r="C308" s="225"/>
      <c r="D308" s="226"/>
      <c r="E308" s="217" t="s">
        <v>707</v>
      </c>
      <c r="F308" s="227"/>
      <c r="G308" s="438"/>
      <c r="H308" s="440"/>
      <c r="I308" s="438"/>
    </row>
    <row r="309" spans="1:9" ht="15" hidden="1">
      <c r="A309" s="219"/>
      <c r="B309" s="13"/>
      <c r="C309" s="225"/>
      <c r="D309" s="226"/>
      <c r="E309" s="217" t="s">
        <v>716</v>
      </c>
      <c r="F309" s="227"/>
      <c r="G309" s="438"/>
      <c r="H309" s="440"/>
      <c r="I309" s="438"/>
    </row>
    <row r="310" spans="1:9" ht="15" hidden="1">
      <c r="A310" s="219"/>
      <c r="B310" s="13"/>
      <c r="C310" s="225"/>
      <c r="D310" s="226"/>
      <c r="E310" s="217" t="s">
        <v>716</v>
      </c>
      <c r="F310" s="227"/>
      <c r="G310" s="438"/>
      <c r="H310" s="440"/>
      <c r="I310" s="438"/>
    </row>
    <row r="311" spans="1:9" ht="27" customHeight="1">
      <c r="A311" s="219">
        <v>2490</v>
      </c>
      <c r="B311" s="235" t="s">
        <v>126</v>
      </c>
      <c r="C311" s="220">
        <v>9</v>
      </c>
      <c r="D311" s="221">
        <v>0</v>
      </c>
      <c r="E311" s="222" t="s">
        <v>387</v>
      </c>
      <c r="F311" s="223" t="s">
        <v>833</v>
      </c>
      <c r="G311" s="438">
        <f>SUM(G313)</f>
        <v>0</v>
      </c>
      <c r="H311" s="438">
        <f>SUM(H313)</f>
        <v>0</v>
      </c>
      <c r="I311" s="438">
        <f>SUM(I313)</f>
        <v>0</v>
      </c>
    </row>
    <row r="312" spans="1:46" s="10" customFormat="1" ht="10.5" customHeight="1" hidden="1">
      <c r="A312" s="219"/>
      <c r="B312" s="210"/>
      <c r="C312" s="220"/>
      <c r="D312" s="221"/>
      <c r="E312" s="217" t="s">
        <v>14</v>
      </c>
      <c r="F312" s="223"/>
      <c r="G312" s="438"/>
      <c r="H312" s="439"/>
      <c r="I312" s="43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  <c r="AA312" s="224"/>
      <c r="AB312" s="224"/>
      <c r="AC312" s="224"/>
      <c r="AD312" s="224"/>
      <c r="AE312" s="224"/>
      <c r="AF312" s="224"/>
      <c r="AG312" s="224"/>
      <c r="AH312" s="224"/>
      <c r="AI312" s="224"/>
      <c r="AJ312" s="224"/>
      <c r="AK312" s="224"/>
      <c r="AL312" s="224"/>
      <c r="AM312" s="224"/>
      <c r="AN312" s="224"/>
      <c r="AO312" s="224"/>
      <c r="AP312" s="224"/>
      <c r="AQ312" s="224"/>
      <c r="AR312" s="224"/>
      <c r="AS312" s="224"/>
      <c r="AT312" s="224"/>
    </row>
    <row r="313" spans="1:9" ht="24" hidden="1">
      <c r="A313" s="219">
        <v>2491</v>
      </c>
      <c r="B313" s="14" t="s">
        <v>126</v>
      </c>
      <c r="C313" s="225">
        <v>9</v>
      </c>
      <c r="D313" s="226">
        <v>1</v>
      </c>
      <c r="E313" s="217" t="s">
        <v>387</v>
      </c>
      <c r="F313" s="231" t="s">
        <v>834</v>
      </c>
      <c r="G313" s="438">
        <f>SUM(I313+H313)</f>
        <v>0</v>
      </c>
      <c r="H313" s="440">
        <v>0</v>
      </c>
      <c r="I313" s="438">
        <v>0</v>
      </c>
    </row>
    <row r="314" spans="1:9" ht="36" hidden="1">
      <c r="A314" s="219"/>
      <c r="B314" s="13"/>
      <c r="C314" s="225"/>
      <c r="D314" s="226"/>
      <c r="E314" s="217" t="s">
        <v>707</v>
      </c>
      <c r="F314" s="227"/>
      <c r="G314" s="438"/>
      <c r="H314" s="440"/>
      <c r="I314" s="438"/>
    </row>
    <row r="315" spans="1:9" ht="15" hidden="1">
      <c r="A315" s="219"/>
      <c r="B315" s="13"/>
      <c r="C315" s="225"/>
      <c r="D315" s="226"/>
      <c r="E315" s="217" t="s">
        <v>716</v>
      </c>
      <c r="F315" s="227"/>
      <c r="G315" s="438"/>
      <c r="H315" s="440"/>
      <c r="I315" s="438"/>
    </row>
    <row r="316" spans="1:9" ht="15" hidden="1">
      <c r="A316" s="219"/>
      <c r="B316" s="13"/>
      <c r="C316" s="225"/>
      <c r="D316" s="226"/>
      <c r="E316" s="217" t="s">
        <v>716</v>
      </c>
      <c r="F316" s="227"/>
      <c r="G316" s="438"/>
      <c r="H316" s="440"/>
      <c r="I316" s="438"/>
    </row>
    <row r="317" spans="1:46" s="24" customFormat="1" ht="41.25" customHeight="1">
      <c r="A317" s="23">
        <v>2500</v>
      </c>
      <c r="B317" s="235" t="s">
        <v>128</v>
      </c>
      <c r="C317" s="220">
        <v>0</v>
      </c>
      <c r="D317" s="221">
        <v>0</v>
      </c>
      <c r="E317" s="465" t="s">
        <v>516</v>
      </c>
      <c r="F317" s="233" t="s">
        <v>835</v>
      </c>
      <c r="G317" s="438">
        <f>SUM(G319+G325+G331+G337+G343+G349)</f>
        <v>4720</v>
      </c>
      <c r="H317" s="438">
        <f>SUM(H319+H325+H331+H337+H343+H349)</f>
        <v>4720</v>
      </c>
      <c r="I317" s="438">
        <f>SUM(I319+I325+I331+I337+I343+I349)</f>
        <v>0</v>
      </c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215"/>
      <c r="AE317" s="215"/>
      <c r="AF317" s="215"/>
      <c r="AG317" s="215"/>
      <c r="AH317" s="215"/>
      <c r="AI317" s="215"/>
      <c r="AJ317" s="215"/>
      <c r="AK317" s="215"/>
      <c r="AL317" s="215"/>
      <c r="AM317" s="215"/>
      <c r="AN317" s="215"/>
      <c r="AO317" s="215"/>
      <c r="AP317" s="215"/>
      <c r="AQ317" s="215"/>
      <c r="AR317" s="215"/>
      <c r="AS317" s="215"/>
      <c r="AT317" s="215"/>
    </row>
    <row r="318" spans="1:9" ht="11.25" customHeight="1">
      <c r="A318" s="216"/>
      <c r="B318" s="210"/>
      <c r="C318" s="211"/>
      <c r="D318" s="212"/>
      <c r="E318" s="217" t="s">
        <v>13</v>
      </c>
      <c r="F318" s="218"/>
      <c r="G318" s="438"/>
      <c r="H318" s="436"/>
      <c r="I318" s="437"/>
    </row>
    <row r="319" spans="1:9" ht="15">
      <c r="A319" s="219">
        <v>2510</v>
      </c>
      <c r="B319" s="235" t="s">
        <v>128</v>
      </c>
      <c r="C319" s="220">
        <v>1</v>
      </c>
      <c r="D319" s="221">
        <v>0</v>
      </c>
      <c r="E319" s="465" t="s">
        <v>388</v>
      </c>
      <c r="F319" s="223" t="s">
        <v>836</v>
      </c>
      <c r="G319" s="438">
        <f>SUM(I319+H319)</f>
        <v>3420</v>
      </c>
      <c r="H319" s="438">
        <v>3420</v>
      </c>
      <c r="I319" s="438">
        <f>SUM(I321+I323+I324)</f>
        <v>0</v>
      </c>
    </row>
    <row r="320" spans="1:46" s="10" customFormat="1" ht="10.5" customHeight="1">
      <c r="A320" s="219"/>
      <c r="B320" s="210"/>
      <c r="C320" s="220"/>
      <c r="D320" s="221"/>
      <c r="E320" s="217" t="s">
        <v>14</v>
      </c>
      <c r="F320" s="223"/>
      <c r="G320" s="438">
        <f>SUM(I320+H320)</f>
        <v>0</v>
      </c>
      <c r="H320" s="439"/>
      <c r="I320" s="43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  <c r="AB320" s="224"/>
      <c r="AC320" s="224"/>
      <c r="AD320" s="224"/>
      <c r="AE320" s="224"/>
      <c r="AF320" s="224"/>
      <c r="AG320" s="224"/>
      <c r="AH320" s="224"/>
      <c r="AI320" s="224"/>
      <c r="AJ320" s="224"/>
      <c r="AK320" s="224"/>
      <c r="AL320" s="224"/>
      <c r="AM320" s="224"/>
      <c r="AN320" s="224"/>
      <c r="AO320" s="224"/>
      <c r="AP320" s="224"/>
      <c r="AQ320" s="224"/>
      <c r="AR320" s="224"/>
      <c r="AS320" s="224"/>
      <c r="AT320" s="224"/>
    </row>
    <row r="321" spans="1:9" ht="15">
      <c r="A321" s="219">
        <v>2511</v>
      </c>
      <c r="B321" s="14" t="s">
        <v>128</v>
      </c>
      <c r="C321" s="225">
        <v>1</v>
      </c>
      <c r="D321" s="226">
        <v>1</v>
      </c>
      <c r="E321" s="465" t="s">
        <v>388</v>
      </c>
      <c r="F321" s="231" t="s">
        <v>837</v>
      </c>
      <c r="G321" s="438">
        <f>SUM(I321+H321)</f>
        <v>3420</v>
      </c>
      <c r="H321" s="440">
        <v>3420</v>
      </c>
      <c r="I321" s="438">
        <v>0</v>
      </c>
    </row>
    <row r="322" spans="1:9" ht="22.5" customHeight="1">
      <c r="A322" s="219"/>
      <c r="B322" s="13"/>
      <c r="C322" s="225"/>
      <c r="D322" s="226"/>
      <c r="E322" s="217" t="s">
        <v>707</v>
      </c>
      <c r="F322" s="227"/>
      <c r="G322" s="438"/>
      <c r="H322" s="440"/>
      <c r="I322" s="438"/>
    </row>
    <row r="323" spans="1:9" ht="15">
      <c r="A323" s="219"/>
      <c r="B323" s="13"/>
      <c r="C323" s="225"/>
      <c r="D323" s="226"/>
      <c r="E323" s="516" t="s">
        <v>504</v>
      </c>
      <c r="F323" s="227"/>
      <c r="G323" s="438">
        <f>SUM(I323,H323)</f>
        <v>3000</v>
      </c>
      <c r="H323" s="440">
        <v>3000</v>
      </c>
      <c r="I323" s="438"/>
    </row>
    <row r="324" spans="1:9" ht="25.5">
      <c r="A324" s="219"/>
      <c r="B324" s="13"/>
      <c r="C324" s="225"/>
      <c r="D324" s="226"/>
      <c r="E324" s="457" t="s">
        <v>754</v>
      </c>
      <c r="F324" s="227"/>
      <c r="G324" s="438">
        <f>SUM(I324,H324)</f>
        <v>420</v>
      </c>
      <c r="H324" s="440">
        <v>420</v>
      </c>
      <c r="I324" s="438"/>
    </row>
    <row r="325" spans="1:9" ht="15" hidden="1">
      <c r="A325" s="219">
        <v>2520</v>
      </c>
      <c r="B325" s="235" t="s">
        <v>128</v>
      </c>
      <c r="C325" s="220">
        <v>2</v>
      </c>
      <c r="D325" s="221">
        <v>0</v>
      </c>
      <c r="E325" s="222" t="s">
        <v>389</v>
      </c>
      <c r="F325" s="223" t="s">
        <v>838</v>
      </c>
      <c r="G325" s="438">
        <f>SUM(G327)</f>
        <v>0</v>
      </c>
      <c r="H325" s="438">
        <f>SUM(H327)</f>
        <v>0</v>
      </c>
      <c r="I325" s="438">
        <f>SUM(I327)</f>
        <v>0</v>
      </c>
    </row>
    <row r="326" spans="1:46" s="10" customFormat="1" ht="0.75" customHeight="1">
      <c r="A326" s="219"/>
      <c r="B326" s="210"/>
      <c r="C326" s="220"/>
      <c r="D326" s="221"/>
      <c r="E326" s="217" t="s">
        <v>14</v>
      </c>
      <c r="F326" s="223"/>
      <c r="G326" s="438"/>
      <c r="H326" s="439"/>
      <c r="I326" s="43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  <c r="AC326" s="224"/>
      <c r="AD326" s="224"/>
      <c r="AE326" s="224"/>
      <c r="AF326" s="224"/>
      <c r="AG326" s="224"/>
      <c r="AH326" s="224"/>
      <c r="AI326" s="224"/>
      <c r="AJ326" s="224"/>
      <c r="AK326" s="224"/>
      <c r="AL326" s="224"/>
      <c r="AM326" s="224"/>
      <c r="AN326" s="224"/>
      <c r="AO326" s="224"/>
      <c r="AP326" s="224"/>
      <c r="AQ326" s="224"/>
      <c r="AR326" s="224"/>
      <c r="AS326" s="224"/>
      <c r="AT326" s="224"/>
    </row>
    <row r="327" spans="1:9" ht="15" hidden="1">
      <c r="A327" s="219">
        <v>2521</v>
      </c>
      <c r="B327" s="14" t="s">
        <v>128</v>
      </c>
      <c r="C327" s="225">
        <v>2</v>
      </c>
      <c r="D327" s="226">
        <v>1</v>
      </c>
      <c r="E327" s="217" t="s">
        <v>390</v>
      </c>
      <c r="F327" s="231" t="s">
        <v>839</v>
      </c>
      <c r="G327" s="438">
        <f>SUM(I327+H327)</f>
        <v>0</v>
      </c>
      <c r="H327" s="440">
        <v>0</v>
      </c>
      <c r="I327" s="438">
        <v>0</v>
      </c>
    </row>
    <row r="328" spans="1:9" ht="36" hidden="1">
      <c r="A328" s="219"/>
      <c r="B328" s="13"/>
      <c r="C328" s="225"/>
      <c r="D328" s="226"/>
      <c r="E328" s="217" t="s">
        <v>707</v>
      </c>
      <c r="F328" s="227"/>
      <c r="G328" s="438"/>
      <c r="H328" s="440"/>
      <c r="I328" s="438"/>
    </row>
    <row r="329" spans="1:9" ht="15" hidden="1">
      <c r="A329" s="219"/>
      <c r="B329" s="13"/>
      <c r="C329" s="225"/>
      <c r="D329" s="226"/>
      <c r="E329" s="217" t="s">
        <v>716</v>
      </c>
      <c r="F329" s="227"/>
      <c r="G329" s="438"/>
      <c r="H329" s="440"/>
      <c r="I329" s="438"/>
    </row>
    <row r="330" spans="1:9" ht="15" hidden="1">
      <c r="A330" s="219"/>
      <c r="B330" s="13"/>
      <c r="C330" s="225"/>
      <c r="D330" s="226"/>
      <c r="E330" s="217" t="s">
        <v>716</v>
      </c>
      <c r="F330" s="227"/>
      <c r="G330" s="438"/>
      <c r="H330" s="440"/>
      <c r="I330" s="438"/>
    </row>
    <row r="331" spans="1:9" ht="28.5">
      <c r="A331" s="219">
        <v>2530</v>
      </c>
      <c r="B331" s="235" t="s">
        <v>128</v>
      </c>
      <c r="C331" s="220">
        <v>3</v>
      </c>
      <c r="D331" s="221">
        <v>0</v>
      </c>
      <c r="E331" s="511" t="s">
        <v>391</v>
      </c>
      <c r="F331" s="223" t="s">
        <v>840</v>
      </c>
      <c r="G331" s="438">
        <f>SUM(G333)</f>
        <v>0</v>
      </c>
      <c r="H331" s="438">
        <f>SUM(H333)</f>
        <v>0</v>
      </c>
      <c r="I331" s="438">
        <f>SUM(I333)</f>
        <v>0</v>
      </c>
    </row>
    <row r="332" spans="1:46" s="10" customFormat="1" ht="12.75" customHeight="1">
      <c r="A332" s="219"/>
      <c r="B332" s="210"/>
      <c r="C332" s="220"/>
      <c r="D332" s="221"/>
      <c r="E332" s="217" t="s">
        <v>14</v>
      </c>
      <c r="F332" s="223"/>
      <c r="G332" s="438"/>
      <c r="H332" s="439"/>
      <c r="I332" s="43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4"/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</row>
    <row r="333" spans="1:9" ht="19.5" customHeight="1">
      <c r="A333" s="219">
        <v>3531</v>
      </c>
      <c r="B333" s="14" t="s">
        <v>128</v>
      </c>
      <c r="C333" s="225">
        <v>3</v>
      </c>
      <c r="D333" s="226">
        <v>1</v>
      </c>
      <c r="E333" s="462" t="s">
        <v>969</v>
      </c>
      <c r="F333" s="231" t="s">
        <v>841</v>
      </c>
      <c r="G333" s="438">
        <f>SUM(I333+H333)</f>
        <v>0</v>
      </c>
      <c r="H333" s="440">
        <v>0</v>
      </c>
      <c r="I333" s="438">
        <v>0</v>
      </c>
    </row>
    <row r="334" spans="1:9" ht="26.25" customHeight="1">
      <c r="A334" s="219"/>
      <c r="B334" s="13"/>
      <c r="C334" s="225"/>
      <c r="D334" s="226"/>
      <c r="E334" s="217" t="s">
        <v>707</v>
      </c>
      <c r="F334" s="227"/>
      <c r="G334" s="438"/>
      <c r="H334" s="440"/>
      <c r="I334" s="438"/>
    </row>
    <row r="335" spans="1:9" ht="15.75" customHeight="1">
      <c r="A335" s="219"/>
      <c r="B335" s="13"/>
      <c r="C335" s="225"/>
      <c r="D335" s="226"/>
      <c r="E335" s="468" t="s">
        <v>690</v>
      </c>
      <c r="F335" s="227"/>
      <c r="G335" s="438">
        <v>0</v>
      </c>
      <c r="H335" s="440">
        <v>0</v>
      </c>
      <c r="I335" s="438"/>
    </row>
    <row r="336" spans="1:9" ht="10.5" customHeight="1">
      <c r="A336" s="219"/>
      <c r="B336" s="13"/>
      <c r="C336" s="225"/>
      <c r="D336" s="226"/>
      <c r="E336" s="217" t="s">
        <v>716</v>
      </c>
      <c r="F336" s="227"/>
      <c r="G336" s="438"/>
      <c r="H336" s="440"/>
      <c r="I336" s="438"/>
    </row>
    <row r="337" spans="1:9" ht="17.25" customHeight="1">
      <c r="A337" s="219">
        <v>2540</v>
      </c>
      <c r="B337" s="235" t="s">
        <v>128</v>
      </c>
      <c r="C337" s="220">
        <v>4</v>
      </c>
      <c r="D337" s="221">
        <v>0</v>
      </c>
      <c r="E337" s="510" t="s">
        <v>392</v>
      </c>
      <c r="F337" s="223" t="s">
        <v>842</v>
      </c>
      <c r="G337" s="438">
        <f>SUM(G339)</f>
        <v>0</v>
      </c>
      <c r="H337" s="438">
        <f>SUM(H339)</f>
        <v>0</v>
      </c>
      <c r="I337" s="438">
        <f>SUM(I339)</f>
        <v>0</v>
      </c>
    </row>
    <row r="338" spans="1:46" s="10" customFormat="1" ht="11.25" customHeight="1">
      <c r="A338" s="219"/>
      <c r="B338" s="210"/>
      <c r="C338" s="220"/>
      <c r="D338" s="221"/>
      <c r="E338" s="217" t="s">
        <v>14</v>
      </c>
      <c r="F338" s="223"/>
      <c r="G338" s="438"/>
      <c r="H338" s="439"/>
      <c r="I338" s="43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224"/>
      <c r="AC338" s="224"/>
      <c r="AD338" s="224"/>
      <c r="AE338" s="224"/>
      <c r="AF338" s="224"/>
      <c r="AG338" s="224"/>
      <c r="AH338" s="224"/>
      <c r="AI338" s="224"/>
      <c r="AJ338" s="224"/>
      <c r="AK338" s="224"/>
      <c r="AL338" s="224"/>
      <c r="AM338" s="224"/>
      <c r="AN338" s="224"/>
      <c r="AO338" s="224"/>
      <c r="AP338" s="224"/>
      <c r="AQ338" s="224"/>
      <c r="AR338" s="224"/>
      <c r="AS338" s="224"/>
      <c r="AT338" s="224"/>
    </row>
    <row r="339" spans="1:9" ht="27" customHeight="1">
      <c r="A339" s="219">
        <v>2541</v>
      </c>
      <c r="B339" s="14" t="s">
        <v>128</v>
      </c>
      <c r="C339" s="225">
        <v>4</v>
      </c>
      <c r="D339" s="226">
        <v>1</v>
      </c>
      <c r="E339" s="510" t="s">
        <v>392</v>
      </c>
      <c r="F339" s="231" t="s">
        <v>843</v>
      </c>
      <c r="G339" s="438">
        <f>SUM(I339+H339)</f>
        <v>0</v>
      </c>
      <c r="H339" s="440">
        <v>0</v>
      </c>
      <c r="I339" s="438">
        <f>I341</f>
        <v>0</v>
      </c>
    </row>
    <row r="340" spans="1:9" ht="12" customHeight="1">
      <c r="A340" s="219"/>
      <c r="B340" s="13"/>
      <c r="C340" s="225"/>
      <c r="D340" s="226"/>
      <c r="E340" s="217" t="s">
        <v>707</v>
      </c>
      <c r="F340" s="227"/>
      <c r="G340" s="438"/>
      <c r="H340" s="440"/>
      <c r="I340" s="438"/>
    </row>
    <row r="341" spans="1:9" ht="15">
      <c r="A341" s="219"/>
      <c r="B341" s="13"/>
      <c r="C341" s="225"/>
      <c r="D341" s="226"/>
      <c r="E341" s="510" t="s">
        <v>505</v>
      </c>
      <c r="F341" s="227"/>
      <c r="G341" s="438">
        <f>SUM(I341,H341)</f>
        <v>0</v>
      </c>
      <c r="H341" s="440"/>
      <c r="I341" s="438"/>
    </row>
    <row r="342" spans="1:9" ht="6" customHeight="1">
      <c r="A342" s="219"/>
      <c r="B342" s="13"/>
      <c r="C342" s="225"/>
      <c r="D342" s="226"/>
      <c r="E342" s="217" t="s">
        <v>716</v>
      </c>
      <c r="F342" s="227"/>
      <c r="G342" s="438"/>
      <c r="H342" s="440"/>
      <c r="I342" s="438"/>
    </row>
    <row r="343" spans="1:9" ht="27" customHeight="1">
      <c r="A343" s="219">
        <v>2550</v>
      </c>
      <c r="B343" s="235" t="s">
        <v>128</v>
      </c>
      <c r="C343" s="220">
        <v>5</v>
      </c>
      <c r="D343" s="221">
        <v>0</v>
      </c>
      <c r="E343" s="222" t="s">
        <v>393</v>
      </c>
      <c r="F343" s="223" t="s">
        <v>844</v>
      </c>
      <c r="G343" s="438">
        <f>SUM(G345)</f>
        <v>0</v>
      </c>
      <c r="H343" s="438">
        <f>SUM(H345)</f>
        <v>0</v>
      </c>
      <c r="I343" s="438">
        <f>SUM(I345)</f>
        <v>0</v>
      </c>
    </row>
    <row r="344" spans="1:46" s="10" customFormat="1" ht="2.25" customHeight="1">
      <c r="A344" s="219"/>
      <c r="B344" s="210"/>
      <c r="C344" s="220"/>
      <c r="D344" s="221"/>
      <c r="E344" s="217" t="s">
        <v>14</v>
      </c>
      <c r="F344" s="223"/>
      <c r="G344" s="438"/>
      <c r="H344" s="439"/>
      <c r="I344" s="43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4"/>
      <c r="AC344" s="224"/>
      <c r="AD344" s="224"/>
      <c r="AE344" s="224"/>
      <c r="AF344" s="224"/>
      <c r="AG344" s="224"/>
      <c r="AH344" s="224"/>
      <c r="AI344" s="224"/>
      <c r="AJ344" s="224"/>
      <c r="AK344" s="224"/>
      <c r="AL344" s="224"/>
      <c r="AM344" s="224"/>
      <c r="AN344" s="224"/>
      <c r="AO344" s="224"/>
      <c r="AP344" s="224"/>
      <c r="AQ344" s="224"/>
      <c r="AR344" s="224"/>
      <c r="AS344" s="224"/>
      <c r="AT344" s="224"/>
    </row>
    <row r="345" spans="1:9" ht="24" hidden="1">
      <c r="A345" s="219">
        <v>2551</v>
      </c>
      <c r="B345" s="14" t="s">
        <v>128</v>
      </c>
      <c r="C345" s="225">
        <v>5</v>
      </c>
      <c r="D345" s="226">
        <v>1</v>
      </c>
      <c r="E345" s="217" t="s">
        <v>393</v>
      </c>
      <c r="F345" s="231" t="s">
        <v>845</v>
      </c>
      <c r="G345" s="438">
        <f>SUM(I345+H345)</f>
        <v>0</v>
      </c>
      <c r="H345" s="440">
        <v>0</v>
      </c>
      <c r="I345" s="438">
        <v>0</v>
      </c>
    </row>
    <row r="346" spans="1:9" ht="36" hidden="1">
      <c r="A346" s="219"/>
      <c r="B346" s="13"/>
      <c r="C346" s="225"/>
      <c r="D346" s="226"/>
      <c r="E346" s="217" t="s">
        <v>707</v>
      </c>
      <c r="F346" s="227"/>
      <c r="G346" s="438"/>
      <c r="H346" s="440"/>
      <c r="I346" s="438"/>
    </row>
    <row r="347" spans="1:9" ht="15" hidden="1">
      <c r="A347" s="219"/>
      <c r="B347" s="13"/>
      <c r="C347" s="225"/>
      <c r="D347" s="226"/>
      <c r="E347" s="217" t="s">
        <v>716</v>
      </c>
      <c r="F347" s="227"/>
      <c r="G347" s="438"/>
      <c r="H347" s="440"/>
      <c r="I347" s="438"/>
    </row>
    <row r="348" spans="1:9" ht="15" hidden="1">
      <c r="A348" s="219"/>
      <c r="B348" s="13"/>
      <c r="C348" s="225"/>
      <c r="D348" s="226"/>
      <c r="E348" s="217" t="s">
        <v>716</v>
      </c>
      <c r="F348" s="227"/>
      <c r="G348" s="438"/>
      <c r="H348" s="440"/>
      <c r="I348" s="438"/>
    </row>
    <row r="349" spans="1:9" ht="30" customHeight="1">
      <c r="A349" s="219">
        <v>2560</v>
      </c>
      <c r="B349" s="235" t="s">
        <v>128</v>
      </c>
      <c r="C349" s="220">
        <v>6</v>
      </c>
      <c r="D349" s="221">
        <v>0</v>
      </c>
      <c r="E349" s="511" t="s">
        <v>394</v>
      </c>
      <c r="F349" s="223" t="s">
        <v>846</v>
      </c>
      <c r="G349" s="438">
        <f>SUM(G353:G355)</f>
        <v>1300</v>
      </c>
      <c r="H349" s="438">
        <f>SUM(H353:H355)</f>
        <v>1300</v>
      </c>
      <c r="I349" s="438">
        <f>SUM(I351)</f>
        <v>0</v>
      </c>
    </row>
    <row r="350" spans="1:46" s="10" customFormat="1" ht="13.5" customHeight="1">
      <c r="A350" s="219"/>
      <c r="B350" s="210"/>
      <c r="C350" s="220"/>
      <c r="D350" s="221"/>
      <c r="E350" s="217" t="s">
        <v>14</v>
      </c>
      <c r="F350" s="223"/>
      <c r="G350" s="438"/>
      <c r="H350" s="439"/>
      <c r="I350" s="43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  <c r="AA350" s="224"/>
      <c r="AB350" s="224"/>
      <c r="AC350" s="224"/>
      <c r="AD350" s="224"/>
      <c r="AE350" s="224"/>
      <c r="AF350" s="224"/>
      <c r="AG350" s="224"/>
      <c r="AH350" s="224"/>
      <c r="AI350" s="224"/>
      <c r="AJ350" s="224"/>
      <c r="AK350" s="224"/>
      <c r="AL350" s="224"/>
      <c r="AM350" s="224"/>
      <c r="AN350" s="224"/>
      <c r="AO350" s="224"/>
      <c r="AP350" s="224"/>
      <c r="AQ350" s="224"/>
      <c r="AR350" s="224"/>
      <c r="AS350" s="224"/>
      <c r="AT350" s="224"/>
    </row>
    <row r="351" spans="1:9" ht="29.25" customHeight="1">
      <c r="A351" s="219">
        <v>2561</v>
      </c>
      <c r="B351" s="14" t="s">
        <v>128</v>
      </c>
      <c r="C351" s="225">
        <v>6</v>
      </c>
      <c r="D351" s="226">
        <v>1</v>
      </c>
      <c r="E351" s="462" t="s">
        <v>968</v>
      </c>
      <c r="F351" s="231" t="s">
        <v>847</v>
      </c>
      <c r="G351" s="438">
        <f>SUM(I351+H351)</f>
        <v>0</v>
      </c>
      <c r="H351" s="440">
        <v>0</v>
      </c>
      <c r="I351" s="438">
        <v>0</v>
      </c>
    </row>
    <row r="352" spans="1:9" ht="23.25" customHeight="1">
      <c r="A352" s="219"/>
      <c r="B352" s="13"/>
      <c r="C352" s="225"/>
      <c r="D352" s="226"/>
      <c r="E352" s="217" t="s">
        <v>707</v>
      </c>
      <c r="F352" s="227"/>
      <c r="G352" s="438"/>
      <c r="H352" s="440"/>
      <c r="I352" s="438"/>
    </row>
    <row r="353" spans="1:9" ht="13.5" customHeight="1">
      <c r="A353" s="219"/>
      <c r="B353" s="13"/>
      <c r="C353" s="225"/>
      <c r="D353" s="226"/>
      <c r="E353" s="217" t="s">
        <v>754</v>
      </c>
      <c r="F353" s="227"/>
      <c r="G353" s="438">
        <v>900</v>
      </c>
      <c r="H353" s="440">
        <v>900</v>
      </c>
      <c r="I353" s="438"/>
    </row>
    <row r="354" spans="1:9" ht="24" customHeight="1">
      <c r="A354" s="219"/>
      <c r="B354" s="13"/>
      <c r="C354" s="225"/>
      <c r="D354" s="226"/>
      <c r="E354" s="217" t="s">
        <v>977</v>
      </c>
      <c r="F354" s="227"/>
      <c r="G354" s="438">
        <v>190</v>
      </c>
      <c r="H354" s="440">
        <v>190</v>
      </c>
      <c r="I354" s="438"/>
    </row>
    <row r="355" spans="1:9" ht="16.5" customHeight="1">
      <c r="A355" s="219"/>
      <c r="B355" s="13"/>
      <c r="C355" s="225"/>
      <c r="D355" s="226"/>
      <c r="E355" s="217" t="s">
        <v>978</v>
      </c>
      <c r="F355" s="227"/>
      <c r="G355" s="438">
        <v>210</v>
      </c>
      <c r="H355" s="440">
        <v>210</v>
      </c>
      <c r="I355" s="438"/>
    </row>
    <row r="356" spans="1:46" s="24" customFormat="1" ht="44.25" customHeight="1">
      <c r="A356" s="23">
        <v>2600</v>
      </c>
      <c r="B356" s="235" t="s">
        <v>129</v>
      </c>
      <c r="C356" s="220">
        <v>0</v>
      </c>
      <c r="D356" s="221">
        <v>0</v>
      </c>
      <c r="E356" s="465" t="s">
        <v>169</v>
      </c>
      <c r="F356" s="233" t="s">
        <v>848</v>
      </c>
      <c r="G356" s="438">
        <f>SUM(G358+G364+G370+G380+G388+G394)</f>
        <v>14620</v>
      </c>
      <c r="H356" s="438">
        <f>SUM(H358+H364+H370+H380+H388+H394)</f>
        <v>14620</v>
      </c>
      <c r="I356" s="438">
        <f>SUM(I358+I364+I370+I380+I388+I394)</f>
        <v>0</v>
      </c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  <c r="AI356" s="215"/>
      <c r="AJ356" s="215"/>
      <c r="AK356" s="215"/>
      <c r="AL356" s="215"/>
      <c r="AM356" s="215"/>
      <c r="AN356" s="215"/>
      <c r="AO356" s="215"/>
      <c r="AP356" s="215"/>
      <c r="AQ356" s="215"/>
      <c r="AR356" s="215"/>
      <c r="AS356" s="215"/>
      <c r="AT356" s="215"/>
    </row>
    <row r="357" spans="1:9" ht="11.25" customHeight="1">
      <c r="A357" s="216"/>
      <c r="B357" s="210"/>
      <c r="C357" s="211"/>
      <c r="D357" s="212"/>
      <c r="E357" s="217" t="s">
        <v>13</v>
      </c>
      <c r="F357" s="218"/>
      <c r="G357" s="438"/>
      <c r="H357" s="436"/>
      <c r="I357" s="437"/>
    </row>
    <row r="358" spans="1:9" ht="15">
      <c r="A358" s="219">
        <v>2610</v>
      </c>
      <c r="B358" s="235" t="s">
        <v>129</v>
      </c>
      <c r="C358" s="220">
        <v>1</v>
      </c>
      <c r="D358" s="221">
        <v>0</v>
      </c>
      <c r="E358" s="222" t="s">
        <v>395</v>
      </c>
      <c r="F358" s="223" t="s">
        <v>849</v>
      </c>
      <c r="G358" s="438">
        <f>SUM(G360)</f>
        <v>0</v>
      </c>
      <c r="H358" s="438">
        <f>SUM(H360)</f>
        <v>0</v>
      </c>
      <c r="I358" s="438">
        <f>SUM(I360)</f>
        <v>0</v>
      </c>
    </row>
    <row r="359" spans="1:46" s="10" customFormat="1" ht="0.75" customHeight="1">
      <c r="A359" s="219"/>
      <c r="B359" s="210"/>
      <c r="C359" s="220"/>
      <c r="D359" s="221"/>
      <c r="E359" s="217" t="s">
        <v>14</v>
      </c>
      <c r="F359" s="223"/>
      <c r="G359" s="438"/>
      <c r="H359" s="439"/>
      <c r="I359" s="43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  <c r="AA359" s="224"/>
      <c r="AB359" s="224"/>
      <c r="AC359" s="224"/>
      <c r="AD359" s="224"/>
      <c r="AE359" s="224"/>
      <c r="AF359" s="224"/>
      <c r="AG359" s="224"/>
      <c r="AH359" s="224"/>
      <c r="AI359" s="224"/>
      <c r="AJ359" s="224"/>
      <c r="AK359" s="224"/>
      <c r="AL359" s="224"/>
      <c r="AM359" s="224"/>
      <c r="AN359" s="224"/>
      <c r="AO359" s="224"/>
      <c r="AP359" s="224"/>
      <c r="AQ359" s="224"/>
      <c r="AR359" s="224"/>
      <c r="AS359" s="224"/>
      <c r="AT359" s="224"/>
    </row>
    <row r="360" spans="1:9" ht="15" hidden="1">
      <c r="A360" s="219">
        <v>2611</v>
      </c>
      <c r="B360" s="14" t="s">
        <v>129</v>
      </c>
      <c r="C360" s="225">
        <v>1</v>
      </c>
      <c r="D360" s="226">
        <v>1</v>
      </c>
      <c r="E360" s="217" t="s">
        <v>396</v>
      </c>
      <c r="F360" s="231" t="s">
        <v>850</v>
      </c>
      <c r="G360" s="438">
        <f>SUM(I360+H360)</f>
        <v>0</v>
      </c>
      <c r="H360" s="440">
        <v>0</v>
      </c>
      <c r="I360" s="438">
        <v>0</v>
      </c>
    </row>
    <row r="361" spans="1:9" ht="36" hidden="1">
      <c r="A361" s="219"/>
      <c r="B361" s="13"/>
      <c r="C361" s="225"/>
      <c r="D361" s="226"/>
      <c r="E361" s="217" t="s">
        <v>707</v>
      </c>
      <c r="F361" s="227"/>
      <c r="G361" s="438"/>
      <c r="H361" s="440"/>
      <c r="I361" s="438"/>
    </row>
    <row r="362" spans="1:9" ht="15" hidden="1">
      <c r="A362" s="219"/>
      <c r="B362" s="13"/>
      <c r="C362" s="225"/>
      <c r="D362" s="226"/>
      <c r="E362" s="217" t="s">
        <v>716</v>
      </c>
      <c r="F362" s="227"/>
      <c r="G362" s="438"/>
      <c r="H362" s="440"/>
      <c r="I362" s="438"/>
    </row>
    <row r="363" spans="1:9" ht="15" hidden="1">
      <c r="A363" s="219"/>
      <c r="B363" s="13"/>
      <c r="C363" s="225"/>
      <c r="D363" s="226"/>
      <c r="E363" s="217" t="s">
        <v>716</v>
      </c>
      <c r="F363" s="227"/>
      <c r="G363" s="438"/>
      <c r="H363" s="440"/>
      <c r="I363" s="438"/>
    </row>
    <row r="364" spans="1:9" ht="15">
      <c r="A364" s="219">
        <v>2620</v>
      </c>
      <c r="B364" s="235" t="s">
        <v>129</v>
      </c>
      <c r="C364" s="220">
        <v>2</v>
      </c>
      <c r="D364" s="221">
        <v>0</v>
      </c>
      <c r="E364" s="222" t="s">
        <v>397</v>
      </c>
      <c r="F364" s="223" t="s">
        <v>851</v>
      </c>
      <c r="G364" s="438">
        <f>SUM(G366)</f>
        <v>0</v>
      </c>
      <c r="H364" s="438">
        <f>SUM(H366)</f>
        <v>0</v>
      </c>
      <c r="I364" s="438">
        <f>SUM(I366)</f>
        <v>0</v>
      </c>
    </row>
    <row r="365" spans="1:46" s="10" customFormat="1" ht="10.5" customHeight="1" hidden="1">
      <c r="A365" s="219"/>
      <c r="B365" s="210"/>
      <c r="C365" s="220"/>
      <c r="D365" s="221"/>
      <c r="E365" s="217" t="s">
        <v>14</v>
      </c>
      <c r="F365" s="223"/>
      <c r="G365" s="438"/>
      <c r="H365" s="439"/>
      <c r="I365" s="43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  <c r="AA365" s="224"/>
      <c r="AB365" s="224"/>
      <c r="AC365" s="224"/>
      <c r="AD365" s="224"/>
      <c r="AE365" s="224"/>
      <c r="AF365" s="224"/>
      <c r="AG365" s="224"/>
      <c r="AH365" s="224"/>
      <c r="AI365" s="224"/>
      <c r="AJ365" s="224"/>
      <c r="AK365" s="224"/>
      <c r="AL365" s="224"/>
      <c r="AM365" s="224"/>
      <c r="AN365" s="224"/>
      <c r="AO365" s="224"/>
      <c r="AP365" s="224"/>
      <c r="AQ365" s="224"/>
      <c r="AR365" s="224"/>
      <c r="AS365" s="224"/>
      <c r="AT365" s="224"/>
    </row>
    <row r="366" spans="1:9" ht="15" hidden="1">
      <c r="A366" s="219">
        <v>2621</v>
      </c>
      <c r="B366" s="14" t="s">
        <v>129</v>
      </c>
      <c r="C366" s="225">
        <v>2</v>
      </c>
      <c r="D366" s="226">
        <v>1</v>
      </c>
      <c r="E366" s="217" t="s">
        <v>397</v>
      </c>
      <c r="F366" s="231" t="s">
        <v>852</v>
      </c>
      <c r="G366" s="438">
        <f>SUM(I366+H366)</f>
        <v>0</v>
      </c>
      <c r="H366" s="440">
        <v>0</v>
      </c>
      <c r="I366" s="438"/>
    </row>
    <row r="367" spans="1:9" ht="36" hidden="1">
      <c r="A367" s="219"/>
      <c r="B367" s="13"/>
      <c r="C367" s="225"/>
      <c r="D367" s="226"/>
      <c r="E367" s="217" t="s">
        <v>707</v>
      </c>
      <c r="F367" s="227"/>
      <c r="G367" s="438"/>
      <c r="H367" s="440"/>
      <c r="I367" s="438"/>
    </row>
    <row r="368" spans="1:9" ht="15" hidden="1">
      <c r="A368" s="219"/>
      <c r="B368" s="13"/>
      <c r="C368" s="225"/>
      <c r="D368" s="226"/>
      <c r="E368" s="217"/>
      <c r="F368" s="227"/>
      <c r="G368" s="438"/>
      <c r="H368" s="440"/>
      <c r="I368" s="438"/>
    </row>
    <row r="369" spans="1:9" ht="15" hidden="1">
      <c r="A369" s="219"/>
      <c r="B369" s="13"/>
      <c r="C369" s="225"/>
      <c r="D369" s="226"/>
      <c r="E369" s="217" t="s">
        <v>716</v>
      </c>
      <c r="F369" s="227"/>
      <c r="G369" s="438"/>
      <c r="H369" s="440"/>
      <c r="I369" s="438"/>
    </row>
    <row r="370" spans="1:9" ht="15">
      <c r="A370" s="219">
        <v>2630</v>
      </c>
      <c r="B370" s="235" t="s">
        <v>129</v>
      </c>
      <c r="C370" s="220">
        <v>3</v>
      </c>
      <c r="D370" s="221">
        <v>0</v>
      </c>
      <c r="E370" s="465" t="s">
        <v>398</v>
      </c>
      <c r="F370" s="223" t="s">
        <v>853</v>
      </c>
      <c r="G370" s="438">
        <f>SUM(G372+G373)</f>
        <v>1620</v>
      </c>
      <c r="H370" s="438">
        <f>SUM(H372+H373)</f>
        <v>1620</v>
      </c>
      <c r="I370" s="438">
        <f>SUM(I372+I373)</f>
        <v>0</v>
      </c>
    </row>
    <row r="371" spans="1:46" s="10" customFormat="1" ht="10.5" customHeight="1">
      <c r="A371" s="219"/>
      <c r="B371" s="210"/>
      <c r="C371" s="220"/>
      <c r="D371" s="221"/>
      <c r="E371" s="217" t="s">
        <v>14</v>
      </c>
      <c r="F371" s="223"/>
      <c r="G371" s="438"/>
      <c r="H371" s="439"/>
      <c r="I371" s="43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  <c r="AA371" s="224"/>
      <c r="AB371" s="224"/>
      <c r="AC371" s="224"/>
      <c r="AD371" s="224"/>
      <c r="AE371" s="224"/>
      <c r="AF371" s="224"/>
      <c r="AG371" s="224"/>
      <c r="AH371" s="224"/>
      <c r="AI371" s="224"/>
      <c r="AJ371" s="224"/>
      <c r="AK371" s="224"/>
      <c r="AL371" s="224"/>
      <c r="AM371" s="224"/>
      <c r="AN371" s="224"/>
      <c r="AO371" s="224"/>
      <c r="AP371" s="224"/>
      <c r="AQ371" s="224"/>
      <c r="AR371" s="224"/>
      <c r="AS371" s="224"/>
      <c r="AT371" s="224"/>
    </row>
    <row r="372" spans="1:46" s="10" customFormat="1" ht="0.75" customHeight="1">
      <c r="A372" s="219">
        <v>5134</v>
      </c>
      <c r="B372" s="210"/>
      <c r="C372" s="220"/>
      <c r="D372" s="221"/>
      <c r="E372" s="217"/>
      <c r="F372" s="223"/>
      <c r="G372" s="438">
        <f aca="true" t="shared" si="3" ref="G372:G380">SUM(I372+H372)</f>
        <v>0</v>
      </c>
      <c r="H372" s="440">
        <v>0</v>
      </c>
      <c r="I372" s="438">
        <v>0</v>
      </c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  <c r="AA372" s="224"/>
      <c r="AB372" s="224"/>
      <c r="AC372" s="224"/>
      <c r="AD372" s="224"/>
      <c r="AE372" s="224"/>
      <c r="AF372" s="224"/>
      <c r="AG372" s="224"/>
      <c r="AH372" s="224"/>
      <c r="AI372" s="224"/>
      <c r="AJ372" s="224"/>
      <c r="AK372" s="224"/>
      <c r="AL372" s="224"/>
      <c r="AM372" s="224"/>
      <c r="AN372" s="224"/>
      <c r="AO372" s="224"/>
      <c r="AP372" s="224"/>
      <c r="AQ372" s="224"/>
      <c r="AR372" s="224"/>
      <c r="AS372" s="224"/>
      <c r="AT372" s="224"/>
    </row>
    <row r="373" spans="1:9" ht="15">
      <c r="A373" s="219">
        <v>2631</v>
      </c>
      <c r="B373" s="14" t="s">
        <v>129</v>
      </c>
      <c r="C373" s="225">
        <v>3</v>
      </c>
      <c r="D373" s="226">
        <v>1</v>
      </c>
      <c r="E373" s="465" t="s">
        <v>399</v>
      </c>
      <c r="F373" s="241" t="s">
        <v>854</v>
      </c>
      <c r="G373" s="438">
        <f t="shared" si="3"/>
        <v>1620</v>
      </c>
      <c r="H373" s="440">
        <f>SUM(H375:H379)</f>
        <v>1620</v>
      </c>
      <c r="I373" s="438"/>
    </row>
    <row r="374" spans="1:9" ht="24.75" customHeight="1">
      <c r="A374" s="219"/>
      <c r="B374" s="13"/>
      <c r="C374" s="225"/>
      <c r="D374" s="226"/>
      <c r="E374" s="217" t="s">
        <v>707</v>
      </c>
      <c r="F374" s="227"/>
      <c r="G374" s="438">
        <f t="shared" si="3"/>
        <v>0</v>
      </c>
      <c r="H374" s="440"/>
      <c r="I374" s="438"/>
    </row>
    <row r="375" spans="1:9" ht="15">
      <c r="A375" s="219"/>
      <c r="B375" s="13"/>
      <c r="C375" s="225"/>
      <c r="D375" s="226"/>
      <c r="E375" s="512" t="s">
        <v>691</v>
      </c>
      <c r="F375" s="227"/>
      <c r="G375" s="438">
        <v>0</v>
      </c>
      <c r="H375" s="440">
        <v>0</v>
      </c>
      <c r="I375" s="438"/>
    </row>
    <row r="376" spans="1:9" ht="28.5">
      <c r="A376" s="219"/>
      <c r="B376" s="13"/>
      <c r="C376" s="225"/>
      <c r="D376" s="226"/>
      <c r="E376" s="468" t="s">
        <v>660</v>
      </c>
      <c r="F376" s="227"/>
      <c r="G376" s="438">
        <f t="shared" si="3"/>
        <v>800</v>
      </c>
      <c r="H376" s="440">
        <v>800</v>
      </c>
      <c r="I376" s="438"/>
    </row>
    <row r="377" spans="1:9" ht="28.5">
      <c r="A377" s="219"/>
      <c r="B377" s="13"/>
      <c r="C377" s="225"/>
      <c r="D377" s="226"/>
      <c r="E377" s="468" t="s">
        <v>977</v>
      </c>
      <c r="F377" s="227"/>
      <c r="G377" s="438">
        <f t="shared" si="3"/>
        <v>400</v>
      </c>
      <c r="H377" s="440">
        <v>400</v>
      </c>
      <c r="I377" s="438"/>
    </row>
    <row r="378" spans="1:9" ht="15">
      <c r="A378" s="219"/>
      <c r="B378" s="13"/>
      <c r="C378" s="225"/>
      <c r="D378" s="226"/>
      <c r="E378" s="468" t="s">
        <v>380</v>
      </c>
      <c r="F378" s="227"/>
      <c r="G378" s="438">
        <f t="shared" si="3"/>
        <v>360</v>
      </c>
      <c r="H378" s="461">
        <v>360</v>
      </c>
      <c r="I378" s="438"/>
    </row>
    <row r="379" spans="1:9" ht="15">
      <c r="A379" s="219"/>
      <c r="B379" s="13"/>
      <c r="C379" s="225"/>
      <c r="D379" s="226"/>
      <c r="E379" s="468" t="s">
        <v>970</v>
      </c>
      <c r="F379" s="227"/>
      <c r="G379" s="438">
        <f t="shared" si="3"/>
        <v>60</v>
      </c>
      <c r="H379" s="461">
        <v>60</v>
      </c>
      <c r="I379" s="438"/>
    </row>
    <row r="380" spans="1:9" ht="15">
      <c r="A380" s="219">
        <v>2640</v>
      </c>
      <c r="B380" s="235" t="s">
        <v>129</v>
      </c>
      <c r="C380" s="220">
        <v>4</v>
      </c>
      <c r="D380" s="221">
        <v>0</v>
      </c>
      <c r="E380" s="463" t="s">
        <v>400</v>
      </c>
      <c r="F380" s="223" t="s">
        <v>855</v>
      </c>
      <c r="G380" s="438">
        <f t="shared" si="3"/>
        <v>13000</v>
      </c>
      <c r="H380" s="438">
        <f>H384+H385+H386+H387</f>
        <v>13000</v>
      </c>
      <c r="I380" s="438">
        <f>SUM(I382)</f>
        <v>0</v>
      </c>
    </row>
    <row r="381" spans="1:46" s="10" customFormat="1" ht="9.75" customHeight="1">
      <c r="A381" s="219"/>
      <c r="B381" s="210"/>
      <c r="C381" s="220"/>
      <c r="D381" s="221"/>
      <c r="E381" s="217" t="s">
        <v>14</v>
      </c>
      <c r="F381" s="223"/>
      <c r="G381" s="438"/>
      <c r="H381" s="439"/>
      <c r="I381" s="43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  <c r="AA381" s="224"/>
      <c r="AB381" s="224"/>
      <c r="AC381" s="224"/>
      <c r="AD381" s="224"/>
      <c r="AE381" s="224"/>
      <c r="AF381" s="224"/>
      <c r="AG381" s="224"/>
      <c r="AH381" s="224"/>
      <c r="AI381" s="224"/>
      <c r="AJ381" s="224"/>
      <c r="AK381" s="224"/>
      <c r="AL381" s="224"/>
      <c r="AM381" s="224"/>
      <c r="AN381" s="224"/>
      <c r="AO381" s="224"/>
      <c r="AP381" s="224"/>
      <c r="AQ381" s="224"/>
      <c r="AR381" s="224"/>
      <c r="AS381" s="224"/>
      <c r="AT381" s="224"/>
    </row>
    <row r="382" spans="1:9" ht="15">
      <c r="A382" s="219">
        <v>2641</v>
      </c>
      <c r="B382" s="14" t="s">
        <v>129</v>
      </c>
      <c r="C382" s="225">
        <v>4</v>
      </c>
      <c r="D382" s="226">
        <v>1</v>
      </c>
      <c r="E382" s="468" t="s">
        <v>401</v>
      </c>
      <c r="F382" s="231" t="s">
        <v>856</v>
      </c>
      <c r="G382" s="438">
        <f>SUM(I382+H382)</f>
        <v>0</v>
      </c>
      <c r="H382" s="440">
        <v>0</v>
      </c>
      <c r="I382" s="438"/>
    </row>
    <row r="383" spans="1:9" ht="36">
      <c r="A383" s="219"/>
      <c r="B383" s="13"/>
      <c r="C383" s="225"/>
      <c r="D383" s="226"/>
      <c r="E383" s="217" t="s">
        <v>707</v>
      </c>
      <c r="F383" s="227"/>
      <c r="G383" s="438"/>
      <c r="H383" s="440"/>
      <c r="I383" s="438"/>
    </row>
    <row r="384" spans="1:9" ht="21" customHeight="1">
      <c r="A384" s="219"/>
      <c r="B384" s="13"/>
      <c r="C384" s="225"/>
      <c r="D384" s="226"/>
      <c r="E384" s="462" t="s">
        <v>661</v>
      </c>
      <c r="F384" s="227"/>
      <c r="G384" s="438">
        <f>H384</f>
        <v>11000</v>
      </c>
      <c r="H384" s="440">
        <v>11000</v>
      </c>
      <c r="I384" s="438"/>
    </row>
    <row r="385" spans="1:9" ht="28.5">
      <c r="A385" s="219"/>
      <c r="B385" s="13"/>
      <c r="C385" s="225"/>
      <c r="D385" s="226"/>
      <c r="E385" s="468" t="s">
        <v>660</v>
      </c>
      <c r="F385" s="227"/>
      <c r="G385" s="438">
        <f>H385</f>
        <v>1700</v>
      </c>
      <c r="H385" s="440">
        <v>1700</v>
      </c>
      <c r="I385" s="438"/>
    </row>
    <row r="386" spans="1:9" ht="28.5">
      <c r="A386" s="219"/>
      <c r="B386" s="13"/>
      <c r="C386" s="225"/>
      <c r="D386" s="226"/>
      <c r="E386" s="468" t="s">
        <v>979</v>
      </c>
      <c r="F386" s="227"/>
      <c r="G386" s="438">
        <f>H386</f>
        <v>300</v>
      </c>
      <c r="H386" s="461">
        <v>300</v>
      </c>
      <c r="I386" s="438"/>
    </row>
    <row r="387" spans="1:9" ht="21" customHeight="1">
      <c r="A387" s="219"/>
      <c r="B387" s="13"/>
      <c r="C387" s="225"/>
      <c r="D387" s="226"/>
      <c r="E387" s="468" t="s">
        <v>980</v>
      </c>
      <c r="F387" s="227"/>
      <c r="G387" s="438">
        <f>H387</f>
        <v>0</v>
      </c>
      <c r="H387" s="461">
        <v>0</v>
      </c>
      <c r="I387" s="438"/>
    </row>
    <row r="388" spans="1:9" ht="35.25" customHeight="1">
      <c r="A388" s="219">
        <v>2650</v>
      </c>
      <c r="B388" s="235" t="s">
        <v>129</v>
      </c>
      <c r="C388" s="220">
        <v>5</v>
      </c>
      <c r="D388" s="221">
        <v>0</v>
      </c>
      <c r="E388" s="222" t="s">
        <v>409</v>
      </c>
      <c r="F388" s="223" t="s">
        <v>857</v>
      </c>
      <c r="G388" s="438">
        <f>SUM(G390)</f>
        <v>0</v>
      </c>
      <c r="H388" s="438">
        <f>SUM(H390)</f>
        <v>0</v>
      </c>
      <c r="I388" s="438">
        <f>SUM(I390)</f>
        <v>0</v>
      </c>
    </row>
    <row r="389" spans="1:46" s="10" customFormat="1" ht="10.5" customHeight="1" hidden="1">
      <c r="A389" s="219"/>
      <c r="B389" s="210"/>
      <c r="C389" s="220"/>
      <c r="D389" s="221"/>
      <c r="E389" s="217" t="s">
        <v>14</v>
      </c>
      <c r="F389" s="223"/>
      <c r="G389" s="438"/>
      <c r="H389" s="439"/>
      <c r="I389" s="43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  <c r="AA389" s="224"/>
      <c r="AB389" s="224"/>
      <c r="AC389" s="224"/>
      <c r="AD389" s="224"/>
      <c r="AE389" s="224"/>
      <c r="AF389" s="224"/>
      <c r="AG389" s="224"/>
      <c r="AH389" s="224"/>
      <c r="AI389" s="224"/>
      <c r="AJ389" s="224"/>
      <c r="AK389" s="224"/>
      <c r="AL389" s="224"/>
      <c r="AM389" s="224"/>
      <c r="AN389" s="224"/>
      <c r="AO389" s="224"/>
      <c r="AP389" s="224"/>
      <c r="AQ389" s="224"/>
      <c r="AR389" s="224"/>
      <c r="AS389" s="224"/>
      <c r="AT389" s="224"/>
    </row>
    <row r="390" spans="1:9" ht="36" hidden="1">
      <c r="A390" s="219">
        <v>2651</v>
      </c>
      <c r="B390" s="14" t="s">
        <v>129</v>
      </c>
      <c r="C390" s="225">
        <v>5</v>
      </c>
      <c r="D390" s="226">
        <v>1</v>
      </c>
      <c r="E390" s="217" t="s">
        <v>409</v>
      </c>
      <c r="F390" s="231" t="s">
        <v>858</v>
      </c>
      <c r="G390" s="438">
        <f>SUM(I390+H390)</f>
        <v>0</v>
      </c>
      <c r="H390" s="440">
        <v>0</v>
      </c>
      <c r="I390" s="438">
        <v>0</v>
      </c>
    </row>
    <row r="391" spans="1:9" ht="36" hidden="1">
      <c r="A391" s="219"/>
      <c r="B391" s="13"/>
      <c r="C391" s="225"/>
      <c r="D391" s="226"/>
      <c r="E391" s="217" t="s">
        <v>707</v>
      </c>
      <c r="F391" s="227"/>
      <c r="G391" s="438"/>
      <c r="H391" s="440"/>
      <c r="I391" s="438"/>
    </row>
    <row r="392" spans="1:9" ht="15" hidden="1">
      <c r="A392" s="219"/>
      <c r="B392" s="13"/>
      <c r="C392" s="225"/>
      <c r="D392" s="226"/>
      <c r="E392" s="217"/>
      <c r="F392" s="227"/>
      <c r="G392" s="438"/>
      <c r="H392" s="440"/>
      <c r="I392" s="438"/>
    </row>
    <row r="393" spans="1:9" ht="15" hidden="1">
      <c r="A393" s="219"/>
      <c r="B393" s="13"/>
      <c r="C393" s="225"/>
      <c r="D393" s="226"/>
      <c r="E393" s="217"/>
      <c r="F393" s="227"/>
      <c r="G393" s="438"/>
      <c r="H393" s="440"/>
      <c r="I393" s="438"/>
    </row>
    <row r="394" spans="1:9" ht="28.5">
      <c r="A394" s="219">
        <v>2660</v>
      </c>
      <c r="B394" s="235" t="s">
        <v>129</v>
      </c>
      <c r="C394" s="220">
        <v>6</v>
      </c>
      <c r="D394" s="221">
        <v>0</v>
      </c>
      <c r="E394" s="222" t="s">
        <v>418</v>
      </c>
      <c r="F394" s="234" t="s">
        <v>859</v>
      </c>
      <c r="G394" s="438">
        <f>SUM(G396)</f>
        <v>0</v>
      </c>
      <c r="H394" s="438">
        <f>SUM(H396)</f>
        <v>0</v>
      </c>
      <c r="I394" s="438">
        <f>SUM(I396)</f>
        <v>0</v>
      </c>
    </row>
    <row r="395" spans="1:46" s="10" customFormat="1" ht="2.25" customHeight="1">
      <c r="A395" s="219"/>
      <c r="B395" s="210"/>
      <c r="C395" s="220"/>
      <c r="D395" s="221"/>
      <c r="E395" s="217" t="s">
        <v>14</v>
      </c>
      <c r="F395" s="223"/>
      <c r="G395" s="438"/>
      <c r="H395" s="439"/>
      <c r="I395" s="43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  <c r="AA395" s="224"/>
      <c r="AB395" s="224"/>
      <c r="AC395" s="224"/>
      <c r="AD395" s="224"/>
      <c r="AE395" s="224"/>
      <c r="AF395" s="224"/>
      <c r="AG395" s="224"/>
      <c r="AH395" s="224"/>
      <c r="AI395" s="224"/>
      <c r="AJ395" s="224"/>
      <c r="AK395" s="224"/>
      <c r="AL395" s="224"/>
      <c r="AM395" s="224"/>
      <c r="AN395" s="224"/>
      <c r="AO395" s="224"/>
      <c r="AP395" s="224"/>
      <c r="AQ395" s="224"/>
      <c r="AR395" s="224"/>
      <c r="AS395" s="224"/>
      <c r="AT395" s="224"/>
    </row>
    <row r="396" spans="1:9" ht="28.5" hidden="1">
      <c r="A396" s="219">
        <v>2661</v>
      </c>
      <c r="B396" s="14" t="s">
        <v>129</v>
      </c>
      <c r="C396" s="225">
        <v>6</v>
      </c>
      <c r="D396" s="226">
        <v>1</v>
      </c>
      <c r="E396" s="217" t="s">
        <v>418</v>
      </c>
      <c r="F396" s="231" t="s">
        <v>860</v>
      </c>
      <c r="G396" s="438">
        <f>SUM(I396+H396)</f>
        <v>0</v>
      </c>
      <c r="H396" s="440">
        <v>0</v>
      </c>
      <c r="I396" s="438">
        <v>0</v>
      </c>
    </row>
    <row r="397" spans="1:9" ht="36" hidden="1">
      <c r="A397" s="219"/>
      <c r="B397" s="13"/>
      <c r="C397" s="225"/>
      <c r="D397" s="226"/>
      <c r="E397" s="217" t="s">
        <v>707</v>
      </c>
      <c r="F397" s="227"/>
      <c r="G397" s="438"/>
      <c r="H397" s="440"/>
      <c r="I397" s="438"/>
    </row>
    <row r="398" spans="1:9" ht="15" hidden="1">
      <c r="A398" s="219"/>
      <c r="B398" s="13"/>
      <c r="C398" s="225"/>
      <c r="D398" s="226"/>
      <c r="E398" s="217" t="s">
        <v>716</v>
      </c>
      <c r="F398" s="227"/>
      <c r="G398" s="438"/>
      <c r="H398" s="440"/>
      <c r="I398" s="438"/>
    </row>
    <row r="399" spans="1:9" ht="15" hidden="1">
      <c r="A399" s="219"/>
      <c r="B399" s="13"/>
      <c r="C399" s="225"/>
      <c r="D399" s="226"/>
      <c r="E399" s="217" t="s">
        <v>716</v>
      </c>
      <c r="F399" s="227"/>
      <c r="G399" s="438"/>
      <c r="H399" s="440"/>
      <c r="I399" s="438"/>
    </row>
    <row r="400" spans="1:46" s="24" customFormat="1" ht="36" customHeight="1">
      <c r="A400" s="23">
        <v>2700</v>
      </c>
      <c r="B400" s="235" t="s">
        <v>130</v>
      </c>
      <c r="C400" s="220">
        <v>0</v>
      </c>
      <c r="D400" s="221">
        <v>0</v>
      </c>
      <c r="E400" s="236" t="s">
        <v>861</v>
      </c>
      <c r="F400" s="233" t="s">
        <v>862</v>
      </c>
      <c r="G400" s="438">
        <f>SUM(G402+G416+G434+G452+G458+G464)</f>
        <v>0</v>
      </c>
      <c r="H400" s="438">
        <f>SUM(H402+H416+H434+H452+H458+H464)</f>
        <v>0</v>
      </c>
      <c r="I400" s="438">
        <f>SUM(I402+I416+I434+I452+I458+I464)</f>
        <v>0</v>
      </c>
      <c r="J400" s="215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  <c r="W400" s="215"/>
      <c r="X400" s="215"/>
      <c r="Y400" s="215"/>
      <c r="Z400" s="215"/>
      <c r="AA400" s="215"/>
      <c r="AB400" s="215"/>
      <c r="AC400" s="215"/>
      <c r="AD400" s="215"/>
      <c r="AE400" s="215"/>
      <c r="AF400" s="215"/>
      <c r="AG400" s="215"/>
      <c r="AH400" s="215"/>
      <c r="AI400" s="215"/>
      <c r="AJ400" s="215"/>
      <c r="AK400" s="215"/>
      <c r="AL400" s="215"/>
      <c r="AM400" s="215"/>
      <c r="AN400" s="215"/>
      <c r="AO400" s="215"/>
      <c r="AP400" s="215"/>
      <c r="AQ400" s="215"/>
      <c r="AR400" s="215"/>
      <c r="AS400" s="215"/>
      <c r="AT400" s="215"/>
    </row>
    <row r="401" spans="1:9" ht="11.25" customHeight="1" hidden="1">
      <c r="A401" s="216"/>
      <c r="B401" s="210"/>
      <c r="C401" s="211"/>
      <c r="D401" s="212"/>
      <c r="E401" s="217" t="s">
        <v>13</v>
      </c>
      <c r="F401" s="218"/>
      <c r="G401" s="438"/>
      <c r="H401" s="436"/>
      <c r="I401" s="437"/>
    </row>
    <row r="402" spans="1:9" ht="28.5" hidden="1">
      <c r="A402" s="219">
        <v>2710</v>
      </c>
      <c r="B402" s="235" t="s">
        <v>130</v>
      </c>
      <c r="C402" s="220">
        <v>1</v>
      </c>
      <c r="D402" s="221">
        <v>0</v>
      </c>
      <c r="E402" s="222" t="s">
        <v>419</v>
      </c>
      <c r="F402" s="223" t="s">
        <v>863</v>
      </c>
      <c r="G402" s="438">
        <f>SUM(G404+G408+G412)</f>
        <v>0</v>
      </c>
      <c r="H402" s="438">
        <f>SUM(H404+H408+H412)</f>
        <v>0</v>
      </c>
      <c r="I402" s="438">
        <f>SUM(I404+I408+I412)</f>
        <v>0</v>
      </c>
    </row>
    <row r="403" spans="1:46" s="10" customFormat="1" ht="10.5" customHeight="1" hidden="1">
      <c r="A403" s="219"/>
      <c r="B403" s="210"/>
      <c r="C403" s="220"/>
      <c r="D403" s="221"/>
      <c r="E403" s="217" t="s">
        <v>14</v>
      </c>
      <c r="F403" s="223"/>
      <c r="G403" s="438"/>
      <c r="H403" s="439"/>
      <c r="I403" s="43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  <c r="AA403" s="224"/>
      <c r="AB403" s="224"/>
      <c r="AC403" s="224"/>
      <c r="AD403" s="224"/>
      <c r="AE403" s="224"/>
      <c r="AF403" s="224"/>
      <c r="AG403" s="224"/>
      <c r="AH403" s="224"/>
      <c r="AI403" s="224"/>
      <c r="AJ403" s="224"/>
      <c r="AK403" s="224"/>
      <c r="AL403" s="224"/>
      <c r="AM403" s="224"/>
      <c r="AN403" s="224"/>
      <c r="AO403" s="224"/>
      <c r="AP403" s="224"/>
      <c r="AQ403" s="224"/>
      <c r="AR403" s="224"/>
      <c r="AS403" s="224"/>
      <c r="AT403" s="224"/>
    </row>
    <row r="404" spans="1:9" ht="15" hidden="1">
      <c r="A404" s="219">
        <v>2711</v>
      </c>
      <c r="B404" s="14" t="s">
        <v>130</v>
      </c>
      <c r="C404" s="225">
        <v>1</v>
      </c>
      <c r="D404" s="226">
        <v>1</v>
      </c>
      <c r="E404" s="217" t="s">
        <v>420</v>
      </c>
      <c r="F404" s="231" t="s">
        <v>864</v>
      </c>
      <c r="G404" s="438">
        <f>SUM(I404+H404)</f>
        <v>0</v>
      </c>
      <c r="H404" s="440">
        <v>0</v>
      </c>
      <c r="I404" s="438">
        <v>0</v>
      </c>
    </row>
    <row r="405" spans="1:9" ht="36" hidden="1">
      <c r="A405" s="219"/>
      <c r="B405" s="13"/>
      <c r="C405" s="225"/>
      <c r="D405" s="226"/>
      <c r="E405" s="217" t="s">
        <v>707</v>
      </c>
      <c r="F405" s="227"/>
      <c r="G405" s="438"/>
      <c r="H405" s="440"/>
      <c r="I405" s="438"/>
    </row>
    <row r="406" spans="1:9" ht="15" hidden="1">
      <c r="A406" s="219"/>
      <c r="B406" s="13"/>
      <c r="C406" s="225"/>
      <c r="D406" s="226"/>
      <c r="E406" s="217" t="s">
        <v>716</v>
      </c>
      <c r="F406" s="227"/>
      <c r="G406" s="438"/>
      <c r="H406" s="440"/>
      <c r="I406" s="438"/>
    </row>
    <row r="407" spans="1:9" ht="15" hidden="1">
      <c r="A407" s="219"/>
      <c r="B407" s="13"/>
      <c r="C407" s="225"/>
      <c r="D407" s="226"/>
      <c r="E407" s="217" t="s">
        <v>716</v>
      </c>
      <c r="F407" s="227"/>
      <c r="G407" s="438"/>
      <c r="H407" s="440"/>
      <c r="I407" s="438"/>
    </row>
    <row r="408" spans="1:9" ht="1.5" customHeight="1" hidden="1">
      <c r="A408" s="219">
        <v>2712</v>
      </c>
      <c r="B408" s="14" t="s">
        <v>130</v>
      </c>
      <c r="C408" s="225">
        <v>1</v>
      </c>
      <c r="D408" s="226">
        <v>2</v>
      </c>
      <c r="E408" s="217" t="s">
        <v>421</v>
      </c>
      <c r="F408" s="231" t="s">
        <v>865</v>
      </c>
      <c r="G408" s="438">
        <f>SUM(I408+H408)</f>
        <v>0</v>
      </c>
      <c r="H408" s="440">
        <v>0</v>
      </c>
      <c r="I408" s="438">
        <v>0</v>
      </c>
    </row>
    <row r="409" spans="1:9" ht="36" hidden="1">
      <c r="A409" s="219"/>
      <c r="B409" s="13"/>
      <c r="C409" s="225"/>
      <c r="D409" s="226"/>
      <c r="E409" s="217" t="s">
        <v>707</v>
      </c>
      <c r="F409" s="227"/>
      <c r="G409" s="438"/>
      <c r="H409" s="440"/>
      <c r="I409" s="438"/>
    </row>
    <row r="410" spans="1:9" ht="15" hidden="1">
      <c r="A410" s="219"/>
      <c r="B410" s="13"/>
      <c r="C410" s="225"/>
      <c r="D410" s="226"/>
      <c r="E410" s="217" t="s">
        <v>716</v>
      </c>
      <c r="F410" s="227"/>
      <c r="G410" s="438"/>
      <c r="H410" s="440"/>
      <c r="I410" s="438"/>
    </row>
    <row r="411" spans="1:9" ht="15" hidden="1">
      <c r="A411" s="219"/>
      <c r="B411" s="13"/>
      <c r="C411" s="225"/>
      <c r="D411" s="226"/>
      <c r="E411" s="217" t="s">
        <v>716</v>
      </c>
      <c r="F411" s="227"/>
      <c r="G411" s="438"/>
      <c r="H411" s="440"/>
      <c r="I411" s="438"/>
    </row>
    <row r="412" spans="1:9" ht="15" hidden="1">
      <c r="A412" s="219">
        <v>2713</v>
      </c>
      <c r="B412" s="14" t="s">
        <v>130</v>
      </c>
      <c r="C412" s="225">
        <v>1</v>
      </c>
      <c r="D412" s="226">
        <v>3</v>
      </c>
      <c r="E412" s="217" t="s">
        <v>590</v>
      </c>
      <c r="F412" s="231" t="s">
        <v>866</v>
      </c>
      <c r="G412" s="438">
        <f>SUM(I412+H412)</f>
        <v>0</v>
      </c>
      <c r="H412" s="440">
        <v>0</v>
      </c>
      <c r="I412" s="438">
        <v>0</v>
      </c>
    </row>
    <row r="413" spans="1:9" ht="36" hidden="1">
      <c r="A413" s="219"/>
      <c r="B413" s="13"/>
      <c r="C413" s="225"/>
      <c r="D413" s="226"/>
      <c r="E413" s="217" t="s">
        <v>707</v>
      </c>
      <c r="F413" s="227"/>
      <c r="G413" s="438"/>
      <c r="H413" s="440"/>
      <c r="I413" s="438"/>
    </row>
    <row r="414" spans="1:9" ht="15" hidden="1">
      <c r="A414" s="219"/>
      <c r="B414" s="13"/>
      <c r="C414" s="225"/>
      <c r="D414" s="226"/>
      <c r="E414" s="217" t="s">
        <v>716</v>
      </c>
      <c r="F414" s="227"/>
      <c r="G414" s="438"/>
      <c r="H414" s="440"/>
      <c r="I414" s="438"/>
    </row>
    <row r="415" spans="1:9" ht="15" hidden="1">
      <c r="A415" s="219"/>
      <c r="B415" s="13"/>
      <c r="C415" s="225"/>
      <c r="D415" s="226"/>
      <c r="E415" s="217" t="s">
        <v>716</v>
      </c>
      <c r="F415" s="227"/>
      <c r="G415" s="438"/>
      <c r="H415" s="440"/>
      <c r="I415" s="438"/>
    </row>
    <row r="416" spans="1:9" ht="14.25" customHeight="1" hidden="1">
      <c r="A416" s="219">
        <v>2720</v>
      </c>
      <c r="B416" s="235" t="s">
        <v>130</v>
      </c>
      <c r="C416" s="220">
        <v>2</v>
      </c>
      <c r="D416" s="221">
        <v>0</v>
      </c>
      <c r="E416" s="222" t="s">
        <v>131</v>
      </c>
      <c r="F416" s="223" t="s">
        <v>867</v>
      </c>
      <c r="G416" s="438">
        <f>SUM(G418+G422+G426+G430)</f>
        <v>0</v>
      </c>
      <c r="H416" s="438">
        <f>SUM(H418+H422+H426+H430)</f>
        <v>0</v>
      </c>
      <c r="I416" s="438">
        <f>SUM(I418+I422+I426+I430)</f>
        <v>0</v>
      </c>
    </row>
    <row r="417" spans="1:46" s="10" customFormat="1" ht="10.5" customHeight="1" hidden="1">
      <c r="A417" s="219"/>
      <c r="B417" s="210"/>
      <c r="C417" s="220"/>
      <c r="D417" s="221"/>
      <c r="E417" s="217" t="s">
        <v>14</v>
      </c>
      <c r="F417" s="223"/>
      <c r="G417" s="438"/>
      <c r="H417" s="439"/>
      <c r="I417" s="43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  <c r="AA417" s="224"/>
      <c r="AB417" s="224"/>
      <c r="AC417" s="224"/>
      <c r="AD417" s="224"/>
      <c r="AE417" s="224"/>
      <c r="AF417" s="224"/>
      <c r="AG417" s="224"/>
      <c r="AH417" s="224"/>
      <c r="AI417" s="224"/>
      <c r="AJ417" s="224"/>
      <c r="AK417" s="224"/>
      <c r="AL417" s="224"/>
      <c r="AM417" s="224"/>
      <c r="AN417" s="224"/>
      <c r="AO417" s="224"/>
      <c r="AP417" s="224"/>
      <c r="AQ417" s="224"/>
      <c r="AR417" s="224"/>
      <c r="AS417" s="224"/>
      <c r="AT417" s="224"/>
    </row>
    <row r="418" spans="1:9" ht="15" hidden="1">
      <c r="A418" s="219">
        <v>2721</v>
      </c>
      <c r="B418" s="14" t="s">
        <v>130</v>
      </c>
      <c r="C418" s="225">
        <v>2</v>
      </c>
      <c r="D418" s="226">
        <v>1</v>
      </c>
      <c r="E418" s="217" t="s">
        <v>422</v>
      </c>
      <c r="F418" s="231" t="s">
        <v>868</v>
      </c>
      <c r="G418" s="438">
        <f>SUM(I418+H418)</f>
        <v>0</v>
      </c>
      <c r="H418" s="440">
        <v>0</v>
      </c>
      <c r="I418" s="438">
        <v>0</v>
      </c>
    </row>
    <row r="419" spans="1:9" ht="36" hidden="1">
      <c r="A419" s="219"/>
      <c r="B419" s="13"/>
      <c r="C419" s="225"/>
      <c r="D419" s="226"/>
      <c r="E419" s="217" t="s">
        <v>707</v>
      </c>
      <c r="F419" s="227"/>
      <c r="G419" s="438"/>
      <c r="H419" s="440"/>
      <c r="I419" s="438"/>
    </row>
    <row r="420" spans="1:9" ht="15" hidden="1">
      <c r="A420" s="219"/>
      <c r="B420" s="13"/>
      <c r="C420" s="225"/>
      <c r="D420" s="226"/>
      <c r="E420" s="217" t="s">
        <v>716</v>
      </c>
      <c r="F420" s="227"/>
      <c r="G420" s="438"/>
      <c r="H420" s="440"/>
      <c r="I420" s="438"/>
    </row>
    <row r="421" spans="1:9" ht="15" hidden="1">
      <c r="A421" s="219"/>
      <c r="B421" s="13"/>
      <c r="C421" s="225"/>
      <c r="D421" s="226"/>
      <c r="E421" s="217" t="s">
        <v>716</v>
      </c>
      <c r="F421" s="227"/>
      <c r="G421" s="438"/>
      <c r="H421" s="440"/>
      <c r="I421" s="438"/>
    </row>
    <row r="422" spans="1:9" ht="20.25" customHeight="1" hidden="1">
      <c r="A422" s="219">
        <v>2722</v>
      </c>
      <c r="B422" s="14" t="s">
        <v>130</v>
      </c>
      <c r="C422" s="225">
        <v>2</v>
      </c>
      <c r="D422" s="226">
        <v>2</v>
      </c>
      <c r="E422" s="217" t="s">
        <v>423</v>
      </c>
      <c r="F422" s="231" t="s">
        <v>869</v>
      </c>
      <c r="G422" s="438">
        <f>SUM(I422+H422)</f>
        <v>0</v>
      </c>
      <c r="H422" s="440">
        <v>0</v>
      </c>
      <c r="I422" s="438">
        <v>0</v>
      </c>
    </row>
    <row r="423" spans="1:9" ht="36" hidden="1">
      <c r="A423" s="219"/>
      <c r="B423" s="13"/>
      <c r="C423" s="225"/>
      <c r="D423" s="226"/>
      <c r="E423" s="217" t="s">
        <v>707</v>
      </c>
      <c r="F423" s="227"/>
      <c r="G423" s="438"/>
      <c r="H423" s="440"/>
      <c r="I423" s="438"/>
    </row>
    <row r="424" spans="1:9" ht="15" hidden="1">
      <c r="A424" s="219"/>
      <c r="B424" s="13"/>
      <c r="C424" s="225"/>
      <c r="D424" s="226"/>
      <c r="E424" s="217" t="s">
        <v>716</v>
      </c>
      <c r="F424" s="227"/>
      <c r="G424" s="438"/>
      <c r="H424" s="440"/>
      <c r="I424" s="438"/>
    </row>
    <row r="425" spans="1:9" ht="15" hidden="1">
      <c r="A425" s="219"/>
      <c r="B425" s="13"/>
      <c r="C425" s="225"/>
      <c r="D425" s="226"/>
      <c r="E425" s="217" t="s">
        <v>716</v>
      </c>
      <c r="F425" s="227"/>
      <c r="G425" s="438"/>
      <c r="H425" s="440"/>
      <c r="I425" s="438"/>
    </row>
    <row r="426" spans="1:9" ht="0.75" customHeight="1" hidden="1">
      <c r="A426" s="219">
        <v>2723</v>
      </c>
      <c r="B426" s="14" t="s">
        <v>130</v>
      </c>
      <c r="C426" s="225">
        <v>2</v>
      </c>
      <c r="D426" s="226">
        <v>3</v>
      </c>
      <c r="E426" s="217" t="s">
        <v>591</v>
      </c>
      <c r="F426" s="231" t="s">
        <v>870</v>
      </c>
      <c r="G426" s="438">
        <f>SUM(I426+H426)</f>
        <v>0</v>
      </c>
      <c r="H426" s="440">
        <v>0</v>
      </c>
      <c r="I426" s="438">
        <v>0</v>
      </c>
    </row>
    <row r="427" spans="1:9" ht="36" hidden="1">
      <c r="A427" s="219"/>
      <c r="B427" s="13"/>
      <c r="C427" s="225"/>
      <c r="D427" s="226"/>
      <c r="E427" s="217" t="s">
        <v>707</v>
      </c>
      <c r="F427" s="227"/>
      <c r="G427" s="438"/>
      <c r="H427" s="440"/>
      <c r="I427" s="438"/>
    </row>
    <row r="428" spans="1:9" ht="15" hidden="1">
      <c r="A428" s="219"/>
      <c r="B428" s="13"/>
      <c r="C428" s="225"/>
      <c r="D428" s="226"/>
      <c r="E428" s="217" t="s">
        <v>716</v>
      </c>
      <c r="F428" s="227"/>
      <c r="G428" s="438"/>
      <c r="H428" s="440"/>
      <c r="I428" s="438"/>
    </row>
    <row r="429" spans="1:9" ht="15" hidden="1">
      <c r="A429" s="219"/>
      <c r="B429" s="13"/>
      <c r="C429" s="225"/>
      <c r="D429" s="226"/>
      <c r="E429" s="217" t="s">
        <v>716</v>
      </c>
      <c r="F429" s="227"/>
      <c r="G429" s="438"/>
      <c r="H429" s="440"/>
      <c r="I429" s="438"/>
    </row>
    <row r="430" spans="1:9" ht="15" hidden="1">
      <c r="A430" s="219">
        <v>2724</v>
      </c>
      <c r="B430" s="14" t="s">
        <v>130</v>
      </c>
      <c r="C430" s="225">
        <v>2</v>
      </c>
      <c r="D430" s="226">
        <v>4</v>
      </c>
      <c r="E430" s="217" t="s">
        <v>424</v>
      </c>
      <c r="F430" s="231" t="s">
        <v>871</v>
      </c>
      <c r="G430" s="438">
        <f>SUM(I430+H430)</f>
        <v>0</v>
      </c>
      <c r="H430" s="440">
        <v>0</v>
      </c>
      <c r="I430" s="438">
        <v>0</v>
      </c>
    </row>
    <row r="431" spans="1:9" ht="36" hidden="1">
      <c r="A431" s="219"/>
      <c r="B431" s="13"/>
      <c r="C431" s="225"/>
      <c r="D431" s="226"/>
      <c r="E431" s="217" t="s">
        <v>707</v>
      </c>
      <c r="F431" s="227"/>
      <c r="G431" s="438"/>
      <c r="H431" s="440"/>
      <c r="I431" s="438"/>
    </row>
    <row r="432" spans="1:9" ht="15" hidden="1">
      <c r="A432" s="219"/>
      <c r="B432" s="13"/>
      <c r="C432" s="225"/>
      <c r="D432" s="226"/>
      <c r="E432" s="217" t="s">
        <v>716</v>
      </c>
      <c r="F432" s="227"/>
      <c r="G432" s="438"/>
      <c r="H432" s="440"/>
      <c r="I432" s="438"/>
    </row>
    <row r="433" spans="1:9" ht="15" hidden="1">
      <c r="A433" s="219"/>
      <c r="B433" s="13"/>
      <c r="C433" s="225"/>
      <c r="D433" s="226"/>
      <c r="E433" s="217" t="s">
        <v>716</v>
      </c>
      <c r="F433" s="227"/>
      <c r="G433" s="438"/>
      <c r="H433" s="440"/>
      <c r="I433" s="438"/>
    </row>
    <row r="434" spans="1:9" ht="14.25" customHeight="1" hidden="1">
      <c r="A434" s="219">
        <v>2730</v>
      </c>
      <c r="B434" s="235" t="s">
        <v>130</v>
      </c>
      <c r="C434" s="220">
        <v>3</v>
      </c>
      <c r="D434" s="221">
        <v>0</v>
      </c>
      <c r="E434" s="222" t="s">
        <v>425</v>
      </c>
      <c r="F434" s="223" t="s">
        <v>872</v>
      </c>
      <c r="G434" s="438">
        <f>SUM(G436+G440+G444)</f>
        <v>0</v>
      </c>
      <c r="H434" s="438">
        <f>SUM(H436+H440+H444)</f>
        <v>0</v>
      </c>
      <c r="I434" s="438">
        <f>SUM(I436+I440+I444)</f>
        <v>0</v>
      </c>
    </row>
    <row r="435" spans="1:46" s="10" customFormat="1" ht="10.5" customHeight="1" hidden="1">
      <c r="A435" s="219"/>
      <c r="B435" s="210"/>
      <c r="C435" s="220"/>
      <c r="D435" s="221"/>
      <c r="E435" s="217" t="s">
        <v>14</v>
      </c>
      <c r="F435" s="223"/>
      <c r="G435" s="438"/>
      <c r="H435" s="439"/>
      <c r="I435" s="43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  <c r="AA435" s="224"/>
      <c r="AB435" s="224"/>
      <c r="AC435" s="224"/>
      <c r="AD435" s="224"/>
      <c r="AE435" s="224"/>
      <c r="AF435" s="224"/>
      <c r="AG435" s="224"/>
      <c r="AH435" s="224"/>
      <c r="AI435" s="224"/>
      <c r="AJ435" s="224"/>
      <c r="AK435" s="224"/>
      <c r="AL435" s="224"/>
      <c r="AM435" s="224"/>
      <c r="AN435" s="224"/>
      <c r="AO435" s="224"/>
      <c r="AP435" s="224"/>
      <c r="AQ435" s="224"/>
      <c r="AR435" s="224"/>
      <c r="AS435" s="224"/>
      <c r="AT435" s="224"/>
    </row>
    <row r="436" spans="1:9" ht="15" customHeight="1" hidden="1">
      <c r="A436" s="219">
        <v>2731</v>
      </c>
      <c r="B436" s="14" t="s">
        <v>130</v>
      </c>
      <c r="C436" s="225">
        <v>3</v>
      </c>
      <c r="D436" s="226">
        <v>1</v>
      </c>
      <c r="E436" s="217" t="s">
        <v>426</v>
      </c>
      <c r="F436" s="227" t="s">
        <v>873</v>
      </c>
      <c r="G436" s="438">
        <f>SUM(I436+H436)</f>
        <v>0</v>
      </c>
      <c r="H436" s="440">
        <v>0</v>
      </c>
      <c r="I436" s="438">
        <v>0</v>
      </c>
    </row>
    <row r="437" spans="1:9" ht="36" hidden="1">
      <c r="A437" s="219"/>
      <c r="B437" s="13"/>
      <c r="C437" s="225"/>
      <c r="D437" s="226"/>
      <c r="E437" s="217" t="s">
        <v>707</v>
      </c>
      <c r="F437" s="227"/>
      <c r="G437" s="438"/>
      <c r="H437" s="440"/>
      <c r="I437" s="438"/>
    </row>
    <row r="438" spans="1:9" ht="15" hidden="1">
      <c r="A438" s="219"/>
      <c r="B438" s="13"/>
      <c r="C438" s="225"/>
      <c r="D438" s="226"/>
      <c r="E438" s="217" t="s">
        <v>716</v>
      </c>
      <c r="F438" s="227"/>
      <c r="G438" s="438"/>
      <c r="H438" s="440"/>
      <c r="I438" s="438"/>
    </row>
    <row r="439" spans="1:9" ht="15" hidden="1">
      <c r="A439" s="219"/>
      <c r="B439" s="13"/>
      <c r="C439" s="225"/>
      <c r="D439" s="226"/>
      <c r="E439" s="217" t="s">
        <v>716</v>
      </c>
      <c r="F439" s="227"/>
      <c r="G439" s="438"/>
      <c r="H439" s="440"/>
      <c r="I439" s="438"/>
    </row>
    <row r="440" spans="1:9" ht="18" customHeight="1" hidden="1">
      <c r="A440" s="219">
        <v>2732</v>
      </c>
      <c r="B440" s="14" t="s">
        <v>130</v>
      </c>
      <c r="C440" s="225">
        <v>3</v>
      </c>
      <c r="D440" s="226">
        <v>2</v>
      </c>
      <c r="E440" s="217" t="s">
        <v>427</v>
      </c>
      <c r="F440" s="227" t="s">
        <v>874</v>
      </c>
      <c r="G440" s="438">
        <f>SUM(I440+H440)</f>
        <v>0</v>
      </c>
      <c r="H440" s="440">
        <v>0</v>
      </c>
      <c r="I440" s="438">
        <v>0</v>
      </c>
    </row>
    <row r="441" spans="1:9" ht="36" hidden="1">
      <c r="A441" s="219"/>
      <c r="B441" s="13"/>
      <c r="C441" s="225"/>
      <c r="D441" s="226"/>
      <c r="E441" s="217" t="s">
        <v>707</v>
      </c>
      <c r="F441" s="227"/>
      <c r="G441" s="438"/>
      <c r="H441" s="440"/>
      <c r="I441" s="438"/>
    </row>
    <row r="442" spans="1:9" ht="15" hidden="1">
      <c r="A442" s="219"/>
      <c r="B442" s="13"/>
      <c r="C442" s="225"/>
      <c r="D442" s="226"/>
      <c r="E442" s="217" t="s">
        <v>716</v>
      </c>
      <c r="F442" s="227"/>
      <c r="G442" s="438"/>
      <c r="H442" s="440"/>
      <c r="I442" s="438"/>
    </row>
    <row r="443" spans="1:9" ht="15" hidden="1">
      <c r="A443" s="219"/>
      <c r="B443" s="13"/>
      <c r="C443" s="225"/>
      <c r="D443" s="226"/>
      <c r="E443" s="217" t="s">
        <v>716</v>
      </c>
      <c r="F443" s="227"/>
      <c r="G443" s="438"/>
      <c r="H443" s="440"/>
      <c r="I443" s="438"/>
    </row>
    <row r="444" spans="1:9" ht="16.5" customHeight="1" hidden="1">
      <c r="A444" s="219">
        <v>2733</v>
      </c>
      <c r="B444" s="14" t="s">
        <v>130</v>
      </c>
      <c r="C444" s="225">
        <v>3</v>
      </c>
      <c r="D444" s="226">
        <v>3</v>
      </c>
      <c r="E444" s="217" t="s">
        <v>428</v>
      </c>
      <c r="F444" s="227" t="s">
        <v>875</v>
      </c>
      <c r="G444" s="438">
        <f>SUM(I444+H444)</f>
        <v>0</v>
      </c>
      <c r="H444" s="440">
        <v>0</v>
      </c>
      <c r="I444" s="438">
        <v>0</v>
      </c>
    </row>
    <row r="445" spans="1:9" ht="36" hidden="1">
      <c r="A445" s="219"/>
      <c r="B445" s="13"/>
      <c r="C445" s="225"/>
      <c r="D445" s="226"/>
      <c r="E445" s="217" t="s">
        <v>707</v>
      </c>
      <c r="F445" s="227"/>
      <c r="G445" s="438"/>
      <c r="H445" s="440"/>
      <c r="I445" s="438"/>
    </row>
    <row r="446" spans="1:9" ht="15" hidden="1">
      <c r="A446" s="219"/>
      <c r="B446" s="13"/>
      <c r="C446" s="225"/>
      <c r="D446" s="226"/>
      <c r="E446" s="217" t="s">
        <v>716</v>
      </c>
      <c r="F446" s="227"/>
      <c r="G446" s="438"/>
      <c r="H446" s="440"/>
      <c r="I446" s="438"/>
    </row>
    <row r="447" spans="1:9" ht="15" hidden="1">
      <c r="A447" s="219"/>
      <c r="B447" s="13"/>
      <c r="C447" s="225"/>
      <c r="D447" s="226"/>
      <c r="E447" s="217" t="s">
        <v>716</v>
      </c>
      <c r="F447" s="227"/>
      <c r="G447" s="438"/>
      <c r="H447" s="440"/>
      <c r="I447" s="438"/>
    </row>
    <row r="448" spans="1:9" ht="0.75" customHeight="1" hidden="1">
      <c r="A448" s="219">
        <v>2734</v>
      </c>
      <c r="B448" s="14" t="s">
        <v>130</v>
      </c>
      <c r="C448" s="225">
        <v>3</v>
      </c>
      <c r="D448" s="226">
        <v>4</v>
      </c>
      <c r="E448" s="217" t="s">
        <v>429</v>
      </c>
      <c r="F448" s="227" t="s">
        <v>876</v>
      </c>
      <c r="G448" s="438">
        <f>SUM(I448+H448)</f>
        <v>0</v>
      </c>
      <c r="H448" s="440">
        <v>0</v>
      </c>
      <c r="I448" s="438">
        <v>0</v>
      </c>
    </row>
    <row r="449" spans="1:9" ht="36" hidden="1">
      <c r="A449" s="219"/>
      <c r="B449" s="13"/>
      <c r="C449" s="225"/>
      <c r="D449" s="226"/>
      <c r="E449" s="217" t="s">
        <v>707</v>
      </c>
      <c r="F449" s="227"/>
      <c r="G449" s="438"/>
      <c r="H449" s="440"/>
      <c r="I449" s="438"/>
    </row>
    <row r="450" spans="1:9" ht="15" hidden="1">
      <c r="A450" s="219"/>
      <c r="B450" s="13"/>
      <c r="C450" s="225"/>
      <c r="D450" s="226"/>
      <c r="E450" s="217" t="s">
        <v>716</v>
      </c>
      <c r="F450" s="227"/>
      <c r="G450" s="438"/>
      <c r="H450" s="440"/>
      <c r="I450" s="438"/>
    </row>
    <row r="451" spans="1:9" ht="15" hidden="1">
      <c r="A451" s="219"/>
      <c r="B451" s="13"/>
      <c r="C451" s="225"/>
      <c r="D451" s="226"/>
      <c r="E451" s="217" t="s">
        <v>716</v>
      </c>
      <c r="F451" s="227"/>
      <c r="G451" s="438"/>
      <c r="H451" s="440"/>
      <c r="I451" s="438"/>
    </row>
    <row r="452" spans="1:9" ht="15" hidden="1">
      <c r="A452" s="219">
        <v>2740</v>
      </c>
      <c r="B452" s="235" t="s">
        <v>130</v>
      </c>
      <c r="C452" s="220">
        <v>4</v>
      </c>
      <c r="D452" s="221">
        <v>0</v>
      </c>
      <c r="E452" s="222" t="s">
        <v>430</v>
      </c>
      <c r="F452" s="223" t="s">
        <v>877</v>
      </c>
      <c r="G452" s="438">
        <f>SUM(G454)</f>
        <v>0</v>
      </c>
      <c r="H452" s="438">
        <f>SUM(H454)</f>
        <v>0</v>
      </c>
      <c r="I452" s="438">
        <f>SUM(I454)</f>
        <v>0</v>
      </c>
    </row>
    <row r="453" spans="1:46" s="10" customFormat="1" ht="10.5" customHeight="1" hidden="1">
      <c r="A453" s="219"/>
      <c r="B453" s="210"/>
      <c r="C453" s="220"/>
      <c r="D453" s="221"/>
      <c r="E453" s="217" t="s">
        <v>14</v>
      </c>
      <c r="F453" s="223"/>
      <c r="G453" s="438"/>
      <c r="H453" s="439"/>
      <c r="I453" s="43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  <c r="AA453" s="224"/>
      <c r="AB453" s="224"/>
      <c r="AC453" s="224"/>
      <c r="AD453" s="224"/>
      <c r="AE453" s="224"/>
      <c r="AF453" s="224"/>
      <c r="AG453" s="224"/>
      <c r="AH453" s="224"/>
      <c r="AI453" s="224"/>
      <c r="AJ453" s="224"/>
      <c r="AK453" s="224"/>
      <c r="AL453" s="224"/>
      <c r="AM453" s="224"/>
      <c r="AN453" s="224"/>
      <c r="AO453" s="224"/>
      <c r="AP453" s="224"/>
      <c r="AQ453" s="224"/>
      <c r="AR453" s="224"/>
      <c r="AS453" s="224"/>
      <c r="AT453" s="224"/>
    </row>
    <row r="454" spans="1:9" ht="15" hidden="1">
      <c r="A454" s="219">
        <v>2741</v>
      </c>
      <c r="B454" s="14" t="s">
        <v>130</v>
      </c>
      <c r="C454" s="225">
        <v>4</v>
      </c>
      <c r="D454" s="226">
        <v>1</v>
      </c>
      <c r="E454" s="217" t="s">
        <v>430</v>
      </c>
      <c r="F454" s="231" t="s">
        <v>878</v>
      </c>
      <c r="G454" s="438">
        <f>SUM(I454+H454)</f>
        <v>0</v>
      </c>
      <c r="H454" s="440">
        <v>0</v>
      </c>
      <c r="I454" s="438">
        <v>0</v>
      </c>
    </row>
    <row r="455" spans="1:9" ht="36" hidden="1">
      <c r="A455" s="219"/>
      <c r="B455" s="13"/>
      <c r="C455" s="225"/>
      <c r="D455" s="226"/>
      <c r="E455" s="217" t="s">
        <v>707</v>
      </c>
      <c r="F455" s="227"/>
      <c r="G455" s="438"/>
      <c r="H455" s="440"/>
      <c r="I455" s="438"/>
    </row>
    <row r="456" spans="1:9" ht="15" hidden="1">
      <c r="A456" s="219"/>
      <c r="B456" s="13"/>
      <c r="C456" s="225"/>
      <c r="D456" s="226"/>
      <c r="E456" s="217" t="s">
        <v>716</v>
      </c>
      <c r="F456" s="227"/>
      <c r="G456" s="438"/>
      <c r="H456" s="440"/>
      <c r="I456" s="438"/>
    </row>
    <row r="457" spans="1:9" ht="15" hidden="1">
      <c r="A457" s="219"/>
      <c r="B457" s="13"/>
      <c r="C457" s="225"/>
      <c r="D457" s="226"/>
      <c r="E457" s="217" t="s">
        <v>716</v>
      </c>
      <c r="F457" s="227"/>
      <c r="G457" s="438"/>
      <c r="H457" s="440"/>
      <c r="I457" s="438"/>
    </row>
    <row r="458" spans="1:9" ht="23.25" customHeight="1" hidden="1">
      <c r="A458" s="219">
        <v>2750</v>
      </c>
      <c r="B458" s="235" t="s">
        <v>130</v>
      </c>
      <c r="C458" s="220">
        <v>5</v>
      </c>
      <c r="D458" s="221">
        <v>0</v>
      </c>
      <c r="E458" s="222" t="s">
        <v>431</v>
      </c>
      <c r="F458" s="223" t="s">
        <v>879</v>
      </c>
      <c r="G458" s="438">
        <f>SUM(G460)</f>
        <v>0</v>
      </c>
      <c r="H458" s="438">
        <f>SUM(H460)</f>
        <v>0</v>
      </c>
      <c r="I458" s="438">
        <f>SUM(I460)</f>
        <v>0</v>
      </c>
    </row>
    <row r="459" spans="1:46" s="10" customFormat="1" ht="10.5" customHeight="1" hidden="1">
      <c r="A459" s="219"/>
      <c r="B459" s="210"/>
      <c r="C459" s="220"/>
      <c r="D459" s="221"/>
      <c r="E459" s="217" t="s">
        <v>14</v>
      </c>
      <c r="F459" s="223"/>
      <c r="G459" s="438"/>
      <c r="H459" s="439"/>
      <c r="I459" s="43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  <c r="AA459" s="224"/>
      <c r="AB459" s="224"/>
      <c r="AC459" s="224"/>
      <c r="AD459" s="224"/>
      <c r="AE459" s="224"/>
      <c r="AF459" s="224"/>
      <c r="AG459" s="224"/>
      <c r="AH459" s="224"/>
      <c r="AI459" s="224"/>
      <c r="AJ459" s="224"/>
      <c r="AK459" s="224"/>
      <c r="AL459" s="224"/>
      <c r="AM459" s="224"/>
      <c r="AN459" s="224"/>
      <c r="AO459" s="224"/>
      <c r="AP459" s="224"/>
      <c r="AQ459" s="224"/>
      <c r="AR459" s="224"/>
      <c r="AS459" s="224"/>
      <c r="AT459" s="224"/>
    </row>
    <row r="460" spans="1:9" ht="24" hidden="1">
      <c r="A460" s="219">
        <v>2751</v>
      </c>
      <c r="B460" s="14" t="s">
        <v>130</v>
      </c>
      <c r="C460" s="225">
        <v>5</v>
      </c>
      <c r="D460" s="226">
        <v>1</v>
      </c>
      <c r="E460" s="217" t="s">
        <v>431</v>
      </c>
      <c r="F460" s="231" t="s">
        <v>879</v>
      </c>
      <c r="G460" s="438">
        <f>SUM(I460+H460)</f>
        <v>0</v>
      </c>
      <c r="H460" s="440">
        <v>0</v>
      </c>
      <c r="I460" s="438">
        <v>0</v>
      </c>
    </row>
    <row r="461" spans="1:9" ht="36" hidden="1">
      <c r="A461" s="219"/>
      <c r="B461" s="13"/>
      <c r="C461" s="225"/>
      <c r="D461" s="226"/>
      <c r="E461" s="217" t="s">
        <v>707</v>
      </c>
      <c r="F461" s="227"/>
      <c r="G461" s="438"/>
      <c r="H461" s="440"/>
      <c r="I461" s="438"/>
    </row>
    <row r="462" spans="1:9" ht="15" hidden="1">
      <c r="A462" s="219"/>
      <c r="B462" s="13"/>
      <c r="C462" s="225"/>
      <c r="D462" s="226"/>
      <c r="E462" s="217" t="s">
        <v>716</v>
      </c>
      <c r="F462" s="227"/>
      <c r="G462" s="438"/>
      <c r="H462" s="440"/>
      <c r="I462" s="438"/>
    </row>
    <row r="463" spans="1:9" ht="15" hidden="1">
      <c r="A463" s="219"/>
      <c r="B463" s="13"/>
      <c r="C463" s="225"/>
      <c r="D463" s="226"/>
      <c r="E463" s="217" t="s">
        <v>716</v>
      </c>
      <c r="F463" s="227"/>
      <c r="G463" s="438"/>
      <c r="H463" s="440"/>
      <c r="I463" s="438"/>
    </row>
    <row r="464" spans="1:9" ht="14.25" customHeight="1" hidden="1">
      <c r="A464" s="219">
        <v>2760</v>
      </c>
      <c r="B464" s="235" t="s">
        <v>130</v>
      </c>
      <c r="C464" s="220">
        <v>6</v>
      </c>
      <c r="D464" s="221">
        <v>0</v>
      </c>
      <c r="E464" s="222" t="s">
        <v>432</v>
      </c>
      <c r="F464" s="223" t="s">
        <v>880</v>
      </c>
      <c r="G464" s="438">
        <f>SUM(G466+G470)</f>
        <v>0</v>
      </c>
      <c r="H464" s="438">
        <f>SUM(H466+H470)</f>
        <v>0</v>
      </c>
      <c r="I464" s="438">
        <f>SUM(I466+I470)</f>
        <v>0</v>
      </c>
    </row>
    <row r="465" spans="1:46" s="10" customFormat="1" ht="10.5" customHeight="1" hidden="1">
      <c r="A465" s="219"/>
      <c r="B465" s="210"/>
      <c r="C465" s="220"/>
      <c r="D465" s="221"/>
      <c r="E465" s="217" t="s">
        <v>14</v>
      </c>
      <c r="F465" s="223"/>
      <c r="G465" s="438"/>
      <c r="H465" s="439"/>
      <c r="I465" s="43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  <c r="AA465" s="224"/>
      <c r="AB465" s="224"/>
      <c r="AC465" s="224"/>
      <c r="AD465" s="224"/>
      <c r="AE465" s="224"/>
      <c r="AF465" s="224"/>
      <c r="AG465" s="224"/>
      <c r="AH465" s="224"/>
      <c r="AI465" s="224"/>
      <c r="AJ465" s="224"/>
      <c r="AK465" s="224"/>
      <c r="AL465" s="224"/>
      <c r="AM465" s="224"/>
      <c r="AN465" s="224"/>
      <c r="AO465" s="224"/>
      <c r="AP465" s="224"/>
      <c r="AQ465" s="224"/>
      <c r="AR465" s="224"/>
      <c r="AS465" s="224"/>
      <c r="AT465" s="224"/>
    </row>
    <row r="466" spans="1:9" ht="15" hidden="1">
      <c r="A466" s="219">
        <v>2761</v>
      </c>
      <c r="B466" s="14" t="s">
        <v>130</v>
      </c>
      <c r="C466" s="225">
        <v>6</v>
      </c>
      <c r="D466" s="226">
        <v>1</v>
      </c>
      <c r="E466" s="217" t="s">
        <v>132</v>
      </c>
      <c r="F466" s="223"/>
      <c r="G466" s="438">
        <f>SUM(I466+H466)</f>
        <v>0</v>
      </c>
      <c r="H466" s="440">
        <v>0</v>
      </c>
      <c r="I466" s="438">
        <v>0</v>
      </c>
    </row>
    <row r="467" spans="1:9" ht="36" hidden="1">
      <c r="A467" s="219"/>
      <c r="B467" s="13"/>
      <c r="C467" s="225"/>
      <c r="D467" s="226"/>
      <c r="E467" s="217" t="s">
        <v>707</v>
      </c>
      <c r="F467" s="227"/>
      <c r="G467" s="438"/>
      <c r="H467" s="440"/>
      <c r="I467" s="438"/>
    </row>
    <row r="468" spans="1:9" ht="15" hidden="1">
      <c r="A468" s="219"/>
      <c r="B468" s="13"/>
      <c r="C468" s="225"/>
      <c r="D468" s="226"/>
      <c r="E468" s="217" t="s">
        <v>716</v>
      </c>
      <c r="F468" s="227"/>
      <c r="G468" s="438"/>
      <c r="H468" s="440"/>
      <c r="I468" s="438"/>
    </row>
    <row r="469" spans="1:9" ht="15" hidden="1">
      <c r="A469" s="219"/>
      <c r="B469" s="13"/>
      <c r="C469" s="225"/>
      <c r="D469" s="226"/>
      <c r="E469" s="217" t="s">
        <v>716</v>
      </c>
      <c r="F469" s="227"/>
      <c r="G469" s="438"/>
      <c r="H469" s="440"/>
      <c r="I469" s="438"/>
    </row>
    <row r="470" spans="1:9" ht="15" hidden="1">
      <c r="A470" s="219">
        <v>2762</v>
      </c>
      <c r="B470" s="14" t="s">
        <v>130</v>
      </c>
      <c r="C470" s="225">
        <v>6</v>
      </c>
      <c r="D470" s="226">
        <v>2</v>
      </c>
      <c r="E470" s="217" t="s">
        <v>432</v>
      </c>
      <c r="F470" s="231" t="s">
        <v>881</v>
      </c>
      <c r="G470" s="438">
        <f>SUM(I470+H470)</f>
        <v>0</v>
      </c>
      <c r="H470" s="440">
        <v>0</v>
      </c>
      <c r="I470" s="438">
        <v>0</v>
      </c>
    </row>
    <row r="471" spans="1:9" ht="36" hidden="1">
      <c r="A471" s="219"/>
      <c r="B471" s="13"/>
      <c r="C471" s="225"/>
      <c r="D471" s="226"/>
      <c r="E471" s="217" t="s">
        <v>707</v>
      </c>
      <c r="F471" s="227"/>
      <c r="G471" s="438"/>
      <c r="H471" s="440"/>
      <c r="I471" s="438"/>
    </row>
    <row r="472" spans="1:9" ht="15" hidden="1">
      <c r="A472" s="219"/>
      <c r="B472" s="13"/>
      <c r="C472" s="225"/>
      <c r="D472" s="226"/>
      <c r="E472" s="217" t="s">
        <v>716</v>
      </c>
      <c r="F472" s="227"/>
      <c r="G472" s="438"/>
      <c r="H472" s="440"/>
      <c r="I472" s="438"/>
    </row>
    <row r="473" spans="1:9" ht="15" hidden="1">
      <c r="A473" s="219"/>
      <c r="B473" s="13"/>
      <c r="C473" s="225"/>
      <c r="D473" s="226"/>
      <c r="E473" s="217" t="s">
        <v>716</v>
      </c>
      <c r="F473" s="227"/>
      <c r="G473" s="438"/>
      <c r="H473" s="440"/>
      <c r="I473" s="438"/>
    </row>
    <row r="474" spans="1:46" s="24" customFormat="1" ht="45" customHeight="1">
      <c r="A474" s="23">
        <v>2800</v>
      </c>
      <c r="B474" s="235" t="s">
        <v>133</v>
      </c>
      <c r="C474" s="220">
        <v>0</v>
      </c>
      <c r="D474" s="221">
        <v>0</v>
      </c>
      <c r="E474" s="466" t="s">
        <v>414</v>
      </c>
      <c r="F474" s="233" t="s">
        <v>882</v>
      </c>
      <c r="G474" s="438">
        <f>SUM(G476+G484+G514+G528+G542+G548)</f>
        <v>6900</v>
      </c>
      <c r="H474" s="438">
        <f>SUM(H476+H484+H514+H528+H542+H548)</f>
        <v>6900</v>
      </c>
      <c r="I474" s="438">
        <f>SUM(I476+I484+I514+I528+I542+I548)</f>
        <v>0</v>
      </c>
      <c r="J474" s="215"/>
      <c r="K474" s="215"/>
      <c r="L474" s="215"/>
      <c r="M474" s="215"/>
      <c r="N474" s="215"/>
      <c r="O474" s="215"/>
      <c r="P474" s="215"/>
      <c r="Q474" s="215"/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  <c r="AD474" s="215"/>
      <c r="AE474" s="215"/>
      <c r="AF474" s="215"/>
      <c r="AG474" s="215"/>
      <c r="AH474" s="215"/>
      <c r="AI474" s="215"/>
      <c r="AJ474" s="215"/>
      <c r="AK474" s="215"/>
      <c r="AL474" s="215"/>
      <c r="AM474" s="215"/>
      <c r="AN474" s="215"/>
      <c r="AO474" s="215"/>
      <c r="AP474" s="215"/>
      <c r="AQ474" s="215"/>
      <c r="AR474" s="215"/>
      <c r="AS474" s="215"/>
      <c r="AT474" s="215"/>
    </row>
    <row r="475" spans="1:9" ht="11.25" customHeight="1">
      <c r="A475" s="216"/>
      <c r="B475" s="210"/>
      <c r="C475" s="211"/>
      <c r="D475" s="212"/>
      <c r="E475" s="217" t="s">
        <v>13</v>
      </c>
      <c r="F475" s="218"/>
      <c r="G475" s="438"/>
      <c r="H475" s="436"/>
      <c r="I475" s="437"/>
    </row>
    <row r="476" spans="1:9" ht="15">
      <c r="A476" s="219">
        <v>2810</v>
      </c>
      <c r="B476" s="14" t="s">
        <v>133</v>
      </c>
      <c r="C476" s="225">
        <v>1</v>
      </c>
      <c r="D476" s="226">
        <v>0</v>
      </c>
      <c r="E476" s="222" t="s">
        <v>433</v>
      </c>
      <c r="F476" s="223" t="s">
        <v>883</v>
      </c>
      <c r="G476" s="438">
        <f>SUM(G478)</f>
        <v>700</v>
      </c>
      <c r="H476" s="438">
        <f>SUM(H478)</f>
        <v>700</v>
      </c>
      <c r="I476" s="438">
        <f>SUM(I478)</f>
        <v>0</v>
      </c>
    </row>
    <row r="477" spans="1:46" s="10" customFormat="1" ht="10.5" customHeight="1">
      <c r="A477" s="219"/>
      <c r="B477" s="210"/>
      <c r="C477" s="220"/>
      <c r="D477" s="221"/>
      <c r="E477" s="217" t="s">
        <v>14</v>
      </c>
      <c r="F477" s="223"/>
      <c r="G477" s="438"/>
      <c r="H477" s="439"/>
      <c r="I477" s="43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  <c r="AA477" s="224"/>
      <c r="AB477" s="224"/>
      <c r="AC477" s="224"/>
      <c r="AD477" s="224"/>
      <c r="AE477" s="224"/>
      <c r="AF477" s="224"/>
      <c r="AG477" s="224"/>
      <c r="AH477" s="224"/>
      <c r="AI477" s="224"/>
      <c r="AJ477" s="224"/>
      <c r="AK477" s="224"/>
      <c r="AL477" s="224"/>
      <c r="AM477" s="224"/>
      <c r="AN477" s="224"/>
      <c r="AO477" s="224"/>
      <c r="AP477" s="224"/>
      <c r="AQ477" s="224"/>
      <c r="AR477" s="224"/>
      <c r="AS477" s="224"/>
      <c r="AT477" s="224"/>
    </row>
    <row r="478" spans="1:9" ht="13.5" customHeight="1">
      <c r="A478" s="219">
        <v>2811</v>
      </c>
      <c r="B478" s="14" t="s">
        <v>133</v>
      </c>
      <c r="C478" s="225">
        <v>1</v>
      </c>
      <c r="D478" s="226">
        <v>1</v>
      </c>
      <c r="E478" s="217" t="s">
        <v>433</v>
      </c>
      <c r="F478" s="231" t="s">
        <v>884</v>
      </c>
      <c r="G478" s="438">
        <f>SUM(I478+H478)</f>
        <v>700</v>
      </c>
      <c r="H478" s="440">
        <f>H483</f>
        <v>700</v>
      </c>
      <c r="I478" s="438">
        <v>0</v>
      </c>
    </row>
    <row r="479" spans="1:9" ht="36" hidden="1">
      <c r="A479" s="219"/>
      <c r="B479" s="13"/>
      <c r="C479" s="225"/>
      <c r="D479" s="226"/>
      <c r="E479" s="217" t="s">
        <v>707</v>
      </c>
      <c r="F479" s="227"/>
      <c r="G479" s="438"/>
      <c r="H479" s="440"/>
      <c r="I479" s="438"/>
    </row>
    <row r="480" spans="1:9" ht="15" hidden="1">
      <c r="A480" s="219"/>
      <c r="B480" s="13"/>
      <c r="C480" s="225"/>
      <c r="D480" s="226"/>
      <c r="E480" s="217" t="s">
        <v>716</v>
      </c>
      <c r="F480" s="227"/>
      <c r="G480" s="438"/>
      <c r="H480" s="440"/>
      <c r="I480" s="438"/>
    </row>
    <row r="481" spans="1:9" ht="15" hidden="1">
      <c r="A481" s="219"/>
      <c r="B481" s="13"/>
      <c r="C481" s="225"/>
      <c r="D481" s="226"/>
      <c r="E481" s="217" t="s">
        <v>716</v>
      </c>
      <c r="F481" s="227"/>
      <c r="G481" s="438"/>
      <c r="H481" s="440"/>
      <c r="I481" s="438"/>
    </row>
    <row r="482" spans="1:9" ht="36">
      <c r="A482" s="219"/>
      <c r="B482" s="13"/>
      <c r="C482" s="225"/>
      <c r="D482" s="226"/>
      <c r="E482" s="217" t="s">
        <v>707</v>
      </c>
      <c r="F482" s="227"/>
      <c r="G482" s="438"/>
      <c r="H482" s="461"/>
      <c r="I482" s="438"/>
    </row>
    <row r="483" spans="1:9" ht="15">
      <c r="A483" s="219"/>
      <c r="B483" s="13"/>
      <c r="C483" s="225"/>
      <c r="D483" s="226"/>
      <c r="E483" s="468" t="s">
        <v>980</v>
      </c>
      <c r="F483" s="227"/>
      <c r="G483" s="438">
        <v>700</v>
      </c>
      <c r="H483" s="461">
        <v>700</v>
      </c>
      <c r="I483" s="438"/>
    </row>
    <row r="484" spans="1:9" ht="15">
      <c r="A484" s="219">
        <v>2820</v>
      </c>
      <c r="B484" s="235" t="s">
        <v>133</v>
      </c>
      <c r="C484" s="220">
        <v>2</v>
      </c>
      <c r="D484" s="221">
        <v>0</v>
      </c>
      <c r="E484" s="463" t="s">
        <v>434</v>
      </c>
      <c r="F484" s="223" t="s">
        <v>885</v>
      </c>
      <c r="G484" s="438">
        <f>SUM(G486+G490+G494+G497+G502+G506+G510)</f>
        <v>6200</v>
      </c>
      <c r="H484" s="438">
        <f>SUM(H486+H490+H494+H497+H502+H506+H510)</f>
        <v>6200</v>
      </c>
      <c r="I484" s="438">
        <f>SUM(I486+I490+I494+I497+I502+I506+I510)</f>
        <v>0</v>
      </c>
    </row>
    <row r="485" spans="1:46" s="10" customFormat="1" ht="10.5" customHeight="1">
      <c r="A485" s="219"/>
      <c r="B485" s="210"/>
      <c r="C485" s="220"/>
      <c r="D485" s="221"/>
      <c r="E485" s="217" t="s">
        <v>14</v>
      </c>
      <c r="F485" s="223"/>
      <c r="G485" s="438"/>
      <c r="H485" s="439"/>
      <c r="I485" s="43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  <c r="AA485" s="224"/>
      <c r="AB485" s="224"/>
      <c r="AC485" s="224"/>
      <c r="AD485" s="224"/>
      <c r="AE485" s="224"/>
      <c r="AF485" s="224"/>
      <c r="AG485" s="224"/>
      <c r="AH485" s="224"/>
      <c r="AI485" s="224"/>
      <c r="AJ485" s="224"/>
      <c r="AK485" s="224"/>
      <c r="AL485" s="224"/>
      <c r="AM485" s="224"/>
      <c r="AN485" s="224"/>
      <c r="AO485" s="224"/>
      <c r="AP485" s="224"/>
      <c r="AQ485" s="224"/>
      <c r="AR485" s="224"/>
      <c r="AS485" s="224"/>
      <c r="AT485" s="224"/>
    </row>
    <row r="486" spans="1:9" ht="12.75" customHeight="1">
      <c r="A486" s="219">
        <v>2821</v>
      </c>
      <c r="B486" s="14" t="s">
        <v>133</v>
      </c>
      <c r="C486" s="225">
        <v>2</v>
      </c>
      <c r="D486" s="226">
        <v>1</v>
      </c>
      <c r="E486" s="217" t="s">
        <v>134</v>
      </c>
      <c r="F486" s="223"/>
      <c r="G486" s="438">
        <f>SUM(I486+H486)</f>
        <v>0</v>
      </c>
      <c r="H486" s="440">
        <v>0</v>
      </c>
      <c r="I486" s="438">
        <v>0</v>
      </c>
    </row>
    <row r="487" spans="1:9" ht="36" hidden="1">
      <c r="A487" s="219"/>
      <c r="B487" s="13"/>
      <c r="C487" s="225"/>
      <c r="D487" s="226"/>
      <c r="E487" s="217" t="s">
        <v>707</v>
      </c>
      <c r="F487" s="227"/>
      <c r="G487" s="438"/>
      <c r="H487" s="440"/>
      <c r="I487" s="438"/>
    </row>
    <row r="488" spans="1:9" ht="15" hidden="1">
      <c r="A488" s="219"/>
      <c r="B488" s="13"/>
      <c r="C488" s="225"/>
      <c r="D488" s="226"/>
      <c r="E488" s="217" t="s">
        <v>716</v>
      </c>
      <c r="F488" s="227"/>
      <c r="G488" s="438"/>
      <c r="H488" s="440"/>
      <c r="I488" s="438"/>
    </row>
    <row r="489" spans="1:9" ht="15" hidden="1">
      <c r="A489" s="219"/>
      <c r="B489" s="13"/>
      <c r="C489" s="225"/>
      <c r="D489" s="226"/>
      <c r="E489" s="217" t="s">
        <v>716</v>
      </c>
      <c r="F489" s="227"/>
      <c r="G489" s="438"/>
      <c r="H489" s="440"/>
      <c r="I489" s="438"/>
    </row>
    <row r="490" spans="1:9" ht="15">
      <c r="A490" s="219">
        <v>2822</v>
      </c>
      <c r="B490" s="14" t="s">
        <v>133</v>
      </c>
      <c r="C490" s="225">
        <v>2</v>
      </c>
      <c r="D490" s="226">
        <v>2</v>
      </c>
      <c r="E490" s="217" t="s">
        <v>135</v>
      </c>
      <c r="F490" s="223"/>
      <c r="G490" s="438">
        <f>SUM(I490+H490)</f>
        <v>0</v>
      </c>
      <c r="H490" s="440">
        <v>0</v>
      </c>
      <c r="I490" s="438">
        <v>0</v>
      </c>
    </row>
    <row r="491" spans="1:9" ht="36" hidden="1">
      <c r="A491" s="219"/>
      <c r="B491" s="13"/>
      <c r="C491" s="225"/>
      <c r="D491" s="226"/>
      <c r="E491" s="217" t="s">
        <v>707</v>
      </c>
      <c r="F491" s="227"/>
      <c r="G491" s="438"/>
      <c r="H491" s="440"/>
      <c r="I491" s="438"/>
    </row>
    <row r="492" spans="1:9" ht="15" hidden="1">
      <c r="A492" s="219"/>
      <c r="B492" s="13"/>
      <c r="C492" s="225"/>
      <c r="D492" s="226"/>
      <c r="E492" s="217" t="s">
        <v>716</v>
      </c>
      <c r="F492" s="227"/>
      <c r="G492" s="438"/>
      <c r="H492" s="440"/>
      <c r="I492" s="438"/>
    </row>
    <row r="493" spans="1:9" ht="15" hidden="1">
      <c r="A493" s="219"/>
      <c r="B493" s="13"/>
      <c r="C493" s="225"/>
      <c r="D493" s="226"/>
      <c r="E493" s="217" t="s">
        <v>716</v>
      </c>
      <c r="F493" s="227"/>
      <c r="G493" s="438"/>
      <c r="H493" s="440"/>
      <c r="I493" s="438"/>
    </row>
    <row r="494" spans="1:9" ht="15">
      <c r="A494" s="219">
        <v>2823</v>
      </c>
      <c r="B494" s="14" t="s">
        <v>133</v>
      </c>
      <c r="C494" s="225">
        <v>2</v>
      </c>
      <c r="D494" s="226">
        <v>3</v>
      </c>
      <c r="E494" s="467" t="s">
        <v>171</v>
      </c>
      <c r="F494" s="231" t="s">
        <v>886</v>
      </c>
      <c r="G494" s="438"/>
      <c r="H494" s="438"/>
      <c r="I494" s="438"/>
    </row>
    <row r="495" spans="1:9" ht="23.25" customHeight="1">
      <c r="A495" s="219"/>
      <c r="B495" s="13"/>
      <c r="C495" s="225"/>
      <c r="D495" s="226"/>
      <c r="E495" s="217" t="s">
        <v>707</v>
      </c>
      <c r="F495" s="227"/>
      <c r="G495" s="438"/>
      <c r="H495" s="440"/>
      <c r="I495" s="438"/>
    </row>
    <row r="496" spans="1:9" ht="23.25" customHeight="1">
      <c r="A496" s="219"/>
      <c r="B496" s="13"/>
      <c r="C496" s="225"/>
      <c r="D496" s="226"/>
      <c r="E496" s="317" t="s">
        <v>981</v>
      </c>
      <c r="F496" s="227"/>
      <c r="G496" s="438"/>
      <c r="H496" s="440"/>
      <c r="I496" s="438"/>
    </row>
    <row r="497" spans="1:9" ht="30">
      <c r="A497" s="219">
        <v>2824</v>
      </c>
      <c r="B497" s="14" t="s">
        <v>133</v>
      </c>
      <c r="C497" s="225">
        <v>2</v>
      </c>
      <c r="D497" s="226">
        <v>4</v>
      </c>
      <c r="E497" s="464" t="s">
        <v>136</v>
      </c>
      <c r="F497" s="231"/>
      <c r="G497" s="438">
        <f aca="true" t="shared" si="4" ref="G497:G502">SUM(I497+H497)</f>
        <v>6200</v>
      </c>
      <c r="H497" s="440">
        <f>H499+H500+H501</f>
        <v>6200</v>
      </c>
      <c r="I497" s="438">
        <v>0</v>
      </c>
    </row>
    <row r="498" spans="1:9" ht="24.75" customHeight="1">
      <c r="A498" s="219"/>
      <c r="B498" s="13"/>
      <c r="C498" s="225"/>
      <c r="D498" s="226"/>
      <c r="E498" s="217" t="s">
        <v>707</v>
      </c>
      <c r="F498" s="227"/>
      <c r="G498" s="438">
        <f t="shared" si="4"/>
        <v>0</v>
      </c>
      <c r="H498" s="440"/>
      <c r="I498" s="438"/>
    </row>
    <row r="499" spans="1:9" ht="24.75" customHeight="1">
      <c r="A499" s="219"/>
      <c r="B499" s="13"/>
      <c r="C499" s="225"/>
      <c r="D499" s="226"/>
      <c r="E499" s="468" t="s">
        <v>690</v>
      </c>
      <c r="F499" s="227"/>
      <c r="G499" s="438">
        <f t="shared" si="4"/>
        <v>800</v>
      </c>
      <c r="H499" s="440">
        <v>800</v>
      </c>
      <c r="I499" s="438"/>
    </row>
    <row r="500" spans="1:9" ht="15">
      <c r="A500" s="219"/>
      <c r="B500" s="13"/>
      <c r="C500" s="225"/>
      <c r="D500" s="226"/>
      <c r="E500" s="468" t="s">
        <v>447</v>
      </c>
      <c r="F500" s="227"/>
      <c r="G500" s="438">
        <f t="shared" si="4"/>
        <v>2400</v>
      </c>
      <c r="H500" s="440">
        <v>2400</v>
      </c>
      <c r="I500" s="438"/>
    </row>
    <row r="501" spans="1:9" ht="15">
      <c r="A501" s="219"/>
      <c r="B501" s="13"/>
      <c r="C501" s="225"/>
      <c r="D501" s="226"/>
      <c r="E501" s="468" t="s">
        <v>662</v>
      </c>
      <c r="F501" s="227"/>
      <c r="G501" s="438">
        <f t="shared" si="4"/>
        <v>3000</v>
      </c>
      <c r="H501" s="440">
        <v>3000</v>
      </c>
      <c r="I501" s="438"/>
    </row>
    <row r="502" spans="1:9" ht="15">
      <c r="A502" s="219">
        <v>2825</v>
      </c>
      <c r="B502" s="14" t="s">
        <v>133</v>
      </c>
      <c r="C502" s="225">
        <v>2</v>
      </c>
      <c r="D502" s="226">
        <v>5</v>
      </c>
      <c r="E502" s="217" t="s">
        <v>137</v>
      </c>
      <c r="F502" s="231"/>
      <c r="G502" s="438">
        <f t="shared" si="4"/>
        <v>0</v>
      </c>
      <c r="H502" s="440">
        <v>0</v>
      </c>
      <c r="I502" s="438">
        <v>0</v>
      </c>
    </row>
    <row r="503" spans="1:9" ht="18.75" customHeight="1">
      <c r="A503" s="219"/>
      <c r="B503" s="13"/>
      <c r="C503" s="225"/>
      <c r="D503" s="226"/>
      <c r="E503" s="217" t="s">
        <v>707</v>
      </c>
      <c r="F503" s="227"/>
      <c r="G503" s="438"/>
      <c r="H503" s="440"/>
      <c r="I503" s="438"/>
    </row>
    <row r="504" spans="1:9" ht="18.75" customHeight="1">
      <c r="A504" s="219"/>
      <c r="B504" s="13"/>
      <c r="C504" s="225"/>
      <c r="D504" s="226"/>
      <c r="E504" s="217" t="s">
        <v>716</v>
      </c>
      <c r="F504" s="227"/>
      <c r="G504" s="438"/>
      <c r="H504" s="440"/>
      <c r="I504" s="438"/>
    </row>
    <row r="505" spans="1:9" ht="18.75" customHeight="1">
      <c r="A505" s="219"/>
      <c r="B505" s="13"/>
      <c r="C505" s="225"/>
      <c r="D505" s="226"/>
      <c r="E505" s="217" t="s">
        <v>716</v>
      </c>
      <c r="F505" s="227"/>
      <c r="G505" s="438"/>
      <c r="H505" s="440"/>
      <c r="I505" s="438"/>
    </row>
    <row r="506" spans="1:9" ht="15">
      <c r="A506" s="219">
        <v>2826</v>
      </c>
      <c r="B506" s="14" t="s">
        <v>133</v>
      </c>
      <c r="C506" s="225">
        <v>2</v>
      </c>
      <c r="D506" s="226">
        <v>6</v>
      </c>
      <c r="E506" s="217" t="s">
        <v>138</v>
      </c>
      <c r="F506" s="231"/>
      <c r="G506" s="438">
        <f>SUM(I506+H506)</f>
        <v>0</v>
      </c>
      <c r="H506" s="440">
        <v>0</v>
      </c>
      <c r="I506" s="438">
        <v>0</v>
      </c>
    </row>
    <row r="507" spans="1:9" ht="1.5" customHeight="1">
      <c r="A507" s="219"/>
      <c r="B507" s="13"/>
      <c r="C507" s="225"/>
      <c r="D507" s="226"/>
      <c r="E507" s="217" t="s">
        <v>707</v>
      </c>
      <c r="F507" s="227"/>
      <c r="G507" s="438"/>
      <c r="H507" s="440"/>
      <c r="I507" s="438"/>
    </row>
    <row r="508" spans="1:9" ht="15" hidden="1">
      <c r="A508" s="219"/>
      <c r="B508" s="13"/>
      <c r="C508" s="225"/>
      <c r="D508" s="226"/>
      <c r="E508" s="217" t="s">
        <v>716</v>
      </c>
      <c r="F508" s="227"/>
      <c r="G508" s="438"/>
      <c r="H508" s="440"/>
      <c r="I508" s="438"/>
    </row>
    <row r="509" spans="1:9" ht="15" hidden="1">
      <c r="A509" s="219"/>
      <c r="B509" s="13"/>
      <c r="C509" s="225"/>
      <c r="D509" s="226"/>
      <c r="E509" s="217" t="s">
        <v>716</v>
      </c>
      <c r="F509" s="227"/>
      <c r="G509" s="438"/>
      <c r="H509" s="440"/>
      <c r="I509" s="438"/>
    </row>
    <row r="510" spans="1:9" ht="24">
      <c r="A510" s="219">
        <v>2827</v>
      </c>
      <c r="B510" s="14" t="s">
        <v>133</v>
      </c>
      <c r="C510" s="225">
        <v>2</v>
      </c>
      <c r="D510" s="226">
        <v>7</v>
      </c>
      <c r="E510" s="217" t="s">
        <v>139</v>
      </c>
      <c r="F510" s="231"/>
      <c r="G510" s="438">
        <f>SUM(I510+H510)</f>
        <v>0</v>
      </c>
      <c r="H510" s="440">
        <v>0</v>
      </c>
      <c r="I510" s="438">
        <v>0</v>
      </c>
    </row>
    <row r="511" spans="1:9" ht="36" hidden="1">
      <c r="A511" s="219"/>
      <c r="B511" s="13"/>
      <c r="C511" s="225"/>
      <c r="D511" s="226"/>
      <c r="E511" s="217" t="s">
        <v>707</v>
      </c>
      <c r="F511" s="227"/>
      <c r="G511" s="438"/>
      <c r="H511" s="440"/>
      <c r="I511" s="438"/>
    </row>
    <row r="512" spans="1:9" ht="15" hidden="1">
      <c r="A512" s="219"/>
      <c r="B512" s="13"/>
      <c r="C512" s="225"/>
      <c r="D512" s="226"/>
      <c r="E512" s="217" t="s">
        <v>716</v>
      </c>
      <c r="F512" s="227"/>
      <c r="G512" s="438"/>
      <c r="H512" s="440"/>
      <c r="I512" s="438"/>
    </row>
    <row r="513" spans="1:9" ht="15" hidden="1">
      <c r="A513" s="219"/>
      <c r="B513" s="13"/>
      <c r="C513" s="225"/>
      <c r="D513" s="226"/>
      <c r="E513" s="217" t="s">
        <v>716</v>
      </c>
      <c r="F513" s="227"/>
      <c r="G513" s="438"/>
      <c r="H513" s="440"/>
      <c r="I513" s="438"/>
    </row>
    <row r="514" spans="1:9" ht="29.25" customHeight="1">
      <c r="A514" s="219">
        <v>2830</v>
      </c>
      <c r="B514" s="235" t="s">
        <v>133</v>
      </c>
      <c r="C514" s="220">
        <v>3</v>
      </c>
      <c r="D514" s="221">
        <v>0</v>
      </c>
      <c r="E514" s="222" t="s">
        <v>435</v>
      </c>
      <c r="F514" s="234" t="s">
        <v>887</v>
      </c>
      <c r="G514" s="438">
        <f>SUM(G516+G520+G524)</f>
        <v>0</v>
      </c>
      <c r="H514" s="438">
        <f>SUM(H516+H520+H524)</f>
        <v>0</v>
      </c>
      <c r="I514" s="438">
        <f>SUM(I516+I520+I524)</f>
        <v>0</v>
      </c>
    </row>
    <row r="515" spans="1:46" s="10" customFormat="1" ht="10.5" customHeight="1">
      <c r="A515" s="219"/>
      <c r="B515" s="210"/>
      <c r="C515" s="220"/>
      <c r="D515" s="221"/>
      <c r="E515" s="217" t="s">
        <v>14</v>
      </c>
      <c r="F515" s="223"/>
      <c r="G515" s="438"/>
      <c r="H515" s="439"/>
      <c r="I515" s="43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  <c r="AA515" s="224"/>
      <c r="AB515" s="224"/>
      <c r="AC515" s="224"/>
      <c r="AD515" s="224"/>
      <c r="AE515" s="224"/>
      <c r="AF515" s="224"/>
      <c r="AG515" s="224"/>
      <c r="AH515" s="224"/>
      <c r="AI515" s="224"/>
      <c r="AJ515" s="224"/>
      <c r="AK515" s="224"/>
      <c r="AL515" s="224"/>
      <c r="AM515" s="224"/>
      <c r="AN515" s="224"/>
      <c r="AO515" s="224"/>
      <c r="AP515" s="224"/>
      <c r="AQ515" s="224"/>
      <c r="AR515" s="224"/>
      <c r="AS515" s="224"/>
      <c r="AT515" s="224"/>
    </row>
    <row r="516" spans="1:9" ht="15">
      <c r="A516" s="219">
        <v>2831</v>
      </c>
      <c r="B516" s="14" t="s">
        <v>133</v>
      </c>
      <c r="C516" s="225">
        <v>3</v>
      </c>
      <c r="D516" s="226">
        <v>1</v>
      </c>
      <c r="E516" s="217" t="s">
        <v>172</v>
      </c>
      <c r="F516" s="234"/>
      <c r="G516" s="438">
        <f>SUM(I516+H516)</f>
        <v>0</v>
      </c>
      <c r="H516" s="440">
        <v>0</v>
      </c>
      <c r="I516" s="438">
        <v>0</v>
      </c>
    </row>
    <row r="517" spans="1:9" ht="2.25" customHeight="1">
      <c r="A517" s="219"/>
      <c r="B517" s="13"/>
      <c r="C517" s="225"/>
      <c r="D517" s="226"/>
      <c r="E517" s="217" t="s">
        <v>707</v>
      </c>
      <c r="F517" s="227"/>
      <c r="G517" s="438"/>
      <c r="H517" s="440"/>
      <c r="I517" s="438"/>
    </row>
    <row r="518" spans="1:9" ht="15" hidden="1">
      <c r="A518" s="219"/>
      <c r="B518" s="13"/>
      <c r="C518" s="225"/>
      <c r="D518" s="226"/>
      <c r="E518" s="217" t="s">
        <v>716</v>
      </c>
      <c r="F518" s="227"/>
      <c r="G518" s="438"/>
      <c r="H518" s="440"/>
      <c r="I518" s="438"/>
    </row>
    <row r="519" spans="1:9" ht="15" hidden="1">
      <c r="A519" s="219"/>
      <c r="B519" s="13"/>
      <c r="C519" s="225"/>
      <c r="D519" s="226"/>
      <c r="E519" s="217" t="s">
        <v>716</v>
      </c>
      <c r="F519" s="227"/>
      <c r="G519" s="438"/>
      <c r="H519" s="440"/>
      <c r="I519" s="438"/>
    </row>
    <row r="520" spans="1:9" ht="15">
      <c r="A520" s="219">
        <v>2832</v>
      </c>
      <c r="B520" s="14" t="s">
        <v>133</v>
      </c>
      <c r="C520" s="225">
        <v>3</v>
      </c>
      <c r="D520" s="226">
        <v>2</v>
      </c>
      <c r="E520" s="217" t="s">
        <v>177</v>
      </c>
      <c r="F520" s="234"/>
      <c r="G520" s="438">
        <f>SUM(I520+H520)</f>
        <v>0</v>
      </c>
      <c r="H520" s="440">
        <v>0</v>
      </c>
      <c r="I520" s="438">
        <v>0</v>
      </c>
    </row>
    <row r="521" spans="1:9" ht="5.25" customHeight="1">
      <c r="A521" s="219"/>
      <c r="B521" s="13"/>
      <c r="C521" s="225"/>
      <c r="D521" s="226"/>
      <c r="E521" s="217" t="s">
        <v>707</v>
      </c>
      <c r="F521" s="227"/>
      <c r="G521" s="438"/>
      <c r="H521" s="440"/>
      <c r="I521" s="438"/>
    </row>
    <row r="522" spans="1:9" ht="15" hidden="1">
      <c r="A522" s="219"/>
      <c r="B522" s="13"/>
      <c r="C522" s="225"/>
      <c r="D522" s="226"/>
      <c r="E522" s="217" t="s">
        <v>716</v>
      </c>
      <c r="F522" s="227"/>
      <c r="G522" s="438"/>
      <c r="H522" s="440"/>
      <c r="I522" s="438"/>
    </row>
    <row r="523" spans="1:9" ht="15" hidden="1">
      <c r="A523" s="219"/>
      <c r="B523" s="13"/>
      <c r="C523" s="225"/>
      <c r="D523" s="226"/>
      <c r="E523" s="217" t="s">
        <v>716</v>
      </c>
      <c r="F523" s="227"/>
      <c r="G523" s="438"/>
      <c r="H523" s="440"/>
      <c r="I523" s="438"/>
    </row>
    <row r="524" spans="1:9" ht="15">
      <c r="A524" s="219">
        <v>2833</v>
      </c>
      <c r="B524" s="14" t="s">
        <v>133</v>
      </c>
      <c r="C524" s="225">
        <v>3</v>
      </c>
      <c r="D524" s="226">
        <v>3</v>
      </c>
      <c r="E524" s="217" t="s">
        <v>178</v>
      </c>
      <c r="F524" s="231" t="s">
        <v>888</v>
      </c>
      <c r="G524" s="438">
        <f>SUM(I524+H524)</f>
        <v>0</v>
      </c>
      <c r="H524" s="440">
        <v>0</v>
      </c>
      <c r="I524" s="438">
        <v>0</v>
      </c>
    </row>
    <row r="525" spans="1:9" ht="0.75" customHeight="1">
      <c r="A525" s="219"/>
      <c r="B525" s="13"/>
      <c r="C525" s="225"/>
      <c r="D525" s="226"/>
      <c r="E525" s="217" t="s">
        <v>707</v>
      </c>
      <c r="F525" s="227"/>
      <c r="G525" s="438"/>
      <c r="H525" s="440"/>
      <c r="I525" s="438"/>
    </row>
    <row r="526" spans="1:9" ht="15" hidden="1">
      <c r="A526" s="219"/>
      <c r="B526" s="13"/>
      <c r="C526" s="225"/>
      <c r="D526" s="226"/>
      <c r="E526" s="217" t="s">
        <v>716</v>
      </c>
      <c r="F526" s="227"/>
      <c r="G526" s="438"/>
      <c r="H526" s="440"/>
      <c r="I526" s="438"/>
    </row>
    <row r="527" spans="1:9" ht="15" hidden="1">
      <c r="A527" s="219"/>
      <c r="B527" s="13"/>
      <c r="C527" s="225"/>
      <c r="D527" s="226"/>
      <c r="E527" s="217" t="s">
        <v>716</v>
      </c>
      <c r="F527" s="227"/>
      <c r="G527" s="438"/>
      <c r="H527" s="440"/>
      <c r="I527" s="438"/>
    </row>
    <row r="528" spans="1:9" ht="14.25" customHeight="1">
      <c r="A528" s="219">
        <v>2840</v>
      </c>
      <c r="B528" s="235" t="s">
        <v>133</v>
      </c>
      <c r="C528" s="220">
        <v>4</v>
      </c>
      <c r="D528" s="221">
        <v>0</v>
      </c>
      <c r="E528" s="222" t="s">
        <v>179</v>
      </c>
      <c r="F528" s="234" t="s">
        <v>889</v>
      </c>
      <c r="G528" s="438">
        <f>SUM(G530+G534+G538)</f>
        <v>0</v>
      </c>
      <c r="H528" s="438">
        <f>SUM(H530+H534+H538)</f>
        <v>0</v>
      </c>
      <c r="I528" s="438">
        <f>SUM(I530+I534+I538)</f>
        <v>0</v>
      </c>
    </row>
    <row r="529" spans="1:46" s="10" customFormat="1" ht="10.5" customHeight="1">
      <c r="A529" s="219"/>
      <c r="B529" s="210"/>
      <c r="C529" s="220"/>
      <c r="D529" s="221"/>
      <c r="E529" s="217" t="s">
        <v>14</v>
      </c>
      <c r="F529" s="223"/>
      <c r="G529" s="438"/>
      <c r="H529" s="439"/>
      <c r="I529" s="43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  <c r="AA529" s="224"/>
      <c r="AB529" s="224"/>
      <c r="AC529" s="224"/>
      <c r="AD529" s="224"/>
      <c r="AE529" s="224"/>
      <c r="AF529" s="224"/>
      <c r="AG529" s="224"/>
      <c r="AH529" s="224"/>
      <c r="AI529" s="224"/>
      <c r="AJ529" s="224"/>
      <c r="AK529" s="224"/>
      <c r="AL529" s="224"/>
      <c r="AM529" s="224"/>
      <c r="AN529" s="224"/>
      <c r="AO529" s="224"/>
      <c r="AP529" s="224"/>
      <c r="AQ529" s="224"/>
      <c r="AR529" s="224"/>
      <c r="AS529" s="224"/>
      <c r="AT529" s="224"/>
    </row>
    <row r="530" spans="1:9" ht="14.25" customHeight="1">
      <c r="A530" s="219">
        <v>2841</v>
      </c>
      <c r="B530" s="14" t="s">
        <v>133</v>
      </c>
      <c r="C530" s="225">
        <v>4</v>
      </c>
      <c r="D530" s="226">
        <v>1</v>
      </c>
      <c r="E530" s="217" t="s">
        <v>180</v>
      </c>
      <c r="F530" s="234"/>
      <c r="G530" s="438">
        <f>SUM(I530+H530)</f>
        <v>0</v>
      </c>
      <c r="H530" s="440">
        <v>0</v>
      </c>
      <c r="I530" s="438">
        <v>0</v>
      </c>
    </row>
    <row r="531" spans="1:9" ht="1.5" customHeight="1">
      <c r="A531" s="219"/>
      <c r="B531" s="13"/>
      <c r="C531" s="225"/>
      <c r="D531" s="226"/>
      <c r="E531" s="217" t="s">
        <v>707</v>
      </c>
      <c r="F531" s="227"/>
      <c r="G531" s="438"/>
      <c r="H531" s="440"/>
      <c r="I531" s="438"/>
    </row>
    <row r="532" spans="1:9" ht="15" hidden="1">
      <c r="A532" s="219"/>
      <c r="B532" s="13"/>
      <c r="C532" s="225"/>
      <c r="D532" s="226"/>
      <c r="E532" s="217" t="s">
        <v>716</v>
      </c>
      <c r="F532" s="227"/>
      <c r="G532" s="438"/>
      <c r="H532" s="440"/>
      <c r="I532" s="438"/>
    </row>
    <row r="533" spans="1:9" ht="15" hidden="1">
      <c r="A533" s="219"/>
      <c r="B533" s="13"/>
      <c r="C533" s="225"/>
      <c r="D533" s="226"/>
      <c r="E533" s="217" t="s">
        <v>716</v>
      </c>
      <c r="F533" s="227"/>
      <c r="G533" s="438"/>
      <c r="H533" s="440"/>
      <c r="I533" s="438"/>
    </row>
    <row r="534" spans="1:9" ht="28.5" customHeight="1">
      <c r="A534" s="219">
        <v>2842</v>
      </c>
      <c r="B534" s="14" t="s">
        <v>133</v>
      </c>
      <c r="C534" s="225">
        <v>4</v>
      </c>
      <c r="D534" s="226">
        <v>2</v>
      </c>
      <c r="E534" s="217" t="s">
        <v>181</v>
      </c>
      <c r="F534" s="234"/>
      <c r="G534" s="438">
        <f>SUM(I534+H534)</f>
        <v>0</v>
      </c>
      <c r="H534" s="440">
        <v>0</v>
      </c>
      <c r="I534" s="438">
        <v>0</v>
      </c>
    </row>
    <row r="535" spans="1:9" ht="36" hidden="1">
      <c r="A535" s="219"/>
      <c r="B535" s="13"/>
      <c r="C535" s="225"/>
      <c r="D535" s="226"/>
      <c r="E535" s="217" t="s">
        <v>707</v>
      </c>
      <c r="F535" s="227"/>
      <c r="G535" s="438"/>
      <c r="H535" s="440"/>
      <c r="I535" s="438"/>
    </row>
    <row r="536" spans="1:9" ht="15" hidden="1">
      <c r="A536" s="219"/>
      <c r="B536" s="13"/>
      <c r="C536" s="225"/>
      <c r="D536" s="226"/>
      <c r="E536" s="217" t="s">
        <v>716</v>
      </c>
      <c r="F536" s="227"/>
      <c r="G536" s="438"/>
      <c r="H536" s="440"/>
      <c r="I536" s="438"/>
    </row>
    <row r="537" spans="1:9" ht="15" hidden="1">
      <c r="A537" s="219"/>
      <c r="B537" s="13"/>
      <c r="C537" s="225"/>
      <c r="D537" s="226"/>
      <c r="E537" s="217" t="s">
        <v>716</v>
      </c>
      <c r="F537" s="227"/>
      <c r="G537" s="438"/>
      <c r="H537" s="440"/>
      <c r="I537" s="438"/>
    </row>
    <row r="538" spans="1:9" ht="15">
      <c r="A538" s="219">
        <v>2843</v>
      </c>
      <c r="B538" s="14" t="s">
        <v>133</v>
      </c>
      <c r="C538" s="225">
        <v>4</v>
      </c>
      <c r="D538" s="226">
        <v>3</v>
      </c>
      <c r="E538" s="217" t="s">
        <v>179</v>
      </c>
      <c r="F538" s="231" t="s">
        <v>890</v>
      </c>
      <c r="G538" s="438">
        <f>SUM(I538+H538)</f>
        <v>0</v>
      </c>
      <c r="H538" s="440">
        <v>0</v>
      </c>
      <c r="I538" s="438">
        <v>0</v>
      </c>
    </row>
    <row r="539" spans="1:9" ht="2.25" customHeight="1">
      <c r="A539" s="219"/>
      <c r="B539" s="13"/>
      <c r="C539" s="225"/>
      <c r="D539" s="226"/>
      <c r="E539" s="217" t="s">
        <v>707</v>
      </c>
      <c r="F539" s="227"/>
      <c r="G539" s="438"/>
      <c r="H539" s="440"/>
      <c r="I539" s="438"/>
    </row>
    <row r="540" spans="1:9" ht="15" hidden="1">
      <c r="A540" s="219"/>
      <c r="B540" s="13"/>
      <c r="C540" s="225"/>
      <c r="D540" s="226"/>
      <c r="E540" s="217" t="s">
        <v>716</v>
      </c>
      <c r="F540" s="227"/>
      <c r="G540" s="438"/>
      <c r="H540" s="440"/>
      <c r="I540" s="438"/>
    </row>
    <row r="541" spans="1:9" ht="15" hidden="1">
      <c r="A541" s="219"/>
      <c r="B541" s="13"/>
      <c r="C541" s="225"/>
      <c r="D541" s="226"/>
      <c r="E541" s="217" t="s">
        <v>716</v>
      </c>
      <c r="F541" s="227"/>
      <c r="G541" s="438"/>
      <c r="H541" s="440"/>
      <c r="I541" s="438"/>
    </row>
    <row r="542" spans="1:9" ht="26.25" customHeight="1">
      <c r="A542" s="219">
        <v>2850</v>
      </c>
      <c r="B542" s="235" t="s">
        <v>133</v>
      </c>
      <c r="C542" s="220">
        <v>5</v>
      </c>
      <c r="D542" s="221">
        <v>0</v>
      </c>
      <c r="E542" s="242" t="s">
        <v>436</v>
      </c>
      <c r="F542" s="234" t="s">
        <v>891</v>
      </c>
      <c r="G542" s="438">
        <f>SUM(G544)</f>
        <v>0</v>
      </c>
      <c r="H542" s="438">
        <f>SUM(H544)</f>
        <v>0</v>
      </c>
      <c r="I542" s="438">
        <f>SUM(I544)</f>
        <v>0</v>
      </c>
    </row>
    <row r="543" spans="1:46" s="10" customFormat="1" ht="10.5" customHeight="1">
      <c r="A543" s="219"/>
      <c r="B543" s="210"/>
      <c r="C543" s="220"/>
      <c r="D543" s="221"/>
      <c r="E543" s="217" t="s">
        <v>14</v>
      </c>
      <c r="F543" s="223"/>
      <c r="G543" s="438"/>
      <c r="H543" s="439"/>
      <c r="I543" s="43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  <c r="AA543" s="224"/>
      <c r="AB543" s="224"/>
      <c r="AC543" s="224"/>
      <c r="AD543" s="224"/>
      <c r="AE543" s="224"/>
      <c r="AF543" s="224"/>
      <c r="AG543" s="224"/>
      <c r="AH543" s="224"/>
      <c r="AI543" s="224"/>
      <c r="AJ543" s="224"/>
      <c r="AK543" s="224"/>
      <c r="AL543" s="224"/>
      <c r="AM543" s="224"/>
      <c r="AN543" s="224"/>
      <c r="AO543" s="224"/>
      <c r="AP543" s="224"/>
      <c r="AQ543" s="224"/>
      <c r="AR543" s="224"/>
      <c r="AS543" s="224"/>
      <c r="AT543" s="224"/>
    </row>
    <row r="544" spans="1:9" ht="24" customHeight="1">
      <c r="A544" s="219">
        <v>2851</v>
      </c>
      <c r="B544" s="235" t="s">
        <v>133</v>
      </c>
      <c r="C544" s="220">
        <v>5</v>
      </c>
      <c r="D544" s="221">
        <v>1</v>
      </c>
      <c r="E544" s="243" t="s">
        <v>436</v>
      </c>
      <c r="F544" s="231" t="s">
        <v>892</v>
      </c>
      <c r="G544" s="438">
        <f>SUM(I544+H544)</f>
        <v>0</v>
      </c>
      <c r="H544" s="440">
        <v>0</v>
      </c>
      <c r="I544" s="438">
        <v>0</v>
      </c>
    </row>
    <row r="545" spans="1:9" ht="3" customHeight="1">
      <c r="A545" s="219"/>
      <c r="B545" s="13"/>
      <c r="C545" s="225"/>
      <c r="D545" s="226"/>
      <c r="E545" s="217" t="s">
        <v>707</v>
      </c>
      <c r="F545" s="227"/>
      <c r="G545" s="438"/>
      <c r="H545" s="440"/>
      <c r="I545" s="438"/>
    </row>
    <row r="546" spans="1:9" ht="15" hidden="1">
      <c r="A546" s="219"/>
      <c r="B546" s="13"/>
      <c r="C546" s="225"/>
      <c r="D546" s="226"/>
      <c r="E546" s="217" t="s">
        <v>716</v>
      </c>
      <c r="F546" s="227"/>
      <c r="G546" s="438"/>
      <c r="H546" s="440"/>
      <c r="I546" s="438"/>
    </row>
    <row r="547" spans="1:9" ht="15" hidden="1">
      <c r="A547" s="219"/>
      <c r="B547" s="13"/>
      <c r="C547" s="225"/>
      <c r="D547" s="226"/>
      <c r="E547" s="217" t="s">
        <v>716</v>
      </c>
      <c r="F547" s="227"/>
      <c r="G547" s="438"/>
      <c r="H547" s="440"/>
      <c r="I547" s="438"/>
    </row>
    <row r="548" spans="1:9" ht="27" customHeight="1">
      <c r="A548" s="219">
        <v>2860</v>
      </c>
      <c r="B548" s="235" t="s">
        <v>133</v>
      </c>
      <c r="C548" s="220">
        <v>6</v>
      </c>
      <c r="D548" s="221">
        <v>0</v>
      </c>
      <c r="E548" s="242" t="s">
        <v>437</v>
      </c>
      <c r="F548" s="234" t="s">
        <v>893</v>
      </c>
      <c r="G548" s="438">
        <f>SUM(G550)</f>
        <v>0</v>
      </c>
      <c r="H548" s="438">
        <f>SUM(H550)</f>
        <v>0</v>
      </c>
      <c r="I548" s="438">
        <f>SUM(I550)</f>
        <v>0</v>
      </c>
    </row>
    <row r="549" spans="1:46" s="10" customFormat="1" ht="10.5" customHeight="1">
      <c r="A549" s="219"/>
      <c r="B549" s="210"/>
      <c r="C549" s="220"/>
      <c r="D549" s="221"/>
      <c r="E549" s="217" t="s">
        <v>14</v>
      </c>
      <c r="F549" s="223"/>
      <c r="G549" s="438"/>
      <c r="H549" s="439"/>
      <c r="I549" s="43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  <c r="AA549" s="224"/>
      <c r="AB549" s="224"/>
      <c r="AC549" s="224"/>
      <c r="AD549" s="224"/>
      <c r="AE549" s="224"/>
      <c r="AF549" s="224"/>
      <c r="AG549" s="224"/>
      <c r="AH549" s="224"/>
      <c r="AI549" s="224"/>
      <c r="AJ549" s="224"/>
      <c r="AK549" s="224"/>
      <c r="AL549" s="224"/>
      <c r="AM549" s="224"/>
      <c r="AN549" s="224"/>
      <c r="AO549" s="224"/>
      <c r="AP549" s="224"/>
      <c r="AQ549" s="224"/>
      <c r="AR549" s="224"/>
      <c r="AS549" s="224"/>
      <c r="AT549" s="224"/>
    </row>
    <row r="550" spans="1:9" ht="21" customHeight="1">
      <c r="A550" s="219">
        <v>2861</v>
      </c>
      <c r="B550" s="14" t="s">
        <v>133</v>
      </c>
      <c r="C550" s="225">
        <v>6</v>
      </c>
      <c r="D550" s="226">
        <v>1</v>
      </c>
      <c r="E550" s="243" t="s">
        <v>437</v>
      </c>
      <c r="F550" s="231" t="s">
        <v>894</v>
      </c>
      <c r="G550" s="438">
        <f>SUM(I550+H550)</f>
        <v>0</v>
      </c>
      <c r="H550" s="440">
        <v>0</v>
      </c>
      <c r="I550" s="438">
        <v>0</v>
      </c>
    </row>
    <row r="551" spans="1:9" ht="0.75" customHeight="1">
      <c r="A551" s="219"/>
      <c r="B551" s="13"/>
      <c r="C551" s="225"/>
      <c r="D551" s="226"/>
      <c r="E551" s="217" t="s">
        <v>707</v>
      </c>
      <c r="F551" s="227"/>
      <c r="G551" s="438"/>
      <c r="H551" s="440"/>
      <c r="I551" s="438"/>
    </row>
    <row r="552" spans="1:9" ht="10.5" customHeight="1">
      <c r="A552" s="219"/>
      <c r="B552" s="13"/>
      <c r="C552" s="225"/>
      <c r="D552" s="226"/>
      <c r="E552" s="217" t="s">
        <v>716</v>
      </c>
      <c r="F552" s="227"/>
      <c r="G552" s="438"/>
      <c r="H552" s="440"/>
      <c r="I552" s="438"/>
    </row>
    <row r="553" spans="1:9" ht="15" hidden="1">
      <c r="A553" s="219"/>
      <c r="B553" s="13"/>
      <c r="C553" s="225"/>
      <c r="D553" s="226"/>
      <c r="E553" s="217" t="s">
        <v>716</v>
      </c>
      <c r="F553" s="227"/>
      <c r="G553" s="438"/>
      <c r="H553" s="440"/>
      <c r="I553" s="438"/>
    </row>
    <row r="554" spans="1:46" s="24" customFormat="1" ht="44.25" customHeight="1">
      <c r="A554" s="23">
        <v>2900</v>
      </c>
      <c r="B554" s="235" t="s">
        <v>140</v>
      </c>
      <c r="C554" s="220">
        <v>0</v>
      </c>
      <c r="D554" s="221">
        <v>0</v>
      </c>
      <c r="E554" s="466" t="s">
        <v>415</v>
      </c>
      <c r="F554" s="233" t="s">
        <v>895</v>
      </c>
      <c r="G554" s="438">
        <f>SUM(G556+G571+G581+G591+G603+G613+G619+G625)</f>
        <v>30000</v>
      </c>
      <c r="H554" s="438">
        <f>SUM(H556+H571+H581+H591+H603+H613+H619+H625)</f>
        <v>30000</v>
      </c>
      <c r="I554" s="438">
        <f>SUM(I556+I571+I581+I591+I603+I613+I619+I625)</f>
        <v>0</v>
      </c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/>
      <c r="AK554" s="215"/>
      <c r="AL554" s="215"/>
      <c r="AM554" s="215"/>
      <c r="AN554" s="215"/>
      <c r="AO554" s="215"/>
      <c r="AP554" s="215"/>
      <c r="AQ554" s="215"/>
      <c r="AR554" s="215"/>
      <c r="AS554" s="215"/>
      <c r="AT554" s="215"/>
    </row>
    <row r="555" spans="1:9" ht="11.25" customHeight="1">
      <c r="A555" s="216"/>
      <c r="B555" s="210"/>
      <c r="C555" s="211"/>
      <c r="D555" s="212"/>
      <c r="E555" s="217" t="s">
        <v>13</v>
      </c>
      <c r="F555" s="218"/>
      <c r="G555" s="438"/>
      <c r="H555" s="436"/>
      <c r="I555" s="437"/>
    </row>
    <row r="556" spans="1:9" ht="28.5">
      <c r="A556" s="219">
        <v>2910</v>
      </c>
      <c r="B556" s="235" t="s">
        <v>140</v>
      </c>
      <c r="C556" s="220">
        <v>1</v>
      </c>
      <c r="D556" s="221">
        <v>0</v>
      </c>
      <c r="E556" s="511" t="s">
        <v>173</v>
      </c>
      <c r="F556" s="223" t="s">
        <v>896</v>
      </c>
      <c r="G556" s="438">
        <f>SUM(I556+H556)</f>
        <v>9500</v>
      </c>
      <c r="H556" s="438">
        <f>H558+H568</f>
        <v>9500</v>
      </c>
      <c r="I556" s="438">
        <f>I558+I568</f>
        <v>0</v>
      </c>
    </row>
    <row r="557" spans="1:46" s="10" customFormat="1" ht="10.5" customHeight="1">
      <c r="A557" s="219"/>
      <c r="B557" s="210"/>
      <c r="C557" s="220"/>
      <c r="D557" s="221"/>
      <c r="E557" s="217" t="s">
        <v>14</v>
      </c>
      <c r="F557" s="223"/>
      <c r="G557" s="438">
        <f>SUM(I557+H557)</f>
        <v>0</v>
      </c>
      <c r="H557" s="439"/>
      <c r="I557" s="43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  <c r="AA557" s="224"/>
      <c r="AB557" s="224"/>
      <c r="AC557" s="224"/>
      <c r="AD557" s="224"/>
      <c r="AE557" s="224"/>
      <c r="AF557" s="224"/>
      <c r="AG557" s="224"/>
      <c r="AH557" s="224"/>
      <c r="AI557" s="224"/>
      <c r="AJ557" s="224"/>
      <c r="AK557" s="224"/>
      <c r="AL557" s="224"/>
      <c r="AM557" s="224"/>
      <c r="AN557" s="224"/>
      <c r="AO557" s="224"/>
      <c r="AP557" s="224"/>
      <c r="AQ557" s="224"/>
      <c r="AR557" s="224"/>
      <c r="AS557" s="224"/>
      <c r="AT557" s="224"/>
    </row>
    <row r="558" spans="1:14" ht="15">
      <c r="A558" s="219">
        <v>2911</v>
      </c>
      <c r="B558" s="14" t="s">
        <v>140</v>
      </c>
      <c r="C558" s="225">
        <v>1</v>
      </c>
      <c r="D558" s="226">
        <v>1</v>
      </c>
      <c r="E558" s="467" t="s">
        <v>490</v>
      </c>
      <c r="F558" s="231" t="s">
        <v>897</v>
      </c>
      <c r="G558" s="438">
        <f>SUM(I558+H558)</f>
        <v>9500</v>
      </c>
      <c r="H558" s="440">
        <f>H561+H562</f>
        <v>9500</v>
      </c>
      <c r="I558" s="440">
        <f>SUM(I560:I567)</f>
        <v>0</v>
      </c>
      <c r="N558" s="469"/>
    </row>
    <row r="559" spans="1:9" ht="27" customHeight="1">
      <c r="A559" s="219"/>
      <c r="B559" s="13"/>
      <c r="C559" s="225"/>
      <c r="D559" s="226"/>
      <c r="E559" s="217" t="s">
        <v>707</v>
      </c>
      <c r="F559" s="227"/>
      <c r="G559" s="438"/>
      <c r="H559" s="440"/>
      <c r="I559" s="438"/>
    </row>
    <row r="560" spans="1:9" ht="0.75" customHeight="1" hidden="1">
      <c r="A560" s="219"/>
      <c r="B560" s="13"/>
      <c r="C560" s="225"/>
      <c r="D560" s="226"/>
      <c r="E560" s="468"/>
      <c r="F560" s="227"/>
      <c r="G560" s="438">
        <f aca="true" t="shared" si="5" ref="G560:G565">I560+H560</f>
        <v>0</v>
      </c>
      <c r="H560" s="440"/>
      <c r="I560" s="438"/>
    </row>
    <row r="561" spans="1:9" ht="15" hidden="1">
      <c r="A561" s="219"/>
      <c r="B561" s="13"/>
      <c r="C561" s="225"/>
      <c r="D561" s="226"/>
      <c r="E561" s="468"/>
      <c r="F561" s="227"/>
      <c r="G561" s="438">
        <f t="shared" si="5"/>
        <v>0</v>
      </c>
      <c r="H561" s="440">
        <v>0</v>
      </c>
      <c r="I561" s="438"/>
    </row>
    <row r="562" spans="1:9" ht="15">
      <c r="A562" s="219"/>
      <c r="B562" s="13"/>
      <c r="C562" s="225"/>
      <c r="D562" s="517"/>
      <c r="E562" s="80" t="s">
        <v>997</v>
      </c>
      <c r="F562" s="227"/>
      <c r="G562" s="438">
        <f t="shared" si="5"/>
        <v>9500</v>
      </c>
      <c r="H562" s="518">
        <v>9500</v>
      </c>
      <c r="I562" s="438"/>
    </row>
    <row r="563" spans="1:9" ht="1.5" customHeight="1">
      <c r="A563" s="219"/>
      <c r="B563" s="13"/>
      <c r="C563" s="225"/>
      <c r="D563" s="468"/>
      <c r="E563" s="468" t="s">
        <v>714</v>
      </c>
      <c r="F563" s="454"/>
      <c r="G563" s="438">
        <f t="shared" si="5"/>
        <v>0</v>
      </c>
      <c r="H563" s="7">
        <v>0</v>
      </c>
      <c r="I563" s="438"/>
    </row>
    <row r="564" spans="1:9" ht="16.5" customHeight="1" hidden="1">
      <c r="A564" s="219"/>
      <c r="B564" s="13"/>
      <c r="C564" s="225"/>
      <c r="D564" s="468"/>
      <c r="E564" s="468" t="s">
        <v>380</v>
      </c>
      <c r="F564" s="509"/>
      <c r="G564" s="438">
        <f t="shared" si="5"/>
        <v>0</v>
      </c>
      <c r="H564" s="455">
        <v>0</v>
      </c>
      <c r="I564" s="438"/>
    </row>
    <row r="565" spans="1:9" ht="16.5" customHeight="1" hidden="1">
      <c r="A565" s="219"/>
      <c r="B565" s="13"/>
      <c r="C565" s="225"/>
      <c r="D565" s="468"/>
      <c r="E565" s="468" t="s">
        <v>662</v>
      </c>
      <c r="F565" s="231"/>
      <c r="G565" s="438">
        <f t="shared" si="5"/>
        <v>0</v>
      </c>
      <c r="H565" s="440">
        <v>0</v>
      </c>
      <c r="I565" s="438"/>
    </row>
    <row r="566" spans="1:9" ht="16.5" customHeight="1" hidden="1">
      <c r="A566" s="219"/>
      <c r="B566" s="13"/>
      <c r="C566" s="225"/>
      <c r="D566" s="468"/>
      <c r="E566" s="468" t="s">
        <v>983</v>
      </c>
      <c r="F566" s="231"/>
      <c r="G566" s="438">
        <v>0</v>
      </c>
      <c r="H566" s="440"/>
      <c r="I566" s="438">
        <v>0</v>
      </c>
    </row>
    <row r="567" spans="1:9" ht="16.5" customHeight="1" hidden="1">
      <c r="A567" s="219"/>
      <c r="B567" s="13"/>
      <c r="C567" s="225"/>
      <c r="D567" s="468"/>
      <c r="E567" s="468" t="s">
        <v>984</v>
      </c>
      <c r="F567" s="231"/>
      <c r="G567" s="438">
        <v>0</v>
      </c>
      <c r="H567" s="440"/>
      <c r="I567" s="438"/>
    </row>
    <row r="568" spans="1:9" ht="28.5" customHeight="1" hidden="1">
      <c r="A568" s="219"/>
      <c r="B568" s="14" t="s">
        <v>140</v>
      </c>
      <c r="C568" s="225">
        <v>1</v>
      </c>
      <c r="D568" s="226">
        <v>2</v>
      </c>
      <c r="E568" s="217" t="s">
        <v>416</v>
      </c>
      <c r="F568" s="227"/>
      <c r="G568" s="438">
        <f>I568+H568</f>
        <v>0</v>
      </c>
      <c r="H568" s="440">
        <v>0</v>
      </c>
      <c r="I568" s="438"/>
    </row>
    <row r="569" spans="1:9" ht="26.25" customHeight="1" hidden="1">
      <c r="A569" s="219"/>
      <c r="B569" s="13"/>
      <c r="C569" s="225"/>
      <c r="D569" s="226"/>
      <c r="E569" s="217" t="s">
        <v>707</v>
      </c>
      <c r="F569" s="227"/>
      <c r="G569" s="438"/>
      <c r="H569" s="440"/>
      <c r="I569" s="438"/>
    </row>
    <row r="570" spans="1:9" ht="17.25" customHeight="1" hidden="1">
      <c r="A570" s="219"/>
      <c r="B570" s="13"/>
      <c r="C570" s="225"/>
      <c r="D570" s="226"/>
      <c r="E570" s="468" t="s">
        <v>690</v>
      </c>
      <c r="F570" s="227"/>
      <c r="G570" s="438">
        <f>I570+H570</f>
        <v>0</v>
      </c>
      <c r="H570" s="440">
        <v>0</v>
      </c>
      <c r="I570" s="438"/>
    </row>
    <row r="571" spans="1:9" ht="15">
      <c r="A571" s="219">
        <v>2920</v>
      </c>
      <c r="B571" s="235" t="s">
        <v>140</v>
      </c>
      <c r="C571" s="220">
        <v>2</v>
      </c>
      <c r="D571" s="221">
        <v>0</v>
      </c>
      <c r="E571" s="511" t="s">
        <v>142</v>
      </c>
      <c r="F571" s="223" t="s">
        <v>898</v>
      </c>
      <c r="G571" s="438">
        <f>SUM(G573+G577)</f>
        <v>2200</v>
      </c>
      <c r="H571" s="438">
        <f>SUM(H573+H577)</f>
        <v>2200</v>
      </c>
      <c r="I571" s="438">
        <f>SUM(I573+I577)</f>
        <v>0</v>
      </c>
    </row>
    <row r="572" spans="1:46" s="10" customFormat="1" ht="17.25" customHeight="1">
      <c r="A572" s="219"/>
      <c r="B572" s="210"/>
      <c r="C572" s="220"/>
      <c r="D572" s="221"/>
      <c r="E572" s="217" t="s">
        <v>14</v>
      </c>
      <c r="F572" s="223"/>
      <c r="G572" s="438"/>
      <c r="H572" s="439"/>
      <c r="I572" s="43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  <c r="AA572" s="224"/>
      <c r="AB572" s="224"/>
      <c r="AC572" s="224"/>
      <c r="AD572" s="224"/>
      <c r="AE572" s="224"/>
      <c r="AF572" s="224"/>
      <c r="AG572" s="224"/>
      <c r="AH572" s="224"/>
      <c r="AI572" s="224"/>
      <c r="AJ572" s="224"/>
      <c r="AK572" s="224"/>
      <c r="AL572" s="224"/>
      <c r="AM572" s="224"/>
      <c r="AN572" s="224"/>
      <c r="AO572" s="224"/>
      <c r="AP572" s="224"/>
      <c r="AQ572" s="224"/>
      <c r="AR572" s="224"/>
      <c r="AS572" s="224"/>
      <c r="AT572" s="224"/>
    </row>
    <row r="573" spans="1:9" ht="23.25" customHeight="1">
      <c r="A573" s="219">
        <v>2921</v>
      </c>
      <c r="B573" s="14" t="s">
        <v>140</v>
      </c>
      <c r="C573" s="225">
        <v>2</v>
      </c>
      <c r="D573" s="226">
        <v>1</v>
      </c>
      <c r="E573" s="467" t="s">
        <v>143</v>
      </c>
      <c r="F573" s="231" t="s">
        <v>899</v>
      </c>
      <c r="G573" s="438">
        <f>SUM(I573+H573)</f>
        <v>2200</v>
      </c>
      <c r="H573" s="440">
        <v>2200</v>
      </c>
      <c r="I573" s="438">
        <v>0</v>
      </c>
    </row>
    <row r="574" spans="1:9" ht="24" customHeight="1">
      <c r="A574" s="219"/>
      <c r="B574" s="13"/>
      <c r="C574" s="225"/>
      <c r="D574" s="226"/>
      <c r="E574" s="217" t="s">
        <v>707</v>
      </c>
      <c r="F574" s="227"/>
      <c r="G574" s="438">
        <f>SUM(I574+H574)</f>
        <v>0</v>
      </c>
      <c r="H574" s="440"/>
      <c r="I574" s="438"/>
    </row>
    <row r="575" spans="1:9" ht="16.5" customHeight="1">
      <c r="A575" s="219"/>
      <c r="B575" s="13"/>
      <c r="C575" s="225"/>
      <c r="D575" s="226"/>
      <c r="E575" s="113" t="s">
        <v>998</v>
      </c>
      <c r="F575" s="227"/>
      <c r="G575" s="438">
        <f>SUM(I575+H575)</f>
        <v>2200</v>
      </c>
      <c r="H575" s="440">
        <v>2200</v>
      </c>
      <c r="I575" s="438"/>
    </row>
    <row r="576" spans="1:9" ht="5.25" customHeight="1">
      <c r="A576" s="219"/>
      <c r="B576" s="13"/>
      <c r="C576" s="225"/>
      <c r="D576" s="226"/>
      <c r="E576" s="217" t="s">
        <v>716</v>
      </c>
      <c r="F576" s="227"/>
      <c r="G576" s="438"/>
      <c r="H576" s="440"/>
      <c r="I576" s="438"/>
    </row>
    <row r="577" spans="1:9" ht="14.25" customHeight="1" hidden="1">
      <c r="A577" s="219">
        <v>2922</v>
      </c>
      <c r="B577" s="14" t="s">
        <v>140</v>
      </c>
      <c r="C577" s="225">
        <v>2</v>
      </c>
      <c r="D577" s="226">
        <v>2</v>
      </c>
      <c r="E577" s="217" t="s">
        <v>144</v>
      </c>
      <c r="F577" s="231" t="s">
        <v>900</v>
      </c>
      <c r="G577" s="438">
        <f>SUM(I577+H577)</f>
        <v>0</v>
      </c>
      <c r="H577" s="440">
        <v>0</v>
      </c>
      <c r="I577" s="438">
        <v>0</v>
      </c>
    </row>
    <row r="578" spans="1:9" ht="36" hidden="1">
      <c r="A578" s="219"/>
      <c r="B578" s="13"/>
      <c r="C578" s="225"/>
      <c r="D578" s="226"/>
      <c r="E578" s="217" t="s">
        <v>707</v>
      </c>
      <c r="F578" s="227"/>
      <c r="G578" s="438"/>
      <c r="H578" s="440"/>
      <c r="I578" s="438"/>
    </row>
    <row r="579" spans="1:9" ht="15" hidden="1">
      <c r="A579" s="219"/>
      <c r="B579" s="13"/>
      <c r="C579" s="225"/>
      <c r="D579" s="226"/>
      <c r="E579" s="217" t="s">
        <v>716</v>
      </c>
      <c r="F579" s="227"/>
      <c r="G579" s="438"/>
      <c r="H579" s="440"/>
      <c r="I579" s="438"/>
    </row>
    <row r="580" spans="1:9" ht="15" hidden="1">
      <c r="A580" s="219"/>
      <c r="B580" s="13"/>
      <c r="C580" s="225"/>
      <c r="D580" s="226"/>
      <c r="E580" s="217" t="s">
        <v>716</v>
      </c>
      <c r="F580" s="227"/>
      <c r="G580" s="438"/>
      <c r="H580" s="440"/>
      <c r="I580" s="438"/>
    </row>
    <row r="581" spans="1:9" ht="36" hidden="1">
      <c r="A581" s="219">
        <v>2930</v>
      </c>
      <c r="B581" s="235" t="s">
        <v>140</v>
      </c>
      <c r="C581" s="220">
        <v>3</v>
      </c>
      <c r="D581" s="221">
        <v>0</v>
      </c>
      <c r="E581" s="222" t="s">
        <v>145</v>
      </c>
      <c r="F581" s="223" t="s">
        <v>901</v>
      </c>
      <c r="G581" s="438">
        <f>SUM(G583+G587)</f>
        <v>0</v>
      </c>
      <c r="H581" s="438">
        <f>SUM(H583+H587)</f>
        <v>0</v>
      </c>
      <c r="I581" s="438">
        <f>SUM(I583+I587)</f>
        <v>0</v>
      </c>
    </row>
    <row r="582" spans="1:46" s="10" customFormat="1" ht="9" customHeight="1" hidden="1">
      <c r="A582" s="219"/>
      <c r="B582" s="210"/>
      <c r="C582" s="220"/>
      <c r="D582" s="221"/>
      <c r="E582" s="217" t="s">
        <v>14</v>
      </c>
      <c r="F582" s="223"/>
      <c r="G582" s="438"/>
      <c r="H582" s="439"/>
      <c r="I582" s="43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  <c r="AA582" s="224"/>
      <c r="AB582" s="224"/>
      <c r="AC582" s="224"/>
      <c r="AD582" s="224"/>
      <c r="AE582" s="224"/>
      <c r="AF582" s="224"/>
      <c r="AG582" s="224"/>
      <c r="AH582" s="224"/>
      <c r="AI582" s="224"/>
      <c r="AJ582" s="224"/>
      <c r="AK582" s="224"/>
      <c r="AL582" s="224"/>
      <c r="AM582" s="224"/>
      <c r="AN582" s="224"/>
      <c r="AO582" s="224"/>
      <c r="AP582" s="224"/>
      <c r="AQ582" s="224"/>
      <c r="AR582" s="224"/>
      <c r="AS582" s="224"/>
      <c r="AT582" s="224"/>
    </row>
    <row r="583" spans="1:9" ht="28.5" customHeight="1" hidden="1">
      <c r="A583" s="219">
        <v>2931</v>
      </c>
      <c r="B583" s="14" t="s">
        <v>140</v>
      </c>
      <c r="C583" s="225">
        <v>3</v>
      </c>
      <c r="D583" s="226">
        <v>1</v>
      </c>
      <c r="E583" s="217" t="s">
        <v>146</v>
      </c>
      <c r="F583" s="231" t="s">
        <v>902</v>
      </c>
      <c r="G583" s="438">
        <f>SUM(I583+H583)</f>
        <v>0</v>
      </c>
      <c r="H583" s="440">
        <v>0</v>
      </c>
      <c r="I583" s="438">
        <v>0</v>
      </c>
    </row>
    <row r="584" spans="1:9" ht="36" hidden="1">
      <c r="A584" s="219"/>
      <c r="B584" s="13"/>
      <c r="C584" s="225"/>
      <c r="D584" s="226"/>
      <c r="E584" s="217" t="s">
        <v>707</v>
      </c>
      <c r="F584" s="227"/>
      <c r="G584" s="438"/>
      <c r="H584" s="440"/>
      <c r="I584" s="438"/>
    </row>
    <row r="585" spans="1:9" ht="15" hidden="1">
      <c r="A585" s="219"/>
      <c r="B585" s="13"/>
      <c r="C585" s="225"/>
      <c r="D585" s="226"/>
      <c r="E585" s="217" t="s">
        <v>716</v>
      </c>
      <c r="F585" s="227"/>
      <c r="G585" s="438"/>
      <c r="H585" s="440"/>
      <c r="I585" s="438"/>
    </row>
    <row r="586" spans="1:9" ht="15" hidden="1">
      <c r="A586" s="219"/>
      <c r="B586" s="13"/>
      <c r="C586" s="225"/>
      <c r="D586" s="226"/>
      <c r="E586" s="217" t="s">
        <v>716</v>
      </c>
      <c r="F586" s="227"/>
      <c r="G586" s="438"/>
      <c r="H586" s="440"/>
      <c r="I586" s="438"/>
    </row>
    <row r="587" spans="1:9" ht="0.75" customHeight="1">
      <c r="A587" s="219">
        <v>2932</v>
      </c>
      <c r="B587" s="14" t="s">
        <v>140</v>
      </c>
      <c r="C587" s="225">
        <v>3</v>
      </c>
      <c r="D587" s="226">
        <v>2</v>
      </c>
      <c r="E587" s="217" t="s">
        <v>147</v>
      </c>
      <c r="F587" s="231"/>
      <c r="G587" s="438">
        <f>SUM(I587+H587)</f>
        <v>0</v>
      </c>
      <c r="H587" s="440">
        <v>0</v>
      </c>
      <c r="I587" s="438">
        <v>0</v>
      </c>
    </row>
    <row r="588" spans="1:9" ht="36" hidden="1">
      <c r="A588" s="219"/>
      <c r="B588" s="13"/>
      <c r="C588" s="225"/>
      <c r="D588" s="226"/>
      <c r="E588" s="217" t="s">
        <v>707</v>
      </c>
      <c r="F588" s="227"/>
      <c r="G588" s="438"/>
      <c r="H588" s="440"/>
      <c r="I588" s="438"/>
    </row>
    <row r="589" spans="1:9" ht="15" hidden="1">
      <c r="A589" s="219"/>
      <c r="B589" s="13"/>
      <c r="C589" s="225"/>
      <c r="D589" s="226"/>
      <c r="E589" s="217" t="s">
        <v>716</v>
      </c>
      <c r="F589" s="227"/>
      <c r="G589" s="438"/>
      <c r="H589" s="440"/>
      <c r="I589" s="438"/>
    </row>
    <row r="590" spans="1:9" ht="15" hidden="1">
      <c r="A590" s="219"/>
      <c r="B590" s="13"/>
      <c r="C590" s="225"/>
      <c r="D590" s="226"/>
      <c r="E590" s="217" t="s">
        <v>716</v>
      </c>
      <c r="F590" s="227"/>
      <c r="G590" s="438"/>
      <c r="H590" s="440"/>
      <c r="I590" s="438"/>
    </row>
    <row r="591" spans="1:9" ht="15">
      <c r="A591" s="219">
        <v>2940</v>
      </c>
      <c r="B591" s="235" t="s">
        <v>140</v>
      </c>
      <c r="C591" s="220">
        <v>4</v>
      </c>
      <c r="D591" s="221">
        <v>0</v>
      </c>
      <c r="E591" s="463" t="s">
        <v>491</v>
      </c>
      <c r="F591" s="223" t="s">
        <v>903</v>
      </c>
      <c r="G591" s="438">
        <f aca="true" t="shared" si="6" ref="G591:G596">I591+H591</f>
        <v>500</v>
      </c>
      <c r="H591" s="438">
        <f>H593</f>
        <v>500</v>
      </c>
      <c r="I591" s="438">
        <f>SUM(I593+I599)</f>
        <v>0</v>
      </c>
    </row>
    <row r="592" spans="1:46" s="10" customFormat="1" ht="10.5" customHeight="1">
      <c r="A592" s="219"/>
      <c r="B592" s="210"/>
      <c r="C592" s="220"/>
      <c r="D592" s="221"/>
      <c r="E592" s="217" t="s">
        <v>14</v>
      </c>
      <c r="F592" s="223"/>
      <c r="G592" s="438"/>
      <c r="H592" s="439"/>
      <c r="I592" s="43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  <c r="AA592" s="224"/>
      <c r="AB592" s="224"/>
      <c r="AC592" s="224"/>
      <c r="AD592" s="224"/>
      <c r="AE592" s="224"/>
      <c r="AF592" s="224"/>
      <c r="AG592" s="224"/>
      <c r="AH592" s="224"/>
      <c r="AI592" s="224"/>
      <c r="AJ592" s="224"/>
      <c r="AK592" s="224"/>
      <c r="AL592" s="224"/>
      <c r="AM592" s="224"/>
      <c r="AN592" s="224"/>
      <c r="AO592" s="224"/>
      <c r="AP592" s="224"/>
      <c r="AQ592" s="224"/>
      <c r="AR592" s="224"/>
      <c r="AS592" s="224"/>
      <c r="AT592" s="224"/>
    </row>
    <row r="593" spans="1:9" ht="23.25" customHeight="1">
      <c r="A593" s="219">
        <v>2941</v>
      </c>
      <c r="B593" s="14" t="s">
        <v>140</v>
      </c>
      <c r="C593" s="225">
        <v>4</v>
      </c>
      <c r="D593" s="226">
        <v>1</v>
      </c>
      <c r="E593" s="467" t="s">
        <v>148</v>
      </c>
      <c r="F593" s="231" t="s">
        <v>904</v>
      </c>
      <c r="G593" s="438">
        <f t="shared" si="6"/>
        <v>500</v>
      </c>
      <c r="H593" s="440">
        <f>H598</f>
        <v>500</v>
      </c>
      <c r="I593" s="438">
        <v>0</v>
      </c>
    </row>
    <row r="594" spans="1:9" ht="36" hidden="1">
      <c r="A594" s="219"/>
      <c r="B594" s="13"/>
      <c r="C594" s="225"/>
      <c r="D594" s="226"/>
      <c r="E594" s="217" t="s">
        <v>707</v>
      </c>
      <c r="F594" s="227"/>
      <c r="G594" s="438">
        <f t="shared" si="6"/>
        <v>0</v>
      </c>
      <c r="H594" s="440"/>
      <c r="I594" s="438"/>
    </row>
    <row r="595" spans="1:9" ht="15" hidden="1">
      <c r="A595" s="219"/>
      <c r="B595" s="13"/>
      <c r="C595" s="225"/>
      <c r="D595" s="226"/>
      <c r="E595" s="217" t="s">
        <v>716</v>
      </c>
      <c r="F595" s="227"/>
      <c r="G595" s="438">
        <f t="shared" si="6"/>
        <v>0</v>
      </c>
      <c r="H595" s="440"/>
      <c r="I595" s="438"/>
    </row>
    <row r="596" spans="1:9" ht="15" hidden="1">
      <c r="A596" s="219"/>
      <c r="B596" s="13"/>
      <c r="C596" s="225"/>
      <c r="D596" s="226"/>
      <c r="E596" s="217" t="s">
        <v>716</v>
      </c>
      <c r="F596" s="227"/>
      <c r="G596" s="438">
        <f t="shared" si="6"/>
        <v>0</v>
      </c>
      <c r="H596" s="440"/>
      <c r="I596" s="438"/>
    </row>
    <row r="597" spans="1:9" ht="24" customHeight="1">
      <c r="A597" s="219"/>
      <c r="B597" s="13"/>
      <c r="C597" s="225"/>
      <c r="D597" s="226"/>
      <c r="E597" s="217" t="s">
        <v>707</v>
      </c>
      <c r="F597" s="227"/>
      <c r="G597" s="438"/>
      <c r="H597" s="440"/>
      <c r="I597" s="438"/>
    </row>
    <row r="598" spans="1:9" ht="15">
      <c r="A598" s="219"/>
      <c r="B598" s="13"/>
      <c r="C598" s="225"/>
      <c r="D598" s="226"/>
      <c r="E598" s="468" t="s">
        <v>982</v>
      </c>
      <c r="F598" s="227"/>
      <c r="G598" s="438">
        <f>I598+H598</f>
        <v>500</v>
      </c>
      <c r="H598" s="440">
        <v>500</v>
      </c>
      <c r="I598" s="438"/>
    </row>
    <row r="599" spans="1:9" ht="0.75" customHeight="1">
      <c r="A599" s="219">
        <v>2942</v>
      </c>
      <c r="B599" s="14" t="s">
        <v>140</v>
      </c>
      <c r="C599" s="225">
        <v>4</v>
      </c>
      <c r="D599" s="226">
        <v>2</v>
      </c>
      <c r="E599" s="217" t="s">
        <v>149</v>
      </c>
      <c r="F599" s="231" t="s">
        <v>905</v>
      </c>
      <c r="G599" s="438">
        <f>SUM(I599+H599)</f>
        <v>0</v>
      </c>
      <c r="H599" s="440">
        <v>0</v>
      </c>
      <c r="I599" s="438">
        <v>0</v>
      </c>
    </row>
    <row r="600" spans="1:9" ht="0.75" customHeight="1" hidden="1">
      <c r="A600" s="219"/>
      <c r="B600" s="13"/>
      <c r="C600" s="225"/>
      <c r="D600" s="226"/>
      <c r="E600" s="217" t="s">
        <v>707</v>
      </c>
      <c r="F600" s="227"/>
      <c r="G600" s="438"/>
      <c r="H600" s="440"/>
      <c r="I600" s="438"/>
    </row>
    <row r="601" spans="1:9" ht="15" hidden="1">
      <c r="A601" s="219"/>
      <c r="B601" s="13"/>
      <c r="C601" s="225"/>
      <c r="D601" s="226"/>
      <c r="E601" s="217" t="s">
        <v>716</v>
      </c>
      <c r="F601" s="227"/>
      <c r="G601" s="438"/>
      <c r="H601" s="440"/>
      <c r="I601" s="438"/>
    </row>
    <row r="602" spans="1:9" ht="15" hidden="1">
      <c r="A602" s="219"/>
      <c r="B602" s="13"/>
      <c r="C602" s="225"/>
      <c r="D602" s="226"/>
      <c r="E602" s="217" t="s">
        <v>716</v>
      </c>
      <c r="F602" s="227"/>
      <c r="G602" s="438"/>
      <c r="H602" s="440"/>
      <c r="I602" s="438"/>
    </row>
    <row r="603" spans="1:9" ht="15" hidden="1">
      <c r="A603" s="219">
        <v>2950</v>
      </c>
      <c r="B603" s="235" t="s">
        <v>140</v>
      </c>
      <c r="C603" s="220">
        <v>5</v>
      </c>
      <c r="D603" s="221">
        <v>0</v>
      </c>
      <c r="E603" s="222" t="s">
        <v>492</v>
      </c>
      <c r="F603" s="223" t="s">
        <v>906</v>
      </c>
      <c r="G603" s="438">
        <f>SUM(G605+G609)</f>
        <v>17800</v>
      </c>
      <c r="H603" s="438">
        <f>SUM(H605+H609)</f>
        <v>17800</v>
      </c>
      <c r="I603" s="438">
        <f>SUM(I605+I609)</f>
        <v>0</v>
      </c>
    </row>
    <row r="604" spans="1:46" s="10" customFormat="1" ht="10.5" customHeight="1" hidden="1">
      <c r="A604" s="219"/>
      <c r="B604" s="210"/>
      <c r="C604" s="220"/>
      <c r="D604" s="221"/>
      <c r="E604" s="217" t="s">
        <v>14</v>
      </c>
      <c r="F604" s="223"/>
      <c r="G604" s="438"/>
      <c r="H604" s="439"/>
      <c r="I604" s="43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  <c r="AA604" s="224"/>
      <c r="AB604" s="224"/>
      <c r="AC604" s="224"/>
      <c r="AD604" s="224"/>
      <c r="AE604" s="224"/>
      <c r="AF604" s="224"/>
      <c r="AG604" s="224"/>
      <c r="AH604" s="224"/>
      <c r="AI604" s="224"/>
      <c r="AJ604" s="224"/>
      <c r="AK604" s="224"/>
      <c r="AL604" s="224"/>
      <c r="AM604" s="224"/>
      <c r="AN604" s="224"/>
      <c r="AO604" s="224"/>
      <c r="AP604" s="224"/>
      <c r="AQ604" s="224"/>
      <c r="AR604" s="224"/>
      <c r="AS604" s="224"/>
      <c r="AT604" s="224"/>
    </row>
    <row r="605" spans="1:9" ht="33.75" customHeight="1">
      <c r="A605" s="219">
        <v>2951</v>
      </c>
      <c r="B605" s="14" t="s">
        <v>140</v>
      </c>
      <c r="C605" s="225">
        <v>5</v>
      </c>
      <c r="D605" s="226">
        <v>1</v>
      </c>
      <c r="E605" s="464" t="s">
        <v>999</v>
      </c>
      <c r="F605" s="223"/>
      <c r="G605" s="438">
        <f>G607</f>
        <v>17800</v>
      </c>
      <c r="H605" s="438">
        <f>H607</f>
        <v>17800</v>
      </c>
      <c r="I605" s="438">
        <f>I607</f>
        <v>0</v>
      </c>
    </row>
    <row r="606" spans="1:9" ht="24" customHeight="1">
      <c r="A606" s="219"/>
      <c r="B606" s="13"/>
      <c r="C606" s="225"/>
      <c r="D606" s="226"/>
      <c r="E606" s="217" t="s">
        <v>707</v>
      </c>
      <c r="F606" s="227"/>
      <c r="G606" s="438"/>
      <c r="H606" s="440"/>
      <c r="I606" s="438"/>
    </row>
    <row r="607" spans="1:9" ht="15.75" customHeight="1">
      <c r="A607" s="219"/>
      <c r="B607" s="13"/>
      <c r="C607" s="225"/>
      <c r="D607" s="226"/>
      <c r="E607" s="80" t="s">
        <v>997</v>
      </c>
      <c r="F607" s="227"/>
      <c r="G607" s="438">
        <f>I607+H607</f>
        <v>17800</v>
      </c>
      <c r="H607" s="440">
        <v>17800</v>
      </c>
      <c r="I607" s="438"/>
    </row>
    <row r="608" spans="1:9" ht="9" customHeight="1">
      <c r="A608" s="219"/>
      <c r="B608" s="13"/>
      <c r="C608" s="225"/>
      <c r="D608" s="226"/>
      <c r="E608" s="217" t="s">
        <v>716</v>
      </c>
      <c r="F608" s="227"/>
      <c r="G608" s="438"/>
      <c r="H608" s="440"/>
      <c r="I608" s="438"/>
    </row>
    <row r="609" spans="1:9" ht="14.25" customHeight="1" hidden="1">
      <c r="A609" s="219">
        <v>2952</v>
      </c>
      <c r="B609" s="14" t="s">
        <v>140</v>
      </c>
      <c r="C609" s="225">
        <v>5</v>
      </c>
      <c r="D609" s="226">
        <v>2</v>
      </c>
      <c r="E609" s="217" t="s">
        <v>151</v>
      </c>
      <c r="F609" s="231" t="s">
        <v>907</v>
      </c>
      <c r="G609" s="438">
        <f>SUM(I609+H609)</f>
        <v>0</v>
      </c>
      <c r="H609" s="440">
        <v>0</v>
      </c>
      <c r="I609" s="438">
        <v>0</v>
      </c>
    </row>
    <row r="610" spans="1:9" ht="36" hidden="1">
      <c r="A610" s="219"/>
      <c r="B610" s="13"/>
      <c r="C610" s="225"/>
      <c r="D610" s="226"/>
      <c r="E610" s="217" t="s">
        <v>707</v>
      </c>
      <c r="F610" s="227"/>
      <c r="G610" s="438"/>
      <c r="H610" s="440"/>
      <c r="I610" s="438"/>
    </row>
    <row r="611" spans="1:9" ht="15" hidden="1">
      <c r="A611" s="219"/>
      <c r="B611" s="13"/>
      <c r="C611" s="225"/>
      <c r="D611" s="226"/>
      <c r="E611" s="217" t="s">
        <v>716</v>
      </c>
      <c r="F611" s="227"/>
      <c r="G611" s="438"/>
      <c r="H611" s="440"/>
      <c r="I611" s="438"/>
    </row>
    <row r="612" spans="1:9" ht="15" hidden="1">
      <c r="A612" s="219"/>
      <c r="B612" s="13"/>
      <c r="C612" s="225"/>
      <c r="D612" s="226"/>
      <c r="E612" s="217" t="s">
        <v>716</v>
      </c>
      <c r="F612" s="227"/>
      <c r="G612" s="438"/>
      <c r="H612" s="440"/>
      <c r="I612" s="438"/>
    </row>
    <row r="613" spans="1:9" ht="24" hidden="1">
      <c r="A613" s="219">
        <v>2960</v>
      </c>
      <c r="B613" s="235" t="s">
        <v>140</v>
      </c>
      <c r="C613" s="220">
        <v>6</v>
      </c>
      <c r="D613" s="221">
        <v>0</v>
      </c>
      <c r="E613" s="222" t="s">
        <v>493</v>
      </c>
      <c r="F613" s="223" t="s">
        <v>908</v>
      </c>
      <c r="G613" s="438">
        <f>SUM(G615)</f>
        <v>0</v>
      </c>
      <c r="H613" s="438">
        <f>SUM(H615)</f>
        <v>0</v>
      </c>
      <c r="I613" s="438">
        <f>SUM(I615)</f>
        <v>0</v>
      </c>
    </row>
    <row r="614" spans="1:46" s="10" customFormat="1" ht="10.5" customHeight="1" hidden="1">
      <c r="A614" s="219"/>
      <c r="B614" s="210"/>
      <c r="C614" s="220"/>
      <c r="D614" s="221"/>
      <c r="E614" s="217" t="s">
        <v>14</v>
      </c>
      <c r="F614" s="223"/>
      <c r="G614" s="438"/>
      <c r="H614" s="439"/>
      <c r="I614" s="43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  <c r="AA614" s="224"/>
      <c r="AB614" s="224"/>
      <c r="AC614" s="224"/>
      <c r="AD614" s="224"/>
      <c r="AE614" s="224"/>
      <c r="AF614" s="224"/>
      <c r="AG614" s="224"/>
      <c r="AH614" s="224"/>
      <c r="AI614" s="224"/>
      <c r="AJ614" s="224"/>
      <c r="AK614" s="224"/>
      <c r="AL614" s="224"/>
      <c r="AM614" s="224"/>
      <c r="AN614" s="224"/>
      <c r="AO614" s="224"/>
      <c r="AP614" s="224"/>
      <c r="AQ614" s="224"/>
      <c r="AR614" s="224"/>
      <c r="AS614" s="224"/>
      <c r="AT614" s="224"/>
    </row>
    <row r="615" spans="1:9" ht="15" hidden="1">
      <c r="A615" s="219">
        <v>2961</v>
      </c>
      <c r="B615" s="14" t="s">
        <v>140</v>
      </c>
      <c r="C615" s="225">
        <v>6</v>
      </c>
      <c r="D615" s="226">
        <v>1</v>
      </c>
      <c r="E615" s="217" t="s">
        <v>493</v>
      </c>
      <c r="F615" s="231" t="s">
        <v>909</v>
      </c>
      <c r="G615" s="438">
        <f>SUM(I615+H615)</f>
        <v>0</v>
      </c>
      <c r="H615" s="440">
        <v>0</v>
      </c>
      <c r="I615" s="438">
        <v>0</v>
      </c>
    </row>
    <row r="616" spans="1:9" ht="0.75" customHeight="1" hidden="1">
      <c r="A616" s="219"/>
      <c r="B616" s="13"/>
      <c r="C616" s="225"/>
      <c r="D616" s="226"/>
      <c r="E616" s="217" t="s">
        <v>707</v>
      </c>
      <c r="F616" s="227"/>
      <c r="G616" s="438"/>
      <c r="H616" s="440"/>
      <c r="I616" s="438"/>
    </row>
    <row r="617" spans="1:9" ht="15" hidden="1">
      <c r="A617" s="219"/>
      <c r="B617" s="13"/>
      <c r="C617" s="225"/>
      <c r="D617" s="226"/>
      <c r="E617" s="217" t="s">
        <v>716</v>
      </c>
      <c r="F617" s="227"/>
      <c r="G617" s="438"/>
      <c r="H617" s="440"/>
      <c r="I617" s="438"/>
    </row>
    <row r="618" spans="1:9" ht="15" hidden="1">
      <c r="A618" s="219"/>
      <c r="B618" s="13"/>
      <c r="C618" s="225"/>
      <c r="D618" s="226"/>
      <c r="E618" s="217" t="s">
        <v>716</v>
      </c>
      <c r="F618" s="227"/>
      <c r="G618" s="438"/>
      <c r="H618" s="440"/>
      <c r="I618" s="438"/>
    </row>
    <row r="619" spans="1:9" ht="24" hidden="1">
      <c r="A619" s="219">
        <v>2970</v>
      </c>
      <c r="B619" s="235" t="s">
        <v>140</v>
      </c>
      <c r="C619" s="220">
        <v>7</v>
      </c>
      <c r="D619" s="221">
        <v>0</v>
      </c>
      <c r="E619" s="222" t="s">
        <v>494</v>
      </c>
      <c r="F619" s="223" t="s">
        <v>910</v>
      </c>
      <c r="G619" s="438">
        <f>SUM(G621)</f>
        <v>0</v>
      </c>
      <c r="H619" s="438">
        <f>SUM(H621)</f>
        <v>0</v>
      </c>
      <c r="I619" s="438">
        <f>SUM(I621)</f>
        <v>0</v>
      </c>
    </row>
    <row r="620" spans="1:46" s="10" customFormat="1" ht="10.5" customHeight="1" hidden="1">
      <c r="A620" s="219"/>
      <c r="B620" s="210"/>
      <c r="C620" s="220"/>
      <c r="D620" s="221"/>
      <c r="E620" s="217" t="s">
        <v>14</v>
      </c>
      <c r="F620" s="223"/>
      <c r="G620" s="438"/>
      <c r="H620" s="439"/>
      <c r="I620" s="43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  <c r="AA620" s="224"/>
      <c r="AB620" s="224"/>
      <c r="AC620" s="224"/>
      <c r="AD620" s="224"/>
      <c r="AE620" s="224"/>
      <c r="AF620" s="224"/>
      <c r="AG620" s="224"/>
      <c r="AH620" s="224"/>
      <c r="AI620" s="224"/>
      <c r="AJ620" s="224"/>
      <c r="AK620" s="224"/>
      <c r="AL620" s="224"/>
      <c r="AM620" s="224"/>
      <c r="AN620" s="224"/>
      <c r="AO620" s="224"/>
      <c r="AP620" s="224"/>
      <c r="AQ620" s="224"/>
      <c r="AR620" s="224"/>
      <c r="AS620" s="224"/>
      <c r="AT620" s="224"/>
    </row>
    <row r="621" spans="1:9" ht="24" hidden="1">
      <c r="A621" s="219">
        <v>2971</v>
      </c>
      <c r="B621" s="14" t="s">
        <v>140</v>
      </c>
      <c r="C621" s="225">
        <v>7</v>
      </c>
      <c r="D621" s="226">
        <v>1</v>
      </c>
      <c r="E621" s="217" t="s">
        <v>494</v>
      </c>
      <c r="F621" s="231" t="s">
        <v>910</v>
      </c>
      <c r="G621" s="438">
        <f>SUM(I621+H621)</f>
        <v>0</v>
      </c>
      <c r="H621" s="440">
        <v>0</v>
      </c>
      <c r="I621" s="438">
        <v>0</v>
      </c>
    </row>
    <row r="622" spans="1:9" ht="1.5" customHeight="1" hidden="1">
      <c r="A622" s="219"/>
      <c r="B622" s="13"/>
      <c r="C622" s="225"/>
      <c r="D622" s="226"/>
      <c r="E622" s="217" t="s">
        <v>707</v>
      </c>
      <c r="F622" s="227"/>
      <c r="G622" s="438"/>
      <c r="H622" s="440"/>
      <c r="I622" s="438"/>
    </row>
    <row r="623" spans="1:9" ht="15" hidden="1">
      <c r="A623" s="219"/>
      <c r="B623" s="13"/>
      <c r="C623" s="225"/>
      <c r="D623" s="226"/>
      <c r="E623" s="217" t="s">
        <v>716</v>
      </c>
      <c r="F623" s="227"/>
      <c r="G623" s="438"/>
      <c r="H623" s="440"/>
      <c r="I623" s="438"/>
    </row>
    <row r="624" spans="1:9" ht="15" hidden="1">
      <c r="A624" s="219"/>
      <c r="B624" s="13"/>
      <c r="C624" s="225"/>
      <c r="D624" s="226"/>
      <c r="E624" s="217" t="s">
        <v>716</v>
      </c>
      <c r="F624" s="227"/>
      <c r="G624" s="438"/>
      <c r="H624" s="440"/>
      <c r="I624" s="438"/>
    </row>
    <row r="625" spans="1:9" ht="15" hidden="1">
      <c r="A625" s="219">
        <v>2980</v>
      </c>
      <c r="B625" s="235" t="s">
        <v>140</v>
      </c>
      <c r="C625" s="220">
        <v>8</v>
      </c>
      <c r="D625" s="221">
        <v>0</v>
      </c>
      <c r="E625" s="222" t="s">
        <v>495</v>
      </c>
      <c r="F625" s="223" t="s">
        <v>911</v>
      </c>
      <c r="G625" s="438">
        <f>SUM(G627)</f>
        <v>0</v>
      </c>
      <c r="H625" s="438">
        <f>SUM(H627)</f>
        <v>0</v>
      </c>
      <c r="I625" s="438">
        <f>SUM(I627)</f>
        <v>0</v>
      </c>
    </row>
    <row r="626" spans="1:46" s="10" customFormat="1" ht="10.5" customHeight="1" hidden="1">
      <c r="A626" s="219"/>
      <c r="B626" s="210"/>
      <c r="C626" s="220"/>
      <c r="D626" s="221"/>
      <c r="E626" s="217" t="s">
        <v>14</v>
      </c>
      <c r="F626" s="223"/>
      <c r="G626" s="438"/>
      <c r="H626" s="439"/>
      <c r="I626" s="43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  <c r="AA626" s="224"/>
      <c r="AB626" s="224"/>
      <c r="AC626" s="224"/>
      <c r="AD626" s="224"/>
      <c r="AE626" s="224"/>
      <c r="AF626" s="224"/>
      <c r="AG626" s="224"/>
      <c r="AH626" s="224"/>
      <c r="AI626" s="224"/>
      <c r="AJ626" s="224"/>
      <c r="AK626" s="224"/>
      <c r="AL626" s="224"/>
      <c r="AM626" s="224"/>
      <c r="AN626" s="224"/>
      <c r="AO626" s="224"/>
      <c r="AP626" s="224"/>
      <c r="AQ626" s="224"/>
      <c r="AR626" s="224"/>
      <c r="AS626" s="224"/>
      <c r="AT626" s="224"/>
    </row>
    <row r="627" spans="1:9" ht="15" hidden="1">
      <c r="A627" s="219">
        <v>2981</v>
      </c>
      <c r="B627" s="14" t="s">
        <v>140</v>
      </c>
      <c r="C627" s="225">
        <v>8</v>
      </c>
      <c r="D627" s="226">
        <v>1</v>
      </c>
      <c r="E627" s="217" t="s">
        <v>495</v>
      </c>
      <c r="F627" s="231" t="s">
        <v>912</v>
      </c>
      <c r="G627" s="438">
        <f>SUM(I627+H627)</f>
        <v>0</v>
      </c>
      <c r="H627" s="440">
        <v>0</v>
      </c>
      <c r="I627" s="438">
        <v>0</v>
      </c>
    </row>
    <row r="628" spans="1:9" ht="36" hidden="1">
      <c r="A628" s="219"/>
      <c r="B628" s="13"/>
      <c r="C628" s="225"/>
      <c r="D628" s="226"/>
      <c r="E628" s="217" t="s">
        <v>707</v>
      </c>
      <c r="F628" s="227"/>
      <c r="G628" s="438"/>
      <c r="H628" s="440"/>
      <c r="I628" s="438"/>
    </row>
    <row r="629" spans="1:9" ht="15" hidden="1">
      <c r="A629" s="219"/>
      <c r="B629" s="13"/>
      <c r="C629" s="225"/>
      <c r="D629" s="226"/>
      <c r="E629" s="217" t="s">
        <v>716</v>
      </c>
      <c r="F629" s="227"/>
      <c r="G629" s="438"/>
      <c r="H629" s="440"/>
      <c r="I629" s="438"/>
    </row>
    <row r="630" spans="1:9" ht="13.5" customHeight="1" hidden="1">
      <c r="A630" s="219"/>
      <c r="B630" s="13"/>
      <c r="C630" s="225"/>
      <c r="D630" s="226"/>
      <c r="E630" s="217" t="s">
        <v>716</v>
      </c>
      <c r="F630" s="227"/>
      <c r="G630" s="438"/>
      <c r="H630" s="440"/>
      <c r="I630" s="438"/>
    </row>
    <row r="631" spans="1:46" s="24" customFormat="1" ht="45" customHeight="1">
      <c r="A631" s="23">
        <v>3000</v>
      </c>
      <c r="B631" s="235" t="s">
        <v>153</v>
      </c>
      <c r="C631" s="220">
        <v>0</v>
      </c>
      <c r="D631" s="221">
        <v>0</v>
      </c>
      <c r="E631" s="466" t="s">
        <v>417</v>
      </c>
      <c r="F631" s="233" t="s">
        <v>913</v>
      </c>
      <c r="G631" s="438">
        <f>I631+H631</f>
        <v>4000</v>
      </c>
      <c r="H631" s="438">
        <f>H670</f>
        <v>4000</v>
      </c>
      <c r="I631" s="438">
        <f>SUM(I633+I643+I649+I652+I658+I664+I670+I675+I679)</f>
        <v>0</v>
      </c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/>
      <c r="AK631" s="215"/>
      <c r="AL631" s="215"/>
      <c r="AM631" s="215"/>
      <c r="AN631" s="215"/>
      <c r="AO631" s="215"/>
      <c r="AP631" s="215"/>
      <c r="AQ631" s="215"/>
      <c r="AR631" s="215"/>
      <c r="AS631" s="215"/>
      <c r="AT631" s="215"/>
    </row>
    <row r="632" spans="1:9" ht="11.25" customHeight="1">
      <c r="A632" s="216"/>
      <c r="B632" s="210"/>
      <c r="C632" s="211"/>
      <c r="D632" s="212"/>
      <c r="E632" s="217" t="s">
        <v>13</v>
      </c>
      <c r="F632" s="218"/>
      <c r="G632" s="438"/>
      <c r="H632" s="436"/>
      <c r="I632" s="437"/>
    </row>
    <row r="633" spans="1:9" ht="15">
      <c r="A633" s="219">
        <v>3010</v>
      </c>
      <c r="B633" s="235" t="s">
        <v>153</v>
      </c>
      <c r="C633" s="220">
        <v>1</v>
      </c>
      <c r="D633" s="221">
        <v>0</v>
      </c>
      <c r="E633" s="222" t="s">
        <v>152</v>
      </c>
      <c r="F633" s="223" t="s">
        <v>914</v>
      </c>
      <c r="G633" s="438">
        <f>SUM(G635+G639)</f>
        <v>0</v>
      </c>
      <c r="H633" s="438">
        <f>SUM(H635+H639)</f>
        <v>0</v>
      </c>
      <c r="I633" s="438">
        <f>SUM(I635+I639)</f>
        <v>0</v>
      </c>
    </row>
    <row r="634" spans="1:46" s="10" customFormat="1" ht="10.5" customHeight="1">
      <c r="A634" s="219"/>
      <c r="B634" s="210"/>
      <c r="C634" s="220"/>
      <c r="D634" s="221"/>
      <c r="E634" s="217" t="s">
        <v>14</v>
      </c>
      <c r="F634" s="223"/>
      <c r="G634" s="438"/>
      <c r="H634" s="439"/>
      <c r="I634" s="43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  <c r="AA634" s="224"/>
      <c r="AB634" s="224"/>
      <c r="AC634" s="224"/>
      <c r="AD634" s="224"/>
      <c r="AE634" s="224"/>
      <c r="AF634" s="224"/>
      <c r="AG634" s="224"/>
      <c r="AH634" s="224"/>
      <c r="AI634" s="224"/>
      <c r="AJ634" s="224"/>
      <c r="AK634" s="224"/>
      <c r="AL634" s="224"/>
      <c r="AM634" s="224"/>
      <c r="AN634" s="224"/>
      <c r="AO634" s="224"/>
      <c r="AP634" s="224"/>
      <c r="AQ634" s="224"/>
      <c r="AR634" s="224"/>
      <c r="AS634" s="224"/>
      <c r="AT634" s="224"/>
    </row>
    <row r="635" spans="1:9" ht="15">
      <c r="A635" s="219">
        <v>3011</v>
      </c>
      <c r="B635" s="14" t="s">
        <v>153</v>
      </c>
      <c r="C635" s="225">
        <v>1</v>
      </c>
      <c r="D635" s="226">
        <v>1</v>
      </c>
      <c r="E635" s="217" t="s">
        <v>496</v>
      </c>
      <c r="F635" s="231" t="s">
        <v>915</v>
      </c>
      <c r="G635" s="438">
        <f>SUM(I635+H635)</f>
        <v>0</v>
      </c>
      <c r="H635" s="440">
        <v>0</v>
      </c>
      <c r="I635" s="438">
        <v>0</v>
      </c>
    </row>
    <row r="636" spans="1:9" ht="1.5" customHeight="1">
      <c r="A636" s="219"/>
      <c r="B636" s="13"/>
      <c r="C636" s="225"/>
      <c r="D636" s="226"/>
      <c r="E636" s="217" t="s">
        <v>707</v>
      </c>
      <c r="F636" s="227"/>
      <c r="G636" s="438"/>
      <c r="H636" s="440"/>
      <c r="I636" s="438"/>
    </row>
    <row r="637" spans="1:9" ht="15" hidden="1">
      <c r="A637" s="219"/>
      <c r="B637" s="13"/>
      <c r="C637" s="225"/>
      <c r="D637" s="226"/>
      <c r="E637" s="217" t="s">
        <v>716</v>
      </c>
      <c r="F637" s="227"/>
      <c r="G637" s="438"/>
      <c r="H637" s="440"/>
      <c r="I637" s="438"/>
    </row>
    <row r="638" spans="1:9" ht="15" hidden="1">
      <c r="A638" s="219"/>
      <c r="B638" s="13"/>
      <c r="C638" s="225"/>
      <c r="D638" s="226"/>
      <c r="E638" s="217" t="s">
        <v>716</v>
      </c>
      <c r="F638" s="227"/>
      <c r="G638" s="438"/>
      <c r="H638" s="440"/>
      <c r="I638" s="438"/>
    </row>
    <row r="639" spans="1:9" ht="15">
      <c r="A639" s="219">
        <v>3012</v>
      </c>
      <c r="B639" s="14" t="s">
        <v>153</v>
      </c>
      <c r="C639" s="225">
        <v>1</v>
      </c>
      <c r="D639" s="226">
        <v>2</v>
      </c>
      <c r="E639" s="217" t="s">
        <v>497</v>
      </c>
      <c r="F639" s="231" t="s">
        <v>916</v>
      </c>
      <c r="G639" s="438">
        <f>SUM(I639+H639)</f>
        <v>0</v>
      </c>
      <c r="H639" s="440"/>
      <c r="I639" s="438">
        <v>0</v>
      </c>
    </row>
    <row r="640" spans="1:9" ht="2.25" customHeight="1">
      <c r="A640" s="219"/>
      <c r="B640" s="13"/>
      <c r="C640" s="225"/>
      <c r="D640" s="226"/>
      <c r="E640" s="217" t="s">
        <v>707</v>
      </c>
      <c r="F640" s="227"/>
      <c r="G640" s="438"/>
      <c r="H640" s="440"/>
      <c r="I640" s="438"/>
    </row>
    <row r="641" spans="1:9" ht="15" hidden="1">
      <c r="A641" s="219"/>
      <c r="B641" s="13"/>
      <c r="C641" s="225"/>
      <c r="D641" s="226"/>
      <c r="E641" s="217" t="s">
        <v>716</v>
      </c>
      <c r="F641" s="227"/>
      <c r="G641" s="438"/>
      <c r="H641" s="440"/>
      <c r="I641" s="438"/>
    </row>
    <row r="642" spans="1:9" ht="15" hidden="1">
      <c r="A642" s="219"/>
      <c r="B642" s="13"/>
      <c r="C642" s="225"/>
      <c r="D642" s="226"/>
      <c r="E642" s="217" t="s">
        <v>716</v>
      </c>
      <c r="F642" s="227"/>
      <c r="G642" s="438"/>
      <c r="H642" s="440"/>
      <c r="I642" s="438"/>
    </row>
    <row r="643" spans="1:9" ht="14.25" customHeight="1">
      <c r="A643" s="219">
        <v>3020</v>
      </c>
      <c r="B643" s="235" t="s">
        <v>153</v>
      </c>
      <c r="C643" s="220">
        <v>2</v>
      </c>
      <c r="D643" s="221">
        <v>0</v>
      </c>
      <c r="E643" s="222" t="s">
        <v>498</v>
      </c>
      <c r="F643" s="223" t="s">
        <v>917</v>
      </c>
      <c r="G643" s="438">
        <f>SUM(G645)</f>
        <v>0</v>
      </c>
      <c r="H643" s="438">
        <f>SUM(H645)</f>
        <v>0</v>
      </c>
      <c r="I643" s="438">
        <f>SUM(I645)</f>
        <v>0</v>
      </c>
    </row>
    <row r="644" spans="1:46" s="10" customFormat="1" ht="10.5" customHeight="1" hidden="1">
      <c r="A644" s="219"/>
      <c r="B644" s="210"/>
      <c r="C644" s="220"/>
      <c r="D644" s="221"/>
      <c r="E644" s="217" t="s">
        <v>14</v>
      </c>
      <c r="F644" s="223"/>
      <c r="G644" s="438"/>
      <c r="H644" s="439"/>
      <c r="I644" s="43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  <c r="AA644" s="224"/>
      <c r="AB644" s="224"/>
      <c r="AC644" s="224"/>
      <c r="AD644" s="224"/>
      <c r="AE644" s="224"/>
      <c r="AF644" s="224"/>
      <c r="AG644" s="224"/>
      <c r="AH644" s="224"/>
      <c r="AI644" s="224"/>
      <c r="AJ644" s="224"/>
      <c r="AK644" s="224"/>
      <c r="AL644" s="224"/>
      <c r="AM644" s="224"/>
      <c r="AN644" s="224"/>
      <c r="AO644" s="224"/>
      <c r="AP644" s="224"/>
      <c r="AQ644" s="224"/>
      <c r="AR644" s="224"/>
      <c r="AS644" s="224"/>
      <c r="AT644" s="224"/>
    </row>
    <row r="645" spans="1:9" ht="15" hidden="1">
      <c r="A645" s="219">
        <v>3021</v>
      </c>
      <c r="B645" s="14" t="s">
        <v>153</v>
      </c>
      <c r="C645" s="225">
        <v>2</v>
      </c>
      <c r="D645" s="226">
        <v>1</v>
      </c>
      <c r="E645" s="217" t="s">
        <v>498</v>
      </c>
      <c r="F645" s="231" t="s">
        <v>918</v>
      </c>
      <c r="G645" s="438">
        <f>SUM(I645+H645)</f>
        <v>0</v>
      </c>
      <c r="H645" s="440">
        <v>0</v>
      </c>
      <c r="I645" s="438">
        <v>0</v>
      </c>
    </row>
    <row r="646" spans="1:9" ht="1.5" customHeight="1" hidden="1">
      <c r="A646" s="219"/>
      <c r="B646" s="13"/>
      <c r="C646" s="225"/>
      <c r="D646" s="226"/>
      <c r="E646" s="217" t="s">
        <v>707</v>
      </c>
      <c r="F646" s="227"/>
      <c r="G646" s="438"/>
      <c r="H646" s="440"/>
      <c r="I646" s="438"/>
    </row>
    <row r="647" spans="1:9" ht="15" hidden="1">
      <c r="A647" s="219"/>
      <c r="B647" s="13"/>
      <c r="C647" s="225"/>
      <c r="D647" s="226"/>
      <c r="E647" s="217" t="s">
        <v>716</v>
      </c>
      <c r="F647" s="227"/>
      <c r="G647" s="438"/>
      <c r="H647" s="440"/>
      <c r="I647" s="438"/>
    </row>
    <row r="648" spans="1:9" ht="15" hidden="1">
      <c r="A648" s="219"/>
      <c r="B648" s="13"/>
      <c r="C648" s="225"/>
      <c r="D648" s="226"/>
      <c r="E648" s="217" t="s">
        <v>716</v>
      </c>
      <c r="F648" s="227"/>
      <c r="G648" s="438"/>
      <c r="H648" s="440"/>
      <c r="I648" s="438"/>
    </row>
    <row r="649" spans="1:9" ht="14.25" customHeight="1">
      <c r="A649" s="219">
        <v>3030</v>
      </c>
      <c r="B649" s="235" t="s">
        <v>153</v>
      </c>
      <c r="C649" s="220">
        <v>3</v>
      </c>
      <c r="D649" s="221">
        <v>0</v>
      </c>
      <c r="E649" s="222" t="s">
        <v>499</v>
      </c>
      <c r="F649" s="223" t="s">
        <v>919</v>
      </c>
      <c r="G649" s="438">
        <f>SUM(G651)</f>
        <v>0</v>
      </c>
      <c r="H649" s="438">
        <f>SUM(H651)</f>
        <v>0</v>
      </c>
      <c r="I649" s="438">
        <f>SUM(I651)</f>
        <v>0</v>
      </c>
    </row>
    <row r="650" spans="1:46" s="10" customFormat="1" ht="10.5" customHeight="1" hidden="1">
      <c r="A650" s="219"/>
      <c r="B650" s="210"/>
      <c r="C650" s="220"/>
      <c r="D650" s="221"/>
      <c r="E650" s="217" t="s">
        <v>14</v>
      </c>
      <c r="F650" s="223"/>
      <c r="G650" s="438"/>
      <c r="H650" s="439"/>
      <c r="I650" s="43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  <c r="AA650" s="224"/>
      <c r="AB650" s="224"/>
      <c r="AC650" s="224"/>
      <c r="AD650" s="224"/>
      <c r="AE650" s="224"/>
      <c r="AF650" s="224"/>
      <c r="AG650" s="224"/>
      <c r="AH650" s="224"/>
      <c r="AI650" s="224"/>
      <c r="AJ650" s="224"/>
      <c r="AK650" s="224"/>
      <c r="AL650" s="224"/>
      <c r="AM650" s="224"/>
      <c r="AN650" s="224"/>
      <c r="AO650" s="224"/>
      <c r="AP650" s="224"/>
      <c r="AQ650" s="224"/>
      <c r="AR650" s="224"/>
      <c r="AS650" s="224"/>
      <c r="AT650" s="224"/>
    </row>
    <row r="651" spans="1:46" s="10" customFormat="1" ht="26.25" customHeight="1" hidden="1">
      <c r="A651" s="219">
        <v>3031</v>
      </c>
      <c r="B651" s="14" t="s">
        <v>153</v>
      </c>
      <c r="C651" s="225">
        <v>3</v>
      </c>
      <c r="D651" s="226">
        <v>1</v>
      </c>
      <c r="E651" s="217" t="s">
        <v>499</v>
      </c>
      <c r="F651" s="223"/>
      <c r="G651" s="438">
        <f>SUM(I651+H651)</f>
        <v>0</v>
      </c>
      <c r="H651" s="440">
        <v>0</v>
      </c>
      <c r="I651" s="438">
        <v>0</v>
      </c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  <c r="AA651" s="224"/>
      <c r="AB651" s="224"/>
      <c r="AC651" s="224"/>
      <c r="AD651" s="224"/>
      <c r="AE651" s="224"/>
      <c r="AF651" s="224"/>
      <c r="AG651" s="224"/>
      <c r="AH651" s="224"/>
      <c r="AI651" s="224"/>
      <c r="AJ651" s="224"/>
      <c r="AK651" s="224"/>
      <c r="AL651" s="224"/>
      <c r="AM651" s="224"/>
      <c r="AN651" s="224"/>
      <c r="AO651" s="224"/>
      <c r="AP651" s="224"/>
      <c r="AQ651" s="224"/>
      <c r="AR651" s="224"/>
      <c r="AS651" s="224"/>
      <c r="AT651" s="224"/>
    </row>
    <row r="652" spans="1:9" ht="15" hidden="1">
      <c r="A652" s="219">
        <v>3040</v>
      </c>
      <c r="B652" s="235" t="s">
        <v>153</v>
      </c>
      <c r="C652" s="220">
        <v>4</v>
      </c>
      <c r="D652" s="221">
        <v>0</v>
      </c>
      <c r="E652" s="222" t="s">
        <v>500</v>
      </c>
      <c r="F652" s="223" t="s">
        <v>920</v>
      </c>
      <c r="G652" s="438">
        <f>SUM(G654)</f>
        <v>0</v>
      </c>
      <c r="H652" s="438">
        <f>SUM(H654)</f>
        <v>0</v>
      </c>
      <c r="I652" s="438">
        <f>SUM(I654)</f>
        <v>0</v>
      </c>
    </row>
    <row r="653" spans="1:46" s="10" customFormat="1" ht="10.5" customHeight="1" hidden="1">
      <c r="A653" s="219"/>
      <c r="B653" s="210"/>
      <c r="C653" s="220"/>
      <c r="D653" s="221"/>
      <c r="E653" s="217" t="s">
        <v>14</v>
      </c>
      <c r="F653" s="223"/>
      <c r="G653" s="438"/>
      <c r="H653" s="439"/>
      <c r="I653" s="43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  <c r="AA653" s="224"/>
      <c r="AB653" s="224"/>
      <c r="AC653" s="224"/>
      <c r="AD653" s="224"/>
      <c r="AE653" s="224"/>
      <c r="AF653" s="224"/>
      <c r="AG653" s="224"/>
      <c r="AH653" s="224"/>
      <c r="AI653" s="224"/>
      <c r="AJ653" s="224"/>
      <c r="AK653" s="224"/>
      <c r="AL653" s="224"/>
      <c r="AM653" s="224"/>
      <c r="AN653" s="224"/>
      <c r="AO653" s="224"/>
      <c r="AP653" s="224"/>
      <c r="AQ653" s="224"/>
      <c r="AR653" s="224"/>
      <c r="AS653" s="224"/>
      <c r="AT653" s="224"/>
    </row>
    <row r="654" spans="1:9" ht="15" hidden="1">
      <c r="A654" s="219">
        <v>3041</v>
      </c>
      <c r="B654" s="14" t="s">
        <v>153</v>
      </c>
      <c r="C654" s="225">
        <v>4</v>
      </c>
      <c r="D654" s="226">
        <v>1</v>
      </c>
      <c r="E654" s="217" t="s">
        <v>500</v>
      </c>
      <c r="F654" s="231" t="s">
        <v>921</v>
      </c>
      <c r="G654" s="438">
        <f>SUM(I654+H654)</f>
        <v>0</v>
      </c>
      <c r="H654" s="440">
        <v>0</v>
      </c>
      <c r="I654" s="438">
        <v>0</v>
      </c>
    </row>
    <row r="655" spans="1:9" ht="28.5" customHeight="1" hidden="1">
      <c r="A655" s="219"/>
      <c r="B655" s="13"/>
      <c r="C655" s="225"/>
      <c r="D655" s="226"/>
      <c r="E655" s="217" t="s">
        <v>707</v>
      </c>
      <c r="F655" s="227"/>
      <c r="G655" s="438"/>
      <c r="H655" s="440"/>
      <c r="I655" s="438"/>
    </row>
    <row r="656" spans="1:9" ht="15" hidden="1">
      <c r="A656" s="219"/>
      <c r="B656" s="13"/>
      <c r="C656" s="225"/>
      <c r="D656" s="226"/>
      <c r="E656" s="217" t="s">
        <v>716</v>
      </c>
      <c r="F656" s="227"/>
      <c r="G656" s="438"/>
      <c r="H656" s="440"/>
      <c r="I656" s="438"/>
    </row>
    <row r="657" spans="1:9" ht="15" hidden="1">
      <c r="A657" s="219"/>
      <c r="B657" s="13"/>
      <c r="C657" s="225"/>
      <c r="D657" s="226"/>
      <c r="E657" s="217" t="s">
        <v>716</v>
      </c>
      <c r="F657" s="227"/>
      <c r="G657" s="438"/>
      <c r="H657" s="440"/>
      <c r="I657" s="438"/>
    </row>
    <row r="658" spans="1:9" ht="15" hidden="1">
      <c r="A658" s="219">
        <v>3050</v>
      </c>
      <c r="B658" s="235" t="s">
        <v>153</v>
      </c>
      <c r="C658" s="220">
        <v>5</v>
      </c>
      <c r="D658" s="221">
        <v>0</v>
      </c>
      <c r="E658" s="222" t="s">
        <v>501</v>
      </c>
      <c r="F658" s="223" t="s">
        <v>922</v>
      </c>
      <c r="G658" s="438">
        <f>SUM(G660)</f>
        <v>0</v>
      </c>
      <c r="H658" s="438">
        <f>SUM(H660)</f>
        <v>0</v>
      </c>
      <c r="I658" s="438">
        <f>SUM(I660)</f>
        <v>0</v>
      </c>
    </row>
    <row r="659" spans="1:46" s="10" customFormat="1" ht="10.5" customHeight="1" hidden="1">
      <c r="A659" s="219"/>
      <c r="B659" s="210"/>
      <c r="C659" s="220"/>
      <c r="D659" s="221"/>
      <c r="E659" s="217" t="s">
        <v>14</v>
      </c>
      <c r="F659" s="223"/>
      <c r="G659" s="438"/>
      <c r="H659" s="439"/>
      <c r="I659" s="43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  <c r="AA659" s="224"/>
      <c r="AB659" s="224"/>
      <c r="AC659" s="224"/>
      <c r="AD659" s="224"/>
      <c r="AE659" s="224"/>
      <c r="AF659" s="224"/>
      <c r="AG659" s="224"/>
      <c r="AH659" s="224"/>
      <c r="AI659" s="224"/>
      <c r="AJ659" s="224"/>
      <c r="AK659" s="224"/>
      <c r="AL659" s="224"/>
      <c r="AM659" s="224"/>
      <c r="AN659" s="224"/>
      <c r="AO659" s="224"/>
      <c r="AP659" s="224"/>
      <c r="AQ659" s="224"/>
      <c r="AR659" s="224"/>
      <c r="AS659" s="224"/>
      <c r="AT659" s="224"/>
    </row>
    <row r="660" spans="1:9" ht="15" hidden="1">
      <c r="A660" s="219">
        <v>3051</v>
      </c>
      <c r="B660" s="14" t="s">
        <v>153</v>
      </c>
      <c r="C660" s="225">
        <v>5</v>
      </c>
      <c r="D660" s="226">
        <v>1</v>
      </c>
      <c r="E660" s="217" t="s">
        <v>501</v>
      </c>
      <c r="F660" s="231" t="s">
        <v>922</v>
      </c>
      <c r="G660" s="438">
        <f>SUM(I660+H660)</f>
        <v>0</v>
      </c>
      <c r="H660" s="440">
        <v>0</v>
      </c>
      <c r="I660" s="438">
        <v>0</v>
      </c>
    </row>
    <row r="661" spans="1:9" ht="27" customHeight="1" hidden="1">
      <c r="A661" s="219"/>
      <c r="B661" s="13"/>
      <c r="C661" s="225"/>
      <c r="D661" s="226"/>
      <c r="E661" s="217" t="s">
        <v>707</v>
      </c>
      <c r="F661" s="227"/>
      <c r="G661" s="438"/>
      <c r="H661" s="440"/>
      <c r="I661" s="438"/>
    </row>
    <row r="662" spans="1:9" ht="15" hidden="1">
      <c r="A662" s="219"/>
      <c r="B662" s="13"/>
      <c r="C662" s="225"/>
      <c r="D662" s="226"/>
      <c r="E662" s="217" t="s">
        <v>716</v>
      </c>
      <c r="F662" s="227"/>
      <c r="G662" s="438"/>
      <c r="H662" s="440"/>
      <c r="I662" s="438"/>
    </row>
    <row r="663" spans="1:9" ht="15" hidden="1">
      <c r="A663" s="219"/>
      <c r="B663" s="13"/>
      <c r="C663" s="225"/>
      <c r="D663" s="226"/>
      <c r="E663" s="217" t="s">
        <v>716</v>
      </c>
      <c r="F663" s="227"/>
      <c r="G663" s="438"/>
      <c r="H663" s="440"/>
      <c r="I663" s="438"/>
    </row>
    <row r="664" spans="1:9" ht="15" hidden="1">
      <c r="A664" s="219">
        <v>3060</v>
      </c>
      <c r="B664" s="235" t="s">
        <v>153</v>
      </c>
      <c r="C664" s="220">
        <v>6</v>
      </c>
      <c r="D664" s="221">
        <v>0</v>
      </c>
      <c r="E664" s="222" t="s">
        <v>502</v>
      </c>
      <c r="F664" s="223" t="s">
        <v>923</v>
      </c>
      <c r="G664" s="438">
        <f>SUM(G666)</f>
        <v>0</v>
      </c>
      <c r="H664" s="438">
        <f>SUM(H666)</f>
        <v>0</v>
      </c>
      <c r="I664" s="438">
        <f>SUM(I666)</f>
        <v>0</v>
      </c>
    </row>
    <row r="665" spans="1:46" s="10" customFormat="1" ht="10.5" customHeight="1" hidden="1">
      <c r="A665" s="219"/>
      <c r="B665" s="210"/>
      <c r="C665" s="220"/>
      <c r="D665" s="221"/>
      <c r="E665" s="217" t="s">
        <v>14</v>
      </c>
      <c r="F665" s="223"/>
      <c r="G665" s="438"/>
      <c r="H665" s="439"/>
      <c r="I665" s="43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  <c r="AA665" s="224"/>
      <c r="AB665" s="224"/>
      <c r="AC665" s="224"/>
      <c r="AD665" s="224"/>
      <c r="AE665" s="224"/>
      <c r="AF665" s="224"/>
      <c r="AG665" s="224"/>
      <c r="AH665" s="224"/>
      <c r="AI665" s="224"/>
      <c r="AJ665" s="224"/>
      <c r="AK665" s="224"/>
      <c r="AL665" s="224"/>
      <c r="AM665" s="224"/>
      <c r="AN665" s="224"/>
      <c r="AO665" s="224"/>
      <c r="AP665" s="224"/>
      <c r="AQ665" s="224"/>
      <c r="AR665" s="224"/>
      <c r="AS665" s="224"/>
      <c r="AT665" s="224"/>
    </row>
    <row r="666" spans="1:9" ht="15" hidden="1">
      <c r="A666" s="219">
        <v>3061</v>
      </c>
      <c r="B666" s="14" t="s">
        <v>153</v>
      </c>
      <c r="C666" s="225">
        <v>6</v>
      </c>
      <c r="D666" s="226">
        <v>1</v>
      </c>
      <c r="E666" s="217" t="s">
        <v>502</v>
      </c>
      <c r="F666" s="231" t="s">
        <v>923</v>
      </c>
      <c r="G666" s="438">
        <f>SUM(I666+H666)</f>
        <v>0</v>
      </c>
      <c r="H666" s="440">
        <v>0</v>
      </c>
      <c r="I666" s="438">
        <v>0</v>
      </c>
    </row>
    <row r="667" spans="1:9" ht="36" hidden="1">
      <c r="A667" s="219"/>
      <c r="B667" s="13"/>
      <c r="C667" s="225"/>
      <c r="D667" s="226"/>
      <c r="E667" s="217" t="s">
        <v>707</v>
      </c>
      <c r="F667" s="227"/>
      <c r="G667" s="438"/>
      <c r="H667" s="440"/>
      <c r="I667" s="438"/>
    </row>
    <row r="668" spans="1:9" ht="15" hidden="1">
      <c r="A668" s="219"/>
      <c r="B668" s="13"/>
      <c r="C668" s="225"/>
      <c r="D668" s="226"/>
      <c r="E668" s="217" t="s">
        <v>716</v>
      </c>
      <c r="F668" s="227"/>
      <c r="G668" s="438"/>
      <c r="H668" s="440"/>
      <c r="I668" s="438"/>
    </row>
    <row r="669" spans="1:9" ht="15" hidden="1">
      <c r="A669" s="219"/>
      <c r="B669" s="13"/>
      <c r="C669" s="225"/>
      <c r="D669" s="226"/>
      <c r="E669" s="217" t="s">
        <v>716</v>
      </c>
      <c r="F669" s="227"/>
      <c r="G669" s="438"/>
      <c r="H669" s="440"/>
      <c r="I669" s="438"/>
    </row>
    <row r="670" spans="1:9" ht="23.25" customHeight="1">
      <c r="A670" s="219">
        <v>3070</v>
      </c>
      <c r="B670" s="235" t="s">
        <v>153</v>
      </c>
      <c r="C670" s="220">
        <v>7</v>
      </c>
      <c r="D670" s="221">
        <v>0</v>
      </c>
      <c r="E670" s="222" t="s">
        <v>503</v>
      </c>
      <c r="F670" s="223" t="s">
        <v>924</v>
      </c>
      <c r="G670" s="438">
        <f>SUM(G672)</f>
        <v>4000</v>
      </c>
      <c r="H670" s="438">
        <f>SUM(H672)</f>
        <v>4000</v>
      </c>
      <c r="I670" s="438">
        <f>SUM(I672)</f>
        <v>0</v>
      </c>
    </row>
    <row r="671" spans="1:46" s="10" customFormat="1" ht="15" customHeight="1">
      <c r="A671" s="219"/>
      <c r="B671" s="210"/>
      <c r="C671" s="220"/>
      <c r="D671" s="221"/>
      <c r="E671" s="217" t="s">
        <v>14</v>
      </c>
      <c r="F671" s="223"/>
      <c r="G671" s="438"/>
      <c r="H671" s="439"/>
      <c r="I671" s="43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  <c r="AA671" s="224"/>
      <c r="AB671" s="224"/>
      <c r="AC671" s="224"/>
      <c r="AD671" s="224"/>
      <c r="AE671" s="224"/>
      <c r="AF671" s="224"/>
      <c r="AG671" s="224"/>
      <c r="AH671" s="224"/>
      <c r="AI671" s="224"/>
      <c r="AJ671" s="224"/>
      <c r="AK671" s="224"/>
      <c r="AL671" s="224"/>
      <c r="AM671" s="224"/>
      <c r="AN671" s="224"/>
      <c r="AO671" s="224"/>
      <c r="AP671" s="224"/>
      <c r="AQ671" s="224"/>
      <c r="AR671" s="224"/>
      <c r="AS671" s="224"/>
      <c r="AT671" s="224"/>
    </row>
    <row r="672" spans="1:9" ht="25.5" customHeight="1">
      <c r="A672" s="219">
        <v>3071</v>
      </c>
      <c r="B672" s="14" t="s">
        <v>153</v>
      </c>
      <c r="C672" s="225">
        <v>7</v>
      </c>
      <c r="D672" s="226">
        <v>1</v>
      </c>
      <c r="E672" s="513" t="s">
        <v>503</v>
      </c>
      <c r="F672" s="231" t="s">
        <v>925</v>
      </c>
      <c r="G672" s="438">
        <f>SUM(I672+H672)</f>
        <v>4000</v>
      </c>
      <c r="H672" s="440">
        <f>H673</f>
        <v>4000</v>
      </c>
      <c r="I672" s="438">
        <v>0</v>
      </c>
    </row>
    <row r="673" spans="1:9" ht="19.5" customHeight="1">
      <c r="A673" s="219"/>
      <c r="B673" s="13"/>
      <c r="C673" s="225"/>
      <c r="D673" s="226"/>
      <c r="E673" s="80" t="s">
        <v>663</v>
      </c>
      <c r="F673" s="227"/>
      <c r="G673" s="438">
        <f>I673+H673</f>
        <v>4000</v>
      </c>
      <c r="H673" s="440">
        <v>4000</v>
      </c>
      <c r="I673" s="438"/>
    </row>
    <row r="674" spans="1:9" ht="3" customHeight="1">
      <c r="A674" s="219"/>
      <c r="B674" s="13"/>
      <c r="C674" s="225"/>
      <c r="D674" s="226"/>
      <c r="E674" s="217" t="s">
        <v>716</v>
      </c>
      <c r="F674" s="227"/>
      <c r="G674" s="438"/>
      <c r="H674" s="440"/>
      <c r="I674" s="438"/>
    </row>
    <row r="675" spans="1:9" ht="30" customHeight="1">
      <c r="A675" s="219">
        <v>3080</v>
      </c>
      <c r="B675" s="235" t="s">
        <v>153</v>
      </c>
      <c r="C675" s="220">
        <v>8</v>
      </c>
      <c r="D675" s="221">
        <v>0</v>
      </c>
      <c r="E675" s="222" t="s">
        <v>507</v>
      </c>
      <c r="F675" s="223" t="s">
        <v>926</v>
      </c>
      <c r="G675" s="438">
        <f>SUM(G677)</f>
        <v>0</v>
      </c>
      <c r="H675" s="438">
        <f>SUM(H677)</f>
        <v>0</v>
      </c>
      <c r="I675" s="438">
        <f>SUM(I677)</f>
        <v>0</v>
      </c>
    </row>
    <row r="676" spans="1:46" s="10" customFormat="1" ht="1.5" customHeight="1">
      <c r="A676" s="219"/>
      <c r="B676" s="210"/>
      <c r="C676" s="220"/>
      <c r="D676" s="221"/>
      <c r="E676" s="217" t="s">
        <v>14</v>
      </c>
      <c r="F676" s="223"/>
      <c r="G676" s="438"/>
      <c r="H676" s="439"/>
      <c r="I676" s="43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  <c r="AA676" s="224"/>
      <c r="AB676" s="224"/>
      <c r="AC676" s="224"/>
      <c r="AD676" s="224"/>
      <c r="AE676" s="224"/>
      <c r="AF676" s="224"/>
      <c r="AG676" s="224"/>
      <c r="AH676" s="224"/>
      <c r="AI676" s="224"/>
      <c r="AJ676" s="224"/>
      <c r="AK676" s="224"/>
      <c r="AL676" s="224"/>
      <c r="AM676" s="224"/>
      <c r="AN676" s="224"/>
      <c r="AO676" s="224"/>
      <c r="AP676" s="224"/>
      <c r="AQ676" s="224"/>
      <c r="AR676" s="224"/>
      <c r="AS676" s="224"/>
      <c r="AT676" s="224"/>
    </row>
    <row r="677" spans="1:9" ht="24" hidden="1">
      <c r="A677" s="219">
        <v>3081</v>
      </c>
      <c r="B677" s="14" t="s">
        <v>153</v>
      </c>
      <c r="C677" s="225">
        <v>8</v>
      </c>
      <c r="D677" s="226">
        <v>1</v>
      </c>
      <c r="E677" s="217" t="s">
        <v>507</v>
      </c>
      <c r="F677" s="231" t="s">
        <v>927</v>
      </c>
      <c r="G677" s="438">
        <f>SUM(I677+H677)</f>
        <v>0</v>
      </c>
      <c r="H677" s="438"/>
      <c r="I677" s="438">
        <f>SUM(I679)</f>
        <v>0</v>
      </c>
    </row>
    <row r="678" spans="1:46" s="10" customFormat="1" ht="10.5" customHeight="1" hidden="1">
      <c r="A678" s="219"/>
      <c r="B678" s="210"/>
      <c r="C678" s="220"/>
      <c r="D678" s="221"/>
      <c r="E678" s="217" t="s">
        <v>14</v>
      </c>
      <c r="F678" s="223"/>
      <c r="G678" s="438"/>
      <c r="H678" s="439"/>
      <c r="I678" s="43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  <c r="AA678" s="224"/>
      <c r="AB678" s="224"/>
      <c r="AC678" s="224"/>
      <c r="AD678" s="224"/>
      <c r="AE678" s="224"/>
      <c r="AF678" s="224"/>
      <c r="AG678" s="224"/>
      <c r="AH678" s="224"/>
      <c r="AI678" s="224"/>
      <c r="AJ678" s="224"/>
      <c r="AK678" s="224"/>
      <c r="AL678" s="224"/>
      <c r="AM678" s="224"/>
      <c r="AN678" s="224"/>
      <c r="AO678" s="224"/>
      <c r="AP678" s="224"/>
      <c r="AQ678" s="224"/>
      <c r="AR678" s="224"/>
      <c r="AS678" s="224"/>
      <c r="AT678" s="224"/>
    </row>
    <row r="679" spans="1:9" ht="28.5">
      <c r="A679" s="219">
        <v>3090</v>
      </c>
      <c r="B679" s="235" t="s">
        <v>153</v>
      </c>
      <c r="C679" s="244">
        <v>9</v>
      </c>
      <c r="D679" s="221">
        <v>0</v>
      </c>
      <c r="E679" s="222" t="s">
        <v>508</v>
      </c>
      <c r="F679" s="223" t="s">
        <v>928</v>
      </c>
      <c r="G679" s="438">
        <f>SUM(G681+G685)</f>
        <v>0</v>
      </c>
      <c r="H679" s="438">
        <f>SUM(H681+H685)</f>
        <v>0</v>
      </c>
      <c r="I679" s="438">
        <f>SUM(I681+I685)</f>
        <v>0</v>
      </c>
    </row>
    <row r="680" spans="1:46" s="10" customFormat="1" ht="0.75" customHeight="1">
      <c r="A680" s="219"/>
      <c r="B680" s="210"/>
      <c r="C680" s="220"/>
      <c r="D680" s="221"/>
      <c r="E680" s="217" t="s">
        <v>14</v>
      </c>
      <c r="F680" s="223"/>
      <c r="G680" s="438"/>
      <c r="H680" s="439"/>
      <c r="I680" s="43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  <c r="AA680" s="224"/>
      <c r="AB680" s="224"/>
      <c r="AC680" s="224"/>
      <c r="AD680" s="224"/>
      <c r="AE680" s="224"/>
      <c r="AF680" s="224"/>
      <c r="AG680" s="224"/>
      <c r="AH680" s="224"/>
      <c r="AI680" s="224"/>
      <c r="AJ680" s="224"/>
      <c r="AK680" s="224"/>
      <c r="AL680" s="224"/>
      <c r="AM680" s="224"/>
      <c r="AN680" s="224"/>
      <c r="AO680" s="224"/>
      <c r="AP680" s="224"/>
      <c r="AQ680" s="224"/>
      <c r="AR680" s="224"/>
      <c r="AS680" s="224"/>
      <c r="AT680" s="224"/>
    </row>
    <row r="681" spans="1:9" ht="19.5" customHeight="1" hidden="1">
      <c r="A681" s="245">
        <v>3091</v>
      </c>
      <c r="B681" s="14" t="s">
        <v>153</v>
      </c>
      <c r="C681" s="246">
        <v>9</v>
      </c>
      <c r="D681" s="247">
        <v>1</v>
      </c>
      <c r="E681" s="217" t="s">
        <v>508</v>
      </c>
      <c r="F681" s="249" t="s">
        <v>929</v>
      </c>
      <c r="G681" s="438">
        <f>SUM(I681+H681)</f>
        <v>0</v>
      </c>
      <c r="H681" s="441"/>
      <c r="I681" s="442">
        <v>0</v>
      </c>
    </row>
    <row r="682" spans="1:9" ht="1.5" customHeight="1" hidden="1">
      <c r="A682" s="219"/>
      <c r="B682" s="13"/>
      <c r="C682" s="225"/>
      <c r="D682" s="226"/>
      <c r="E682" s="217" t="s">
        <v>707</v>
      </c>
      <c r="F682" s="227"/>
      <c r="G682" s="438"/>
      <c r="H682" s="440"/>
      <c r="I682" s="438"/>
    </row>
    <row r="683" spans="1:9" ht="15" hidden="1">
      <c r="A683" s="219"/>
      <c r="B683" s="13"/>
      <c r="C683" s="225"/>
      <c r="D683" s="226"/>
      <c r="E683" s="80"/>
      <c r="F683" s="227"/>
      <c r="G683" s="438"/>
      <c r="H683" s="440"/>
      <c r="I683" s="438"/>
    </row>
    <row r="684" spans="1:9" ht="15" hidden="1">
      <c r="A684" s="219"/>
      <c r="B684" s="13"/>
      <c r="C684" s="225"/>
      <c r="D684" s="226"/>
      <c r="E684" s="217" t="s">
        <v>716</v>
      </c>
      <c r="F684" s="227"/>
      <c r="G684" s="438"/>
      <c r="H684" s="440"/>
      <c r="I684" s="438"/>
    </row>
    <row r="685" spans="1:9" ht="4.5" customHeight="1" hidden="1">
      <c r="A685" s="245">
        <v>3092</v>
      </c>
      <c r="B685" s="14" t="s">
        <v>153</v>
      </c>
      <c r="C685" s="246">
        <v>9</v>
      </c>
      <c r="D685" s="247">
        <v>2</v>
      </c>
      <c r="E685" s="248" t="s">
        <v>174</v>
      </c>
      <c r="F685" s="249"/>
      <c r="G685" s="438">
        <f>SUM(I685+H685)</f>
        <v>0</v>
      </c>
      <c r="H685" s="441">
        <v>0</v>
      </c>
      <c r="I685" s="442">
        <v>0</v>
      </c>
    </row>
    <row r="686" spans="1:9" ht="3" customHeight="1" hidden="1">
      <c r="A686" s="219"/>
      <c r="B686" s="13"/>
      <c r="C686" s="225"/>
      <c r="D686" s="226"/>
      <c r="E686" s="217" t="s">
        <v>707</v>
      </c>
      <c r="F686" s="227"/>
      <c r="G686" s="438"/>
      <c r="H686" s="440"/>
      <c r="I686" s="438"/>
    </row>
    <row r="687" spans="1:9" ht="15" hidden="1">
      <c r="A687" s="219"/>
      <c r="B687" s="13"/>
      <c r="C687" s="225"/>
      <c r="D687" s="226"/>
      <c r="E687" s="217" t="s">
        <v>716</v>
      </c>
      <c r="F687" s="227"/>
      <c r="G687" s="438"/>
      <c r="H687" s="440"/>
      <c r="I687" s="438"/>
    </row>
    <row r="688" spans="1:9" ht="15" hidden="1">
      <c r="A688" s="219"/>
      <c r="B688" s="13"/>
      <c r="C688" s="225"/>
      <c r="D688" s="226"/>
      <c r="E688" s="217" t="s">
        <v>716</v>
      </c>
      <c r="F688" s="227"/>
      <c r="G688" s="438"/>
      <c r="H688" s="440"/>
      <c r="I688" s="438"/>
    </row>
    <row r="689" spans="1:46" s="24" customFormat="1" ht="32.25" customHeight="1">
      <c r="A689" s="27">
        <v>3100</v>
      </c>
      <c r="B689" s="250" t="s">
        <v>154</v>
      </c>
      <c r="C689" s="250">
        <v>0</v>
      </c>
      <c r="D689" s="251">
        <v>0</v>
      </c>
      <c r="E689" s="252" t="s">
        <v>520</v>
      </c>
      <c r="F689" s="253"/>
      <c r="G689" s="438">
        <f>SUM(G693)</f>
        <v>20500</v>
      </c>
      <c r="H689" s="438">
        <f>SUM(H693)</f>
        <v>23500</v>
      </c>
      <c r="I689" s="438">
        <f>SUM(I693)</f>
        <v>0</v>
      </c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/>
      <c r="AK689" s="215"/>
      <c r="AL689" s="215"/>
      <c r="AM689" s="215"/>
      <c r="AN689" s="215"/>
      <c r="AO689" s="215"/>
      <c r="AP689" s="215"/>
      <c r="AQ689" s="215"/>
      <c r="AR689" s="215"/>
      <c r="AS689" s="215"/>
      <c r="AT689" s="215"/>
    </row>
    <row r="690" spans="1:9" ht="11.25" customHeight="1">
      <c r="A690" s="245"/>
      <c r="B690" s="210"/>
      <c r="C690" s="211"/>
      <c r="D690" s="212"/>
      <c r="E690" s="217" t="s">
        <v>13</v>
      </c>
      <c r="F690" s="218"/>
      <c r="G690" s="438"/>
      <c r="H690" s="436"/>
      <c r="I690" s="437"/>
    </row>
    <row r="691" spans="1:9" ht="24">
      <c r="A691" s="245">
        <v>3110</v>
      </c>
      <c r="B691" s="254" t="s">
        <v>154</v>
      </c>
      <c r="C691" s="254">
        <v>1</v>
      </c>
      <c r="D691" s="255">
        <v>0</v>
      </c>
      <c r="E691" s="242" t="s">
        <v>931</v>
      </c>
      <c r="F691" s="231"/>
      <c r="G691" s="438">
        <v>20500</v>
      </c>
      <c r="H691" s="438">
        <v>23500</v>
      </c>
      <c r="I691" s="438"/>
    </row>
    <row r="692" spans="1:46" s="10" customFormat="1" ht="15" customHeight="1">
      <c r="A692" s="245"/>
      <c r="B692" s="210"/>
      <c r="C692" s="220"/>
      <c r="D692" s="221"/>
      <c r="E692" s="217" t="s">
        <v>14</v>
      </c>
      <c r="F692" s="223"/>
      <c r="G692" s="438"/>
      <c r="H692" s="439"/>
      <c r="I692" s="43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  <c r="AA692" s="224"/>
      <c r="AB692" s="224"/>
      <c r="AC692" s="224"/>
      <c r="AD692" s="224"/>
      <c r="AE692" s="224"/>
      <c r="AF692" s="224"/>
      <c r="AG692" s="224"/>
      <c r="AH692" s="224"/>
      <c r="AI692" s="224"/>
      <c r="AJ692" s="224"/>
      <c r="AK692" s="224"/>
      <c r="AL692" s="224"/>
      <c r="AM692" s="224"/>
      <c r="AN692" s="224"/>
      <c r="AO692" s="224"/>
      <c r="AP692" s="224"/>
      <c r="AQ692" s="224"/>
      <c r="AR692" s="224"/>
      <c r="AS692" s="224"/>
      <c r="AT692" s="224"/>
    </row>
    <row r="693" spans="1:9" ht="15.75" thickBot="1">
      <c r="A693" s="256">
        <v>3112</v>
      </c>
      <c r="B693" s="257" t="s">
        <v>154</v>
      </c>
      <c r="C693" s="257">
        <v>1</v>
      </c>
      <c r="D693" s="258">
        <v>2</v>
      </c>
      <c r="E693" s="472" t="s">
        <v>965</v>
      </c>
      <c r="F693" s="259"/>
      <c r="G693" s="443">
        <v>20500</v>
      </c>
      <c r="H693" s="443">
        <v>23500</v>
      </c>
      <c r="I693" s="443">
        <f>SUM(I695)</f>
        <v>0</v>
      </c>
    </row>
    <row r="694" spans="1:9" ht="27" customHeight="1">
      <c r="A694" s="219"/>
      <c r="B694" s="13"/>
      <c r="C694" s="225"/>
      <c r="D694" s="226"/>
      <c r="E694" s="217" t="s">
        <v>707</v>
      </c>
      <c r="F694" s="227"/>
      <c r="G694" s="444"/>
      <c r="H694" s="440"/>
      <c r="I694" s="438"/>
    </row>
    <row r="695" spans="1:9" ht="15">
      <c r="A695" s="219"/>
      <c r="B695" s="13"/>
      <c r="C695" s="225"/>
      <c r="D695" s="226"/>
      <c r="E695" s="467" t="s">
        <v>987</v>
      </c>
      <c r="F695" s="227"/>
      <c r="G695" s="444">
        <f>I695+H695</f>
        <v>20500</v>
      </c>
      <c r="H695" s="440">
        <v>20500</v>
      </c>
      <c r="I695" s="438"/>
    </row>
    <row r="696" spans="1:9" ht="15">
      <c r="A696" s="219"/>
      <c r="B696" s="13"/>
      <c r="C696" s="225"/>
      <c r="D696" s="226"/>
      <c r="E696" s="468" t="s">
        <v>966</v>
      </c>
      <c r="F696" s="227"/>
      <c r="G696" s="444">
        <v>3000</v>
      </c>
      <c r="H696" s="440"/>
      <c r="I696" s="438">
        <v>3000</v>
      </c>
    </row>
    <row r="697" spans="1:9" ht="15">
      <c r="A697" s="186"/>
      <c r="B697" s="260"/>
      <c r="C697" s="261"/>
      <c r="D697" s="262"/>
      <c r="E697" s="263"/>
      <c r="F697" s="190"/>
      <c r="G697" s="181"/>
      <c r="H697" s="181"/>
      <c r="I697" s="181"/>
    </row>
    <row r="698" spans="1:9" ht="23.25" customHeight="1">
      <c r="A698" s="186"/>
      <c r="B698" s="264"/>
      <c r="C698" s="261"/>
      <c r="D698" s="262"/>
      <c r="E698" s="263"/>
      <c r="F698" s="190"/>
      <c r="G698" s="181"/>
      <c r="H698" s="181"/>
      <c r="I698" s="181"/>
    </row>
    <row r="699" spans="1:9" ht="24" customHeight="1">
      <c r="A699" s="186"/>
      <c r="B699" s="534" t="s">
        <v>964</v>
      </c>
      <c r="C699" s="535"/>
      <c r="D699" s="534"/>
      <c r="E699" s="534"/>
      <c r="F699" s="535"/>
      <c r="G699" s="535"/>
      <c r="H699" s="471"/>
      <c r="I699" s="181"/>
    </row>
    <row r="700" spans="1:9" ht="17.25" customHeight="1">
      <c r="A700" s="470"/>
      <c r="B700" s="470"/>
      <c r="C700" s="470"/>
      <c r="D700" s="470"/>
      <c r="E700" s="470"/>
      <c r="F700" s="190"/>
      <c r="G700" s="181"/>
      <c r="H700" s="181"/>
      <c r="I700" s="181"/>
    </row>
    <row r="701" spans="1:9" ht="28.5" customHeight="1">
      <c r="A701" s="579" t="s">
        <v>1001</v>
      </c>
      <c r="B701" s="579"/>
      <c r="C701" s="579"/>
      <c r="D701" s="579"/>
      <c r="E701" s="579"/>
      <c r="F701" s="579"/>
      <c r="G701" s="579"/>
      <c r="H701" s="579"/>
      <c r="I701" s="181"/>
    </row>
    <row r="702" spans="1:9" ht="9" customHeight="1">
      <c r="A702" s="186"/>
      <c r="B702" s="265"/>
      <c r="C702" s="266"/>
      <c r="D702" s="267"/>
      <c r="E702" s="263"/>
      <c r="F702" s="190"/>
      <c r="G702" s="181"/>
      <c r="H702" s="181"/>
      <c r="I702" s="181"/>
    </row>
    <row r="703" spans="1:9" ht="23.25" customHeight="1">
      <c r="A703" s="186"/>
      <c r="B703" s="574"/>
      <c r="C703" s="574"/>
      <c r="D703" s="574"/>
      <c r="E703" s="574"/>
      <c r="F703" s="190"/>
      <c r="G703" s="181" t="s">
        <v>1000</v>
      </c>
      <c r="H703" s="181"/>
      <c r="I703" s="181"/>
    </row>
    <row r="704" spans="1:9" ht="15">
      <c r="A704" s="186"/>
      <c r="B704" s="265"/>
      <c r="C704" s="266"/>
      <c r="D704" s="267"/>
      <c r="E704" s="263"/>
      <c r="F704" s="190"/>
      <c r="G704" s="181"/>
      <c r="H704" s="181"/>
      <c r="I704" s="181"/>
    </row>
    <row r="705" spans="1:9" ht="15">
      <c r="A705" s="186"/>
      <c r="B705" s="265"/>
      <c r="C705" s="266"/>
      <c r="D705" s="267"/>
      <c r="E705" s="263"/>
      <c r="F705" s="190"/>
      <c r="G705" s="181"/>
      <c r="H705" s="181"/>
      <c r="I705" s="181"/>
    </row>
    <row r="706" spans="1:9" ht="15">
      <c r="A706" s="186"/>
      <c r="B706" s="265"/>
      <c r="C706" s="266"/>
      <c r="D706" s="267"/>
      <c r="E706" s="263"/>
      <c r="F706" s="190"/>
      <c r="G706" s="181"/>
      <c r="H706" s="181"/>
      <c r="I706" s="181"/>
    </row>
    <row r="707" spans="1:9" ht="15">
      <c r="A707" s="186"/>
      <c r="B707" s="265"/>
      <c r="C707" s="266"/>
      <c r="D707" s="267"/>
      <c r="E707" s="263"/>
      <c r="F707" s="190"/>
      <c r="G707" s="181"/>
      <c r="H707" s="181"/>
      <c r="I707" s="181"/>
    </row>
    <row r="708" spans="1:9" ht="15">
      <c r="A708" s="186"/>
      <c r="B708" s="265"/>
      <c r="C708" s="266"/>
      <c r="D708" s="267"/>
      <c r="E708" s="263"/>
      <c r="F708" s="190"/>
      <c r="G708" s="181"/>
      <c r="H708" s="181"/>
      <c r="I708" s="181"/>
    </row>
    <row r="709" spans="1:9" ht="15">
      <c r="A709" s="186"/>
      <c r="B709" s="265"/>
      <c r="C709" s="266"/>
      <c r="D709" s="267"/>
      <c r="E709" s="263"/>
      <c r="F709" s="190"/>
      <c r="G709" s="181"/>
      <c r="H709" s="181"/>
      <c r="I709" s="181"/>
    </row>
    <row r="710" spans="1:9" ht="15">
      <c r="A710" s="186"/>
      <c r="B710" s="265"/>
      <c r="C710" s="266"/>
      <c r="D710" s="267"/>
      <c r="E710" s="263"/>
      <c r="F710" s="190"/>
      <c r="G710" s="181"/>
      <c r="H710" s="181"/>
      <c r="I710" s="181"/>
    </row>
    <row r="711" spans="1:9" ht="15">
      <c r="A711" s="186"/>
      <c r="B711" s="265"/>
      <c r="C711" s="266"/>
      <c r="D711" s="267"/>
      <c r="E711" s="263"/>
      <c r="F711" s="190"/>
      <c r="G711" s="181"/>
      <c r="H711" s="181"/>
      <c r="I711" s="181"/>
    </row>
    <row r="712" spans="1:9" ht="15">
      <c r="A712" s="186"/>
      <c r="B712" s="265"/>
      <c r="C712" s="266"/>
      <c r="D712" s="267"/>
      <c r="E712" s="263"/>
      <c r="F712" s="190"/>
      <c r="G712" s="181"/>
      <c r="H712" s="181"/>
      <c r="I712" s="181"/>
    </row>
    <row r="713" spans="1:9" ht="15">
      <c r="A713" s="186"/>
      <c r="B713" s="265"/>
      <c r="C713" s="266"/>
      <c r="D713" s="267"/>
      <c r="E713" s="263"/>
      <c r="F713" s="190"/>
      <c r="G713" s="181"/>
      <c r="H713" s="181"/>
      <c r="I713" s="181"/>
    </row>
    <row r="714" spans="1:9" ht="15">
      <c r="A714" s="186"/>
      <c r="B714" s="265"/>
      <c r="C714" s="266"/>
      <c r="D714" s="267"/>
      <c r="E714" s="263"/>
      <c r="F714" s="190"/>
      <c r="G714" s="181"/>
      <c r="H714" s="181"/>
      <c r="I714" s="181"/>
    </row>
    <row r="715" spans="1:9" ht="15">
      <c r="A715" s="186"/>
      <c r="B715" s="265"/>
      <c r="C715" s="266"/>
      <c r="D715" s="267"/>
      <c r="E715" s="263"/>
      <c r="F715" s="190"/>
      <c r="G715" s="181"/>
      <c r="H715" s="181"/>
      <c r="I715" s="181"/>
    </row>
    <row r="716" spans="1:9" ht="15">
      <c r="A716" s="186"/>
      <c r="B716" s="265"/>
      <c r="C716" s="266"/>
      <c r="D716" s="267"/>
      <c r="E716" s="263"/>
      <c r="F716" s="190"/>
      <c r="G716" s="181"/>
      <c r="H716" s="181"/>
      <c r="I716" s="181"/>
    </row>
    <row r="717" spans="1:9" ht="15">
      <c r="A717" s="186"/>
      <c r="B717" s="265"/>
      <c r="C717" s="266"/>
      <c r="D717" s="267"/>
      <c r="E717" s="263"/>
      <c r="F717" s="190"/>
      <c r="G717" s="181"/>
      <c r="H717" s="181"/>
      <c r="I717" s="181"/>
    </row>
    <row r="718" spans="1:9" ht="15">
      <c r="A718" s="186"/>
      <c r="B718" s="265"/>
      <c r="C718" s="266"/>
      <c r="D718" s="267"/>
      <c r="E718" s="263"/>
      <c r="F718" s="190"/>
      <c r="G718" s="181"/>
      <c r="H718" s="181"/>
      <c r="I718" s="181"/>
    </row>
    <row r="719" spans="1:9" ht="15">
      <c r="A719" s="186"/>
      <c r="B719" s="265"/>
      <c r="C719" s="266"/>
      <c r="D719" s="267"/>
      <c r="E719" s="263"/>
      <c r="F719" s="190"/>
      <c r="G719" s="181"/>
      <c r="H719" s="181"/>
      <c r="I719" s="181"/>
    </row>
    <row r="720" spans="1:9" ht="15">
      <c r="A720" s="186"/>
      <c r="B720" s="265"/>
      <c r="C720" s="266"/>
      <c r="D720" s="267"/>
      <c r="E720" s="263"/>
      <c r="F720" s="190"/>
      <c r="G720" s="181"/>
      <c r="H720" s="181"/>
      <c r="I720" s="181"/>
    </row>
    <row r="721" spans="1:9" ht="15">
      <c r="A721" s="186"/>
      <c r="B721" s="265"/>
      <c r="C721" s="266"/>
      <c r="D721" s="267"/>
      <c r="E721" s="263"/>
      <c r="F721" s="190"/>
      <c r="G721" s="181"/>
      <c r="H721" s="181"/>
      <c r="I721" s="181"/>
    </row>
    <row r="722" spans="1:9" ht="15">
      <c r="A722" s="186"/>
      <c r="B722" s="265"/>
      <c r="C722" s="266"/>
      <c r="D722" s="267"/>
      <c r="E722" s="263"/>
      <c r="F722" s="190"/>
      <c r="G722" s="181"/>
      <c r="H722" s="181"/>
      <c r="I722" s="181"/>
    </row>
    <row r="723" spans="1:9" ht="15">
      <c r="A723" s="186"/>
      <c r="B723" s="265"/>
      <c r="C723" s="266"/>
      <c r="D723" s="267"/>
      <c r="E723" s="263"/>
      <c r="F723" s="190"/>
      <c r="G723" s="181"/>
      <c r="H723" s="181"/>
      <c r="I723" s="181"/>
    </row>
    <row r="724" spans="1:9" ht="15">
      <c r="A724" s="186"/>
      <c r="B724" s="265"/>
      <c r="C724" s="266"/>
      <c r="D724" s="267"/>
      <c r="E724" s="263"/>
      <c r="F724" s="190"/>
      <c r="G724" s="181"/>
      <c r="H724" s="181"/>
      <c r="I724" s="181"/>
    </row>
    <row r="725" spans="1:9" ht="15">
      <c r="A725" s="186"/>
      <c r="B725" s="265"/>
      <c r="C725" s="266"/>
      <c r="D725" s="267"/>
      <c r="E725" s="263"/>
      <c r="F725" s="190"/>
      <c r="G725" s="181"/>
      <c r="H725" s="181"/>
      <c r="I725" s="181"/>
    </row>
    <row r="726" spans="1:9" ht="15">
      <c r="A726" s="186"/>
      <c r="B726" s="265"/>
      <c r="C726" s="266"/>
      <c r="D726" s="267"/>
      <c r="E726" s="263"/>
      <c r="F726" s="190"/>
      <c r="G726" s="181"/>
      <c r="H726" s="181"/>
      <c r="I726" s="181"/>
    </row>
    <row r="727" spans="1:9" ht="15">
      <c r="A727" s="186"/>
      <c r="B727" s="265"/>
      <c r="C727" s="266"/>
      <c r="D727" s="267"/>
      <c r="E727" s="263"/>
      <c r="F727" s="190"/>
      <c r="G727" s="181"/>
      <c r="H727" s="181"/>
      <c r="I727" s="181"/>
    </row>
    <row r="728" spans="1:9" ht="15">
      <c r="A728" s="186"/>
      <c r="B728" s="265"/>
      <c r="C728" s="266"/>
      <c r="D728" s="267"/>
      <c r="E728" s="263"/>
      <c r="F728" s="190"/>
      <c r="G728" s="181"/>
      <c r="H728" s="181"/>
      <c r="I728" s="181"/>
    </row>
    <row r="729" spans="1:9" ht="15">
      <c r="A729" s="186"/>
      <c r="B729" s="265"/>
      <c r="C729" s="266"/>
      <c r="D729" s="267"/>
      <c r="E729" s="263"/>
      <c r="F729" s="190"/>
      <c r="G729" s="181"/>
      <c r="H729" s="181"/>
      <c r="I729" s="181"/>
    </row>
    <row r="730" spans="1:9" ht="15">
      <c r="A730" s="186"/>
      <c r="B730" s="265"/>
      <c r="C730" s="266"/>
      <c r="D730" s="267"/>
      <c r="E730" s="263"/>
      <c r="F730" s="190"/>
      <c r="G730" s="181"/>
      <c r="H730" s="181"/>
      <c r="I730" s="181"/>
    </row>
    <row r="731" spans="1:9" ht="15">
      <c r="A731" s="186"/>
      <c r="B731" s="265"/>
      <c r="C731" s="266"/>
      <c r="D731" s="267"/>
      <c r="E731" s="263"/>
      <c r="F731" s="190"/>
      <c r="G731" s="181"/>
      <c r="H731" s="181"/>
      <c r="I731" s="181"/>
    </row>
    <row r="732" spans="1:9" ht="15">
      <c r="A732" s="186"/>
      <c r="B732" s="265"/>
      <c r="C732" s="266"/>
      <c r="D732" s="267"/>
      <c r="E732" s="263"/>
      <c r="F732" s="190"/>
      <c r="G732" s="181"/>
      <c r="H732" s="181"/>
      <c r="I732" s="181"/>
    </row>
    <row r="733" spans="1:9" ht="15">
      <c r="A733" s="186"/>
      <c r="B733" s="265"/>
      <c r="C733" s="266"/>
      <c r="D733" s="267"/>
      <c r="E733" s="263"/>
      <c r="F733" s="190"/>
      <c r="G733" s="181"/>
      <c r="H733" s="181"/>
      <c r="I733" s="181"/>
    </row>
    <row r="734" spans="1:9" ht="15">
      <c r="A734" s="186"/>
      <c r="B734" s="265"/>
      <c r="C734" s="266"/>
      <c r="D734" s="267"/>
      <c r="E734" s="263"/>
      <c r="F734" s="190"/>
      <c r="G734" s="181"/>
      <c r="H734" s="181"/>
      <c r="I734" s="181"/>
    </row>
    <row r="735" spans="1:9" ht="15">
      <c r="A735" s="186"/>
      <c r="B735" s="265"/>
      <c r="C735" s="266"/>
      <c r="D735" s="267"/>
      <c r="E735" s="263"/>
      <c r="F735" s="190"/>
      <c r="G735" s="181"/>
      <c r="H735" s="181"/>
      <c r="I735" s="181"/>
    </row>
    <row r="736" spans="1:9" ht="15">
      <c r="A736" s="186"/>
      <c r="B736" s="265"/>
      <c r="C736" s="266"/>
      <c r="D736" s="267"/>
      <c r="E736" s="263"/>
      <c r="F736" s="190"/>
      <c r="G736" s="181"/>
      <c r="H736" s="181"/>
      <c r="I736" s="181"/>
    </row>
    <row r="737" spans="1:9" ht="15">
      <c r="A737" s="186"/>
      <c r="B737" s="265"/>
      <c r="C737" s="266"/>
      <c r="D737" s="267"/>
      <c r="E737" s="263"/>
      <c r="F737" s="190"/>
      <c r="G737" s="181"/>
      <c r="H737" s="181"/>
      <c r="I737" s="181"/>
    </row>
    <row r="738" spans="1:9" ht="15">
      <c r="A738" s="186"/>
      <c r="B738" s="265"/>
      <c r="C738" s="266"/>
      <c r="D738" s="267"/>
      <c r="E738" s="263"/>
      <c r="F738" s="190"/>
      <c r="G738" s="181"/>
      <c r="H738" s="181"/>
      <c r="I738" s="181"/>
    </row>
    <row r="739" spans="1:9" ht="15">
      <c r="A739" s="186"/>
      <c r="B739" s="265"/>
      <c r="C739" s="266"/>
      <c r="D739" s="267"/>
      <c r="E739" s="263"/>
      <c r="F739" s="190"/>
      <c r="G739" s="181"/>
      <c r="H739" s="181"/>
      <c r="I739" s="181"/>
    </row>
    <row r="740" spans="1:9" ht="15">
      <c r="A740" s="186"/>
      <c r="B740" s="265"/>
      <c r="C740" s="266"/>
      <c r="D740" s="267"/>
      <c r="E740" s="263"/>
      <c r="F740" s="190"/>
      <c r="G740" s="181"/>
      <c r="H740" s="181"/>
      <c r="I740" s="181"/>
    </row>
    <row r="741" spans="1:9" ht="15">
      <c r="A741" s="186"/>
      <c r="B741" s="265"/>
      <c r="C741" s="266"/>
      <c r="D741" s="267"/>
      <c r="E741" s="263"/>
      <c r="F741" s="190"/>
      <c r="G741" s="181"/>
      <c r="H741" s="181"/>
      <c r="I741" s="181"/>
    </row>
    <row r="742" spans="1:9" ht="15">
      <c r="A742" s="186"/>
      <c r="B742" s="265"/>
      <c r="C742" s="266"/>
      <c r="D742" s="267"/>
      <c r="E742" s="263"/>
      <c r="F742" s="190"/>
      <c r="G742" s="181"/>
      <c r="H742" s="181"/>
      <c r="I742" s="181"/>
    </row>
    <row r="743" spans="1:9" ht="15">
      <c r="A743" s="186"/>
      <c r="B743" s="265"/>
      <c r="C743" s="266"/>
      <c r="D743" s="267"/>
      <c r="E743" s="263"/>
      <c r="F743" s="190"/>
      <c r="G743" s="181"/>
      <c r="H743" s="181"/>
      <c r="I743" s="181"/>
    </row>
    <row r="744" spans="1:9" ht="15">
      <c r="A744" s="186"/>
      <c r="B744" s="265"/>
      <c r="C744" s="266"/>
      <c r="D744" s="267"/>
      <c r="E744" s="263"/>
      <c r="F744" s="190"/>
      <c r="G744" s="181"/>
      <c r="H744" s="181"/>
      <c r="I744" s="181"/>
    </row>
    <row r="745" spans="1:9" ht="15">
      <c r="A745" s="186"/>
      <c r="B745" s="265"/>
      <c r="C745" s="266"/>
      <c r="D745" s="267"/>
      <c r="E745" s="263"/>
      <c r="F745" s="190"/>
      <c r="G745" s="181"/>
      <c r="H745" s="181"/>
      <c r="I745" s="181"/>
    </row>
    <row r="746" spans="1:9" ht="15">
      <c r="A746" s="186"/>
      <c r="B746" s="265"/>
      <c r="C746" s="266"/>
      <c r="D746" s="267"/>
      <c r="E746" s="263"/>
      <c r="F746" s="190"/>
      <c r="G746" s="181"/>
      <c r="H746" s="181"/>
      <c r="I746" s="181"/>
    </row>
    <row r="747" spans="1:9" ht="15">
      <c r="A747" s="186"/>
      <c r="B747" s="265"/>
      <c r="C747" s="266"/>
      <c r="D747" s="267"/>
      <c r="E747" s="263"/>
      <c r="F747" s="190"/>
      <c r="G747" s="181"/>
      <c r="H747" s="181"/>
      <c r="I747" s="181"/>
    </row>
    <row r="748" spans="1:9" ht="15">
      <c r="A748" s="186"/>
      <c r="B748" s="265"/>
      <c r="C748" s="266"/>
      <c r="D748" s="267"/>
      <c r="E748" s="263"/>
      <c r="F748" s="190"/>
      <c r="G748" s="181"/>
      <c r="H748" s="181"/>
      <c r="I748" s="181"/>
    </row>
    <row r="749" spans="1:9" ht="15">
      <c r="A749" s="186"/>
      <c r="B749" s="265"/>
      <c r="C749" s="266"/>
      <c r="D749" s="267"/>
      <c r="E749" s="263"/>
      <c r="F749" s="190"/>
      <c r="G749" s="181"/>
      <c r="H749" s="181"/>
      <c r="I749" s="181"/>
    </row>
    <row r="750" spans="1:9" ht="15">
      <c r="A750" s="186"/>
      <c r="B750" s="265"/>
      <c r="C750" s="266"/>
      <c r="D750" s="267"/>
      <c r="E750" s="263"/>
      <c r="F750" s="190"/>
      <c r="G750" s="181"/>
      <c r="H750" s="181"/>
      <c r="I750" s="181"/>
    </row>
    <row r="751" spans="1:9" ht="15">
      <c r="A751" s="186"/>
      <c r="B751" s="265"/>
      <c r="C751" s="266"/>
      <c r="D751" s="267"/>
      <c r="E751" s="263"/>
      <c r="F751" s="190"/>
      <c r="G751" s="181"/>
      <c r="H751" s="181"/>
      <c r="I751" s="181"/>
    </row>
    <row r="752" spans="1:9" ht="15">
      <c r="A752" s="186"/>
      <c r="B752" s="265"/>
      <c r="C752" s="266"/>
      <c r="D752" s="267"/>
      <c r="E752" s="263"/>
      <c r="F752" s="190"/>
      <c r="G752" s="181"/>
      <c r="H752" s="181"/>
      <c r="I752" s="181"/>
    </row>
    <row r="753" spans="1:9" ht="15">
      <c r="A753" s="186"/>
      <c r="B753" s="265"/>
      <c r="C753" s="266"/>
      <c r="D753" s="267"/>
      <c r="E753" s="263"/>
      <c r="F753" s="190"/>
      <c r="G753" s="181"/>
      <c r="H753" s="181"/>
      <c r="I753" s="181"/>
    </row>
    <row r="754" spans="1:9" ht="15">
      <c r="A754" s="186"/>
      <c r="B754" s="265"/>
      <c r="C754" s="266"/>
      <c r="D754" s="267"/>
      <c r="E754" s="263"/>
      <c r="F754" s="190"/>
      <c r="G754" s="181"/>
      <c r="H754" s="181"/>
      <c r="I754" s="181"/>
    </row>
    <row r="755" spans="1:9" ht="15">
      <c r="A755" s="186"/>
      <c r="B755" s="265"/>
      <c r="C755" s="266"/>
      <c r="D755" s="267"/>
      <c r="E755" s="263"/>
      <c r="F755" s="190"/>
      <c r="G755" s="181"/>
      <c r="H755" s="181"/>
      <c r="I755" s="181"/>
    </row>
    <row r="756" spans="1:9" ht="15">
      <c r="A756" s="186"/>
      <c r="B756" s="265"/>
      <c r="C756" s="266"/>
      <c r="D756" s="267"/>
      <c r="E756" s="263"/>
      <c r="F756" s="190"/>
      <c r="G756" s="181"/>
      <c r="H756" s="181"/>
      <c r="I756" s="181"/>
    </row>
    <row r="757" spans="1:9" ht="15">
      <c r="A757" s="186"/>
      <c r="B757" s="265"/>
      <c r="C757" s="266"/>
      <c r="D757" s="267"/>
      <c r="E757" s="263"/>
      <c r="F757" s="190"/>
      <c r="G757" s="181"/>
      <c r="H757" s="181"/>
      <c r="I757" s="181"/>
    </row>
    <row r="758" spans="1:9" ht="15">
      <c r="A758" s="186"/>
      <c r="B758" s="265"/>
      <c r="C758" s="266"/>
      <c r="D758" s="267"/>
      <c r="E758" s="263"/>
      <c r="F758" s="190"/>
      <c r="G758" s="181"/>
      <c r="H758" s="181"/>
      <c r="I758" s="181"/>
    </row>
    <row r="759" spans="1:9" ht="15">
      <c r="A759" s="186"/>
      <c r="B759" s="265"/>
      <c r="C759" s="266"/>
      <c r="D759" s="267"/>
      <c r="E759" s="263"/>
      <c r="F759" s="190"/>
      <c r="G759" s="181"/>
      <c r="H759" s="181"/>
      <c r="I759" s="181"/>
    </row>
    <row r="760" spans="1:9" ht="15">
      <c r="A760" s="186"/>
      <c r="B760" s="265"/>
      <c r="C760" s="266"/>
      <c r="D760" s="267"/>
      <c r="E760" s="263"/>
      <c r="F760" s="190"/>
      <c r="G760" s="181"/>
      <c r="H760" s="181"/>
      <c r="I760" s="181"/>
    </row>
    <row r="761" spans="1:9" ht="15">
      <c r="A761" s="186"/>
      <c r="B761" s="265"/>
      <c r="C761" s="266"/>
      <c r="D761" s="267"/>
      <c r="E761" s="263"/>
      <c r="F761" s="190"/>
      <c r="G761" s="181"/>
      <c r="H761" s="181"/>
      <c r="I761" s="181"/>
    </row>
    <row r="762" spans="1:9" ht="15">
      <c r="A762" s="186"/>
      <c r="B762" s="265"/>
      <c r="C762" s="266"/>
      <c r="D762" s="267"/>
      <c r="E762" s="263"/>
      <c r="F762" s="190"/>
      <c r="G762" s="181"/>
      <c r="H762" s="181"/>
      <c r="I762" s="181"/>
    </row>
    <row r="763" spans="1:9" ht="15">
      <c r="A763" s="186"/>
      <c r="B763" s="265"/>
      <c r="C763" s="266"/>
      <c r="D763" s="267"/>
      <c r="E763" s="263"/>
      <c r="F763" s="190"/>
      <c r="G763" s="181"/>
      <c r="H763" s="181"/>
      <c r="I763" s="181"/>
    </row>
    <row r="764" spans="1:9" ht="15">
      <c r="A764" s="186"/>
      <c r="B764" s="265"/>
      <c r="C764" s="266"/>
      <c r="D764" s="267"/>
      <c r="E764" s="263"/>
      <c r="F764" s="190"/>
      <c r="G764" s="181"/>
      <c r="H764" s="181"/>
      <c r="I764" s="181"/>
    </row>
    <row r="765" spans="1:9" ht="15">
      <c r="A765" s="186"/>
      <c r="B765" s="265"/>
      <c r="C765" s="266"/>
      <c r="D765" s="267"/>
      <c r="E765" s="263"/>
      <c r="F765" s="190"/>
      <c r="G765" s="181"/>
      <c r="H765" s="181"/>
      <c r="I765" s="181"/>
    </row>
    <row r="766" spans="1:9" ht="15">
      <c r="A766" s="186"/>
      <c r="B766" s="265"/>
      <c r="C766" s="266"/>
      <c r="D766" s="267"/>
      <c r="E766" s="263"/>
      <c r="F766" s="190"/>
      <c r="G766" s="181"/>
      <c r="H766" s="181"/>
      <c r="I766" s="181"/>
    </row>
    <row r="767" spans="1:9" ht="15">
      <c r="A767" s="186"/>
      <c r="B767" s="265"/>
      <c r="C767" s="266"/>
      <c r="D767" s="267"/>
      <c r="E767" s="263"/>
      <c r="F767" s="190"/>
      <c r="G767" s="181"/>
      <c r="H767" s="181"/>
      <c r="I767" s="181"/>
    </row>
    <row r="768" spans="1:9" ht="15">
      <c r="A768" s="186"/>
      <c r="B768" s="265"/>
      <c r="C768" s="266"/>
      <c r="D768" s="267"/>
      <c r="E768" s="263"/>
      <c r="F768" s="190"/>
      <c r="G768" s="181"/>
      <c r="H768" s="181"/>
      <c r="I768" s="181"/>
    </row>
    <row r="769" spans="1:9" ht="15">
      <c r="A769" s="186"/>
      <c r="B769" s="265"/>
      <c r="C769" s="266"/>
      <c r="D769" s="267"/>
      <c r="E769" s="263"/>
      <c r="F769" s="190"/>
      <c r="G769" s="181"/>
      <c r="H769" s="181"/>
      <c r="I769" s="181"/>
    </row>
    <row r="770" spans="1:9" ht="15">
      <c r="A770" s="186"/>
      <c r="B770" s="265"/>
      <c r="C770" s="266"/>
      <c r="D770" s="267"/>
      <c r="E770" s="263"/>
      <c r="F770" s="190"/>
      <c r="G770" s="181"/>
      <c r="H770" s="181"/>
      <c r="I770" s="181"/>
    </row>
    <row r="771" spans="1:9" ht="15">
      <c r="A771" s="186"/>
      <c r="B771" s="265"/>
      <c r="C771" s="266"/>
      <c r="D771" s="267"/>
      <c r="E771" s="263"/>
      <c r="F771" s="190"/>
      <c r="G771" s="181"/>
      <c r="H771" s="181"/>
      <c r="I771" s="181"/>
    </row>
    <row r="772" spans="1:9" ht="15">
      <c r="A772" s="186"/>
      <c r="B772" s="265"/>
      <c r="C772" s="266"/>
      <c r="D772" s="267"/>
      <c r="E772" s="263"/>
      <c r="F772" s="190"/>
      <c r="G772" s="181"/>
      <c r="H772" s="181"/>
      <c r="I772" s="181"/>
    </row>
    <row r="773" spans="1:9" ht="15">
      <c r="A773" s="186"/>
      <c r="B773" s="265"/>
      <c r="C773" s="266"/>
      <c r="D773" s="267"/>
      <c r="E773" s="263"/>
      <c r="F773" s="190"/>
      <c r="G773" s="181"/>
      <c r="H773" s="181"/>
      <c r="I773" s="181"/>
    </row>
    <row r="774" spans="1:9" ht="15">
      <c r="A774" s="186"/>
      <c r="B774" s="265"/>
      <c r="C774" s="266"/>
      <c r="D774" s="267"/>
      <c r="E774" s="263"/>
      <c r="F774" s="190"/>
      <c r="G774" s="181"/>
      <c r="H774" s="181"/>
      <c r="I774" s="181"/>
    </row>
    <row r="775" spans="1:9" ht="15">
      <c r="A775" s="186"/>
      <c r="B775" s="265"/>
      <c r="C775" s="266"/>
      <c r="D775" s="267"/>
      <c r="E775" s="263"/>
      <c r="F775" s="190"/>
      <c r="G775" s="181"/>
      <c r="H775" s="181"/>
      <c r="I775" s="181"/>
    </row>
    <row r="776" spans="1:9" ht="15">
      <c r="A776" s="186"/>
      <c r="B776" s="265"/>
      <c r="C776" s="266"/>
      <c r="D776" s="267"/>
      <c r="E776" s="263"/>
      <c r="F776" s="190"/>
      <c r="G776" s="181"/>
      <c r="H776" s="181"/>
      <c r="I776" s="181"/>
    </row>
    <row r="777" spans="1:9" ht="15">
      <c r="A777" s="186"/>
      <c r="B777" s="265"/>
      <c r="C777" s="266"/>
      <c r="D777" s="267"/>
      <c r="E777" s="263"/>
      <c r="F777" s="190"/>
      <c r="G777" s="181"/>
      <c r="H777" s="181"/>
      <c r="I777" s="181"/>
    </row>
    <row r="778" spans="1:9" ht="15">
      <c r="A778" s="186"/>
      <c r="B778" s="265"/>
      <c r="C778" s="266"/>
      <c r="D778" s="267"/>
      <c r="E778" s="263"/>
      <c r="F778" s="190"/>
      <c r="G778" s="181"/>
      <c r="H778" s="181"/>
      <c r="I778" s="181"/>
    </row>
    <row r="779" spans="1:9" ht="15">
      <c r="A779" s="186"/>
      <c r="B779" s="265"/>
      <c r="C779" s="266"/>
      <c r="D779" s="267"/>
      <c r="E779" s="263"/>
      <c r="F779" s="190"/>
      <c r="G779" s="181"/>
      <c r="H779" s="181"/>
      <c r="I779" s="181"/>
    </row>
    <row r="780" spans="1:9" ht="15">
      <c r="A780" s="186"/>
      <c r="B780" s="265"/>
      <c r="C780" s="266"/>
      <c r="D780" s="267"/>
      <c r="E780" s="263"/>
      <c r="F780" s="190"/>
      <c r="G780" s="181"/>
      <c r="H780" s="181"/>
      <c r="I780" s="181"/>
    </row>
    <row r="781" spans="1:9" ht="15">
      <c r="A781" s="186"/>
      <c r="B781" s="265"/>
      <c r="C781" s="266"/>
      <c r="D781" s="267"/>
      <c r="E781" s="263"/>
      <c r="F781" s="190"/>
      <c r="G781" s="181"/>
      <c r="H781" s="181"/>
      <c r="I781" s="181"/>
    </row>
    <row r="782" spans="1:9" ht="15">
      <c r="A782" s="186"/>
      <c r="B782" s="265"/>
      <c r="C782" s="266"/>
      <c r="D782" s="267"/>
      <c r="E782" s="263"/>
      <c r="F782" s="190"/>
      <c r="G782" s="181"/>
      <c r="H782" s="181"/>
      <c r="I782" s="181"/>
    </row>
    <row r="783" spans="1:9" ht="15">
      <c r="A783" s="186"/>
      <c r="B783" s="265"/>
      <c r="C783" s="266"/>
      <c r="D783" s="267"/>
      <c r="E783" s="263"/>
      <c r="F783" s="190"/>
      <c r="G783" s="181"/>
      <c r="H783" s="181"/>
      <c r="I783" s="181"/>
    </row>
    <row r="784" spans="1:9" ht="15">
      <c r="A784" s="186"/>
      <c r="B784" s="265"/>
      <c r="C784" s="266"/>
      <c r="D784" s="267"/>
      <c r="E784" s="263"/>
      <c r="F784" s="190"/>
      <c r="G784" s="181"/>
      <c r="H784" s="181"/>
      <c r="I784" s="181"/>
    </row>
    <row r="785" spans="1:9" ht="15">
      <c r="A785" s="186"/>
      <c r="B785" s="265"/>
      <c r="C785" s="266"/>
      <c r="D785" s="267"/>
      <c r="E785" s="263"/>
      <c r="F785" s="190"/>
      <c r="G785" s="181"/>
      <c r="H785" s="181"/>
      <c r="I785" s="181"/>
    </row>
    <row r="786" spans="1:9" ht="15">
      <c r="A786" s="186"/>
      <c r="B786" s="265"/>
      <c r="C786" s="266"/>
      <c r="D786" s="267"/>
      <c r="E786" s="263"/>
      <c r="F786" s="190"/>
      <c r="G786" s="181"/>
      <c r="H786" s="181"/>
      <c r="I786" s="181"/>
    </row>
    <row r="787" spans="1:9" ht="15">
      <c r="A787" s="186"/>
      <c r="B787" s="265"/>
      <c r="C787" s="266"/>
      <c r="D787" s="267"/>
      <c r="E787" s="263"/>
      <c r="F787" s="190"/>
      <c r="G787" s="181"/>
      <c r="H787" s="181"/>
      <c r="I787" s="181"/>
    </row>
    <row r="788" spans="1:9" ht="15">
      <c r="A788" s="186"/>
      <c r="B788" s="265"/>
      <c r="C788" s="266"/>
      <c r="D788" s="267"/>
      <c r="E788" s="263"/>
      <c r="F788" s="190"/>
      <c r="G788" s="181"/>
      <c r="H788" s="181"/>
      <c r="I788" s="181"/>
    </row>
    <row r="789" spans="1:9" ht="15">
      <c r="A789" s="186"/>
      <c r="B789" s="265"/>
      <c r="C789" s="266"/>
      <c r="D789" s="267"/>
      <c r="E789" s="263"/>
      <c r="F789" s="190"/>
      <c r="G789" s="181"/>
      <c r="H789" s="181"/>
      <c r="I789" s="181"/>
    </row>
    <row r="790" spans="1:9" ht="15">
      <c r="A790" s="186"/>
      <c r="B790" s="265"/>
      <c r="C790" s="266"/>
      <c r="D790" s="267"/>
      <c r="E790" s="263"/>
      <c r="F790" s="190"/>
      <c r="G790" s="181"/>
      <c r="H790" s="181"/>
      <c r="I790" s="181"/>
    </row>
    <row r="791" spans="1:9" ht="15">
      <c r="A791" s="186"/>
      <c r="B791" s="265"/>
      <c r="C791" s="266"/>
      <c r="D791" s="267"/>
      <c r="E791" s="263"/>
      <c r="F791" s="190"/>
      <c r="G791" s="181"/>
      <c r="H791" s="181"/>
      <c r="I791" s="181"/>
    </row>
    <row r="792" spans="1:9" ht="15">
      <c r="A792" s="186"/>
      <c r="B792" s="265"/>
      <c r="C792" s="266"/>
      <c r="D792" s="267"/>
      <c r="E792" s="263"/>
      <c r="F792" s="190"/>
      <c r="G792" s="181"/>
      <c r="H792" s="181"/>
      <c r="I792" s="181"/>
    </row>
    <row r="793" spans="1:9" ht="15">
      <c r="A793" s="186"/>
      <c r="B793" s="265"/>
      <c r="C793" s="266"/>
      <c r="D793" s="267"/>
      <c r="E793" s="263"/>
      <c r="F793" s="190"/>
      <c r="G793" s="181"/>
      <c r="H793" s="181"/>
      <c r="I793" s="181"/>
    </row>
    <row r="794" spans="1:9" ht="15">
      <c r="A794" s="186"/>
      <c r="B794" s="265"/>
      <c r="C794" s="266"/>
      <c r="D794" s="267"/>
      <c r="E794" s="263"/>
      <c r="F794" s="190"/>
      <c r="G794" s="181"/>
      <c r="H794" s="181"/>
      <c r="I794" s="181"/>
    </row>
    <row r="795" spans="1:9" ht="15">
      <c r="A795" s="186"/>
      <c r="B795" s="265"/>
      <c r="C795" s="266"/>
      <c r="D795" s="267"/>
      <c r="E795" s="263"/>
      <c r="F795" s="190"/>
      <c r="G795" s="181"/>
      <c r="H795" s="181"/>
      <c r="I795" s="181"/>
    </row>
    <row r="796" spans="1:9" ht="15">
      <c r="A796" s="186"/>
      <c r="B796" s="265"/>
      <c r="C796" s="266"/>
      <c r="D796" s="267"/>
      <c r="E796" s="263"/>
      <c r="F796" s="190"/>
      <c r="G796" s="181"/>
      <c r="H796" s="181"/>
      <c r="I796" s="181"/>
    </row>
    <row r="797" spans="1:9" ht="15">
      <c r="A797" s="186"/>
      <c r="B797" s="265"/>
      <c r="C797" s="266"/>
      <c r="D797" s="267"/>
      <c r="E797" s="263"/>
      <c r="F797" s="190"/>
      <c r="G797" s="181"/>
      <c r="H797" s="181"/>
      <c r="I797" s="181"/>
    </row>
    <row r="798" spans="1:9" ht="15">
      <c r="A798" s="186"/>
      <c r="B798" s="265"/>
      <c r="C798" s="266"/>
      <c r="D798" s="267"/>
      <c r="E798" s="263"/>
      <c r="F798" s="190"/>
      <c r="G798" s="181"/>
      <c r="H798" s="181"/>
      <c r="I798" s="181"/>
    </row>
    <row r="799" spans="1:9" ht="15">
      <c r="A799" s="186"/>
      <c r="B799" s="265"/>
      <c r="C799" s="266"/>
      <c r="D799" s="267"/>
      <c r="E799" s="263"/>
      <c r="F799" s="190"/>
      <c r="G799" s="181"/>
      <c r="H799" s="181"/>
      <c r="I799" s="181"/>
    </row>
    <row r="800" spans="1:9" ht="15">
      <c r="A800" s="186"/>
      <c r="B800" s="265"/>
      <c r="C800" s="266"/>
      <c r="D800" s="267"/>
      <c r="E800" s="263"/>
      <c r="F800" s="190"/>
      <c r="G800" s="181"/>
      <c r="H800" s="181"/>
      <c r="I800" s="181"/>
    </row>
    <row r="801" spans="1:9" ht="15">
      <c r="A801" s="186"/>
      <c r="B801" s="265"/>
      <c r="C801" s="266"/>
      <c r="D801" s="267"/>
      <c r="E801" s="263"/>
      <c r="F801" s="190"/>
      <c r="G801" s="181"/>
      <c r="H801" s="181"/>
      <c r="I801" s="181"/>
    </row>
    <row r="802" spans="1:9" ht="15">
      <c r="A802" s="186"/>
      <c r="B802" s="265"/>
      <c r="C802" s="266"/>
      <c r="D802" s="267"/>
      <c r="E802" s="263"/>
      <c r="F802" s="190"/>
      <c r="G802" s="181"/>
      <c r="H802" s="181"/>
      <c r="I802" s="181"/>
    </row>
    <row r="803" spans="1:9" ht="15">
      <c r="A803" s="186"/>
      <c r="B803" s="265"/>
      <c r="C803" s="266"/>
      <c r="D803" s="267"/>
      <c r="E803" s="263"/>
      <c r="F803" s="190"/>
      <c r="G803" s="181"/>
      <c r="H803" s="181"/>
      <c r="I803" s="181"/>
    </row>
    <row r="804" spans="1:6" s="181" customFormat="1" ht="15">
      <c r="A804" s="186"/>
      <c r="B804" s="265"/>
      <c r="C804" s="266"/>
      <c r="D804" s="267"/>
      <c r="E804" s="263"/>
      <c r="F804" s="190"/>
    </row>
    <row r="805" spans="1:6" s="181" customFormat="1" ht="15">
      <c r="A805" s="186"/>
      <c r="B805" s="265"/>
      <c r="C805" s="266"/>
      <c r="D805" s="267"/>
      <c r="E805" s="263"/>
      <c r="F805" s="190"/>
    </row>
    <row r="806" spans="1:6" s="181" customFormat="1" ht="15">
      <c r="A806" s="186"/>
      <c r="B806" s="265"/>
      <c r="C806" s="266"/>
      <c r="D806" s="267"/>
      <c r="E806" s="263"/>
      <c r="F806" s="190"/>
    </row>
    <row r="807" spans="1:6" s="181" customFormat="1" ht="15">
      <c r="A807" s="186"/>
      <c r="B807" s="265"/>
      <c r="C807" s="266"/>
      <c r="D807" s="267"/>
      <c r="E807" s="263"/>
      <c r="F807" s="190"/>
    </row>
    <row r="808" spans="1:6" s="181" customFormat="1" ht="15">
      <c r="A808" s="186"/>
      <c r="B808" s="265"/>
      <c r="C808" s="266"/>
      <c r="D808" s="267"/>
      <c r="E808" s="263"/>
      <c r="F808" s="190"/>
    </row>
    <row r="809" spans="1:6" s="181" customFormat="1" ht="15">
      <c r="A809" s="186"/>
      <c r="B809" s="265"/>
      <c r="C809" s="266"/>
      <c r="D809" s="267"/>
      <c r="E809" s="263"/>
      <c r="F809" s="190"/>
    </row>
    <row r="810" spans="1:6" s="181" customFormat="1" ht="15">
      <c r="A810" s="186"/>
      <c r="B810" s="265"/>
      <c r="C810" s="266"/>
      <c r="D810" s="267"/>
      <c r="E810" s="263"/>
      <c r="F810" s="190"/>
    </row>
    <row r="811" spans="1:6" s="181" customFormat="1" ht="15">
      <c r="A811" s="186"/>
      <c r="B811" s="265"/>
      <c r="C811" s="266"/>
      <c r="D811" s="267"/>
      <c r="E811" s="263"/>
      <c r="F811" s="190"/>
    </row>
    <row r="812" spans="1:6" s="181" customFormat="1" ht="15">
      <c r="A812" s="186"/>
      <c r="B812" s="265"/>
      <c r="C812" s="266"/>
      <c r="D812" s="267"/>
      <c r="E812" s="263"/>
      <c r="F812" s="190"/>
    </row>
    <row r="813" spans="1:6" s="181" customFormat="1" ht="15">
      <c r="A813" s="186"/>
      <c r="B813" s="265"/>
      <c r="C813" s="266"/>
      <c r="D813" s="267"/>
      <c r="E813" s="263"/>
      <c r="F813" s="190"/>
    </row>
    <row r="814" spans="1:6" s="181" customFormat="1" ht="15">
      <c r="A814" s="186"/>
      <c r="B814" s="265"/>
      <c r="C814" s="266"/>
      <c r="D814" s="267"/>
      <c r="E814" s="263"/>
      <c r="F814" s="190"/>
    </row>
    <row r="815" spans="1:6" s="181" customFormat="1" ht="15">
      <c r="A815" s="186"/>
      <c r="B815" s="265"/>
      <c r="C815" s="266"/>
      <c r="D815" s="267"/>
      <c r="E815" s="263"/>
      <c r="F815" s="190"/>
    </row>
    <row r="816" spans="1:6" s="181" customFormat="1" ht="15">
      <c r="A816" s="186"/>
      <c r="B816" s="265"/>
      <c r="C816" s="266"/>
      <c r="D816" s="267"/>
      <c r="E816" s="263"/>
      <c r="F816" s="190"/>
    </row>
    <row r="817" spans="1:6" s="181" customFormat="1" ht="15">
      <c r="A817" s="186"/>
      <c r="B817" s="265"/>
      <c r="C817" s="266"/>
      <c r="D817" s="267"/>
      <c r="E817" s="263"/>
      <c r="F817" s="190"/>
    </row>
    <row r="818" spans="1:6" s="181" customFormat="1" ht="15">
      <c r="A818" s="186"/>
      <c r="B818" s="265"/>
      <c r="C818" s="266"/>
      <c r="D818" s="267"/>
      <c r="E818" s="263"/>
      <c r="F818" s="190"/>
    </row>
    <row r="819" spans="1:6" s="181" customFormat="1" ht="15">
      <c r="A819" s="186"/>
      <c r="B819" s="265"/>
      <c r="C819" s="266"/>
      <c r="D819" s="267"/>
      <c r="E819" s="263"/>
      <c r="F819" s="190"/>
    </row>
    <row r="820" spans="1:6" s="181" customFormat="1" ht="15">
      <c r="A820" s="186"/>
      <c r="B820" s="265"/>
      <c r="C820" s="266"/>
      <c r="D820" s="267"/>
      <c r="E820" s="263"/>
      <c r="F820" s="190"/>
    </row>
    <row r="821" spans="1:6" s="181" customFormat="1" ht="15">
      <c r="A821" s="186"/>
      <c r="B821" s="265"/>
      <c r="C821" s="266"/>
      <c r="D821" s="267"/>
      <c r="E821" s="263"/>
      <c r="F821" s="190"/>
    </row>
    <row r="822" spans="1:6" s="181" customFormat="1" ht="15">
      <c r="A822" s="186"/>
      <c r="B822" s="265"/>
      <c r="C822" s="266"/>
      <c r="D822" s="267"/>
      <c r="E822" s="263"/>
      <c r="F822" s="190"/>
    </row>
    <row r="823" spans="1:6" s="181" customFormat="1" ht="15">
      <c r="A823" s="186"/>
      <c r="B823" s="265"/>
      <c r="C823" s="266"/>
      <c r="D823" s="267"/>
      <c r="E823" s="263"/>
      <c r="F823" s="190"/>
    </row>
    <row r="824" spans="1:6" s="181" customFormat="1" ht="15">
      <c r="A824" s="186"/>
      <c r="B824" s="265"/>
      <c r="C824" s="266"/>
      <c r="D824" s="267"/>
      <c r="E824" s="263"/>
      <c r="F824" s="190"/>
    </row>
    <row r="825" spans="1:6" s="181" customFormat="1" ht="15">
      <c r="A825" s="186"/>
      <c r="B825" s="265"/>
      <c r="C825" s="266"/>
      <c r="D825" s="267"/>
      <c r="E825" s="263"/>
      <c r="F825" s="190"/>
    </row>
    <row r="826" spans="1:6" s="181" customFormat="1" ht="15">
      <c r="A826" s="186"/>
      <c r="B826" s="265"/>
      <c r="C826" s="266"/>
      <c r="D826" s="267"/>
      <c r="E826" s="263"/>
      <c r="F826" s="190"/>
    </row>
    <row r="827" spans="1:6" s="181" customFormat="1" ht="15">
      <c r="A827" s="186"/>
      <c r="B827" s="265"/>
      <c r="C827" s="266"/>
      <c r="D827" s="267"/>
      <c r="E827" s="263"/>
      <c r="F827" s="190"/>
    </row>
    <row r="828" spans="1:6" s="181" customFormat="1" ht="15">
      <c r="A828" s="186"/>
      <c r="B828" s="265"/>
      <c r="C828" s="266"/>
      <c r="D828" s="267"/>
      <c r="E828" s="263"/>
      <c r="F828" s="190"/>
    </row>
    <row r="829" spans="1:6" s="181" customFormat="1" ht="15">
      <c r="A829" s="186"/>
      <c r="B829" s="265"/>
      <c r="C829" s="266"/>
      <c r="D829" s="267"/>
      <c r="E829" s="263"/>
      <c r="F829" s="190"/>
    </row>
    <row r="830" spans="1:6" s="181" customFormat="1" ht="15">
      <c r="A830" s="186"/>
      <c r="B830" s="265"/>
      <c r="C830" s="266"/>
      <c r="D830" s="267"/>
      <c r="E830" s="263"/>
      <c r="F830" s="190"/>
    </row>
    <row r="831" spans="1:6" s="181" customFormat="1" ht="15">
      <c r="A831" s="186"/>
      <c r="B831" s="265"/>
      <c r="C831" s="266"/>
      <c r="D831" s="267"/>
      <c r="E831" s="263"/>
      <c r="F831" s="190"/>
    </row>
    <row r="832" spans="1:6" s="181" customFormat="1" ht="15">
      <c r="A832" s="186"/>
      <c r="B832" s="265"/>
      <c r="C832" s="266"/>
      <c r="D832" s="267"/>
      <c r="E832" s="263"/>
      <c r="F832" s="190"/>
    </row>
    <row r="833" spans="1:6" s="181" customFormat="1" ht="15">
      <c r="A833" s="186"/>
      <c r="B833" s="265"/>
      <c r="C833" s="266"/>
      <c r="D833" s="267"/>
      <c r="E833" s="263"/>
      <c r="F833" s="190"/>
    </row>
    <row r="834" spans="1:6" s="181" customFormat="1" ht="15">
      <c r="A834" s="186"/>
      <c r="B834" s="265"/>
      <c r="C834" s="266"/>
      <c r="D834" s="267"/>
      <c r="E834" s="263"/>
      <c r="F834" s="190"/>
    </row>
    <row r="835" spans="1:6" s="181" customFormat="1" ht="15">
      <c r="A835" s="186"/>
      <c r="B835" s="265"/>
      <c r="C835" s="266"/>
      <c r="D835" s="267"/>
      <c r="E835" s="263"/>
      <c r="F835" s="190"/>
    </row>
    <row r="836" spans="1:6" s="181" customFormat="1" ht="15">
      <c r="A836" s="186"/>
      <c r="B836" s="265"/>
      <c r="C836" s="266"/>
      <c r="D836" s="267"/>
      <c r="E836" s="263"/>
      <c r="F836" s="190"/>
    </row>
    <row r="837" spans="1:6" s="181" customFormat="1" ht="15">
      <c r="A837" s="186"/>
      <c r="B837" s="265"/>
      <c r="C837" s="266"/>
      <c r="D837" s="267"/>
      <c r="E837" s="263"/>
      <c r="F837" s="190"/>
    </row>
    <row r="838" spans="1:6" s="181" customFormat="1" ht="15">
      <c r="A838" s="186"/>
      <c r="B838" s="265"/>
      <c r="C838" s="266"/>
      <c r="D838" s="267"/>
      <c r="E838" s="263"/>
      <c r="F838" s="190"/>
    </row>
    <row r="839" spans="1:6" s="181" customFormat="1" ht="15">
      <c r="A839" s="186"/>
      <c r="B839" s="265"/>
      <c r="C839" s="266"/>
      <c r="D839" s="267"/>
      <c r="E839" s="263"/>
      <c r="F839" s="190"/>
    </row>
    <row r="840" spans="1:6" s="181" customFormat="1" ht="15">
      <c r="A840" s="186"/>
      <c r="B840" s="265"/>
      <c r="C840" s="266"/>
      <c r="D840" s="267"/>
      <c r="E840" s="263"/>
      <c r="F840" s="190"/>
    </row>
    <row r="841" spans="1:6" s="181" customFormat="1" ht="15">
      <c r="A841" s="186"/>
      <c r="B841" s="265"/>
      <c r="C841" s="266"/>
      <c r="D841" s="267"/>
      <c r="E841" s="263"/>
      <c r="F841" s="190"/>
    </row>
    <row r="842" spans="1:6" s="181" customFormat="1" ht="15">
      <c r="A842" s="186"/>
      <c r="B842" s="265"/>
      <c r="C842" s="266"/>
      <c r="D842" s="267"/>
      <c r="E842" s="263"/>
      <c r="F842" s="190"/>
    </row>
    <row r="843" spans="1:6" s="181" customFormat="1" ht="15">
      <c r="A843" s="186"/>
      <c r="B843" s="265"/>
      <c r="C843" s="266"/>
      <c r="D843" s="267"/>
      <c r="E843" s="263"/>
      <c r="F843" s="190"/>
    </row>
    <row r="844" spans="1:6" s="181" customFormat="1" ht="15">
      <c r="A844" s="186"/>
      <c r="B844" s="265"/>
      <c r="C844" s="266"/>
      <c r="D844" s="267"/>
      <c r="E844" s="263"/>
      <c r="F844" s="190"/>
    </row>
    <row r="845" spans="1:6" s="181" customFormat="1" ht="15">
      <c r="A845" s="186"/>
      <c r="B845" s="265"/>
      <c r="C845" s="266"/>
      <c r="D845" s="267"/>
      <c r="E845" s="263"/>
      <c r="F845" s="190"/>
    </row>
    <row r="846" spans="1:6" s="181" customFormat="1" ht="15">
      <c r="A846" s="186"/>
      <c r="B846" s="265"/>
      <c r="C846" s="266"/>
      <c r="D846" s="267"/>
      <c r="E846" s="263"/>
      <c r="F846" s="190"/>
    </row>
    <row r="847" spans="1:6" s="181" customFormat="1" ht="15">
      <c r="A847" s="186"/>
      <c r="B847" s="265"/>
      <c r="C847" s="266"/>
      <c r="D847" s="267"/>
      <c r="E847" s="263"/>
      <c r="F847" s="190"/>
    </row>
    <row r="848" spans="1:6" s="181" customFormat="1" ht="15">
      <c r="A848" s="186"/>
      <c r="B848" s="265"/>
      <c r="C848" s="266"/>
      <c r="D848" s="267"/>
      <c r="E848" s="263"/>
      <c r="F848" s="190"/>
    </row>
    <row r="849" spans="1:6" s="181" customFormat="1" ht="15">
      <c r="A849" s="186"/>
      <c r="B849" s="265"/>
      <c r="C849" s="266"/>
      <c r="D849" s="267"/>
      <c r="E849" s="263"/>
      <c r="F849" s="190"/>
    </row>
    <row r="850" spans="1:6" s="181" customFormat="1" ht="15">
      <c r="A850" s="186"/>
      <c r="B850" s="265"/>
      <c r="C850" s="266"/>
      <c r="D850" s="267"/>
      <c r="E850" s="263"/>
      <c r="F850" s="190"/>
    </row>
    <row r="851" spans="1:6" s="181" customFormat="1" ht="15">
      <c r="A851" s="186"/>
      <c r="B851" s="265"/>
      <c r="C851" s="266"/>
      <c r="D851" s="267"/>
      <c r="E851" s="263"/>
      <c r="F851" s="190"/>
    </row>
    <row r="852" spans="1:6" s="181" customFormat="1" ht="15">
      <c r="A852" s="186"/>
      <c r="B852" s="265"/>
      <c r="C852" s="266"/>
      <c r="D852" s="267"/>
      <c r="E852" s="263"/>
      <c r="F852" s="190"/>
    </row>
    <row r="853" spans="1:6" s="181" customFormat="1" ht="15">
      <c r="A853" s="186"/>
      <c r="B853" s="265"/>
      <c r="C853" s="266"/>
      <c r="D853" s="267"/>
      <c r="E853" s="263"/>
      <c r="F853" s="190"/>
    </row>
    <row r="854" spans="1:6" s="181" customFormat="1" ht="15">
      <c r="A854" s="186"/>
      <c r="B854" s="265"/>
      <c r="C854" s="266"/>
      <c r="D854" s="267"/>
      <c r="E854" s="263"/>
      <c r="F854" s="190"/>
    </row>
    <row r="855" spans="1:6" s="181" customFormat="1" ht="15">
      <c r="A855" s="186"/>
      <c r="B855" s="265"/>
      <c r="C855" s="266"/>
      <c r="D855" s="267"/>
      <c r="E855" s="263"/>
      <c r="F855" s="190"/>
    </row>
    <row r="856" spans="1:6" s="181" customFormat="1" ht="15">
      <c r="A856" s="186"/>
      <c r="B856" s="265"/>
      <c r="C856" s="266"/>
      <c r="D856" s="267"/>
      <c r="E856" s="263"/>
      <c r="F856" s="190"/>
    </row>
    <row r="857" spans="1:6" s="181" customFormat="1" ht="15">
      <c r="A857" s="186"/>
      <c r="B857" s="265"/>
      <c r="C857" s="266"/>
      <c r="D857" s="267"/>
      <c r="E857" s="263"/>
      <c r="F857" s="190"/>
    </row>
    <row r="858" spans="1:6" s="181" customFormat="1" ht="15">
      <c r="A858" s="186"/>
      <c r="B858" s="265"/>
      <c r="C858" s="266"/>
      <c r="D858" s="267"/>
      <c r="E858" s="263"/>
      <c r="F858" s="190"/>
    </row>
    <row r="859" spans="1:6" s="181" customFormat="1" ht="15">
      <c r="A859" s="186"/>
      <c r="B859" s="265"/>
      <c r="C859" s="266"/>
      <c r="D859" s="267"/>
      <c r="E859" s="263"/>
      <c r="F859" s="190"/>
    </row>
    <row r="860" spans="1:6" s="181" customFormat="1" ht="15">
      <c r="A860" s="186"/>
      <c r="B860" s="265"/>
      <c r="C860" s="266"/>
      <c r="D860" s="267"/>
      <c r="E860" s="263"/>
      <c r="F860" s="190"/>
    </row>
    <row r="861" spans="1:6" s="181" customFormat="1" ht="15">
      <c r="A861" s="186"/>
      <c r="B861" s="265"/>
      <c r="C861" s="266"/>
      <c r="D861" s="267"/>
      <c r="E861" s="263"/>
      <c r="F861" s="190"/>
    </row>
    <row r="862" spans="1:6" s="181" customFormat="1" ht="15">
      <c r="A862" s="186"/>
      <c r="B862" s="265"/>
      <c r="C862" s="266"/>
      <c r="D862" s="267"/>
      <c r="E862" s="263"/>
      <c r="F862" s="190"/>
    </row>
    <row r="863" spans="1:6" s="181" customFormat="1" ht="15">
      <c r="A863" s="186"/>
      <c r="B863" s="265"/>
      <c r="C863" s="266"/>
      <c r="D863" s="267"/>
      <c r="E863" s="263"/>
      <c r="F863" s="190"/>
    </row>
    <row r="864" spans="1:6" s="181" customFormat="1" ht="15">
      <c r="A864" s="186"/>
      <c r="B864" s="265"/>
      <c r="C864" s="266"/>
      <c r="D864" s="267"/>
      <c r="E864" s="263"/>
      <c r="F864" s="190"/>
    </row>
    <row r="865" spans="1:6" s="181" customFormat="1" ht="15">
      <c r="A865" s="186"/>
      <c r="B865" s="265"/>
      <c r="C865" s="266"/>
      <c r="D865" s="267"/>
      <c r="E865" s="263"/>
      <c r="F865" s="190"/>
    </row>
    <row r="866" spans="1:6" s="181" customFormat="1" ht="15">
      <c r="A866" s="186"/>
      <c r="B866" s="265"/>
      <c r="C866" s="266"/>
      <c r="D866" s="267"/>
      <c r="E866" s="263"/>
      <c r="F866" s="190"/>
    </row>
    <row r="867" spans="1:6" s="181" customFormat="1" ht="15">
      <c r="A867" s="186"/>
      <c r="B867" s="265"/>
      <c r="C867" s="266"/>
      <c r="D867" s="267"/>
      <c r="E867" s="263"/>
      <c r="F867" s="190"/>
    </row>
    <row r="868" spans="1:6" s="181" customFormat="1" ht="15">
      <c r="A868" s="186"/>
      <c r="B868" s="265"/>
      <c r="C868" s="266"/>
      <c r="D868" s="267"/>
      <c r="E868" s="263"/>
      <c r="F868" s="190"/>
    </row>
    <row r="869" spans="1:6" s="181" customFormat="1" ht="15">
      <c r="A869" s="186"/>
      <c r="B869" s="265"/>
      <c r="C869" s="266"/>
      <c r="D869" s="267"/>
      <c r="E869" s="263"/>
      <c r="F869" s="190"/>
    </row>
    <row r="870" spans="1:6" s="181" customFormat="1" ht="15">
      <c r="A870" s="186"/>
      <c r="B870" s="265"/>
      <c r="C870" s="266"/>
      <c r="D870" s="267"/>
      <c r="E870" s="263"/>
      <c r="F870" s="190"/>
    </row>
    <row r="871" spans="1:6" s="181" customFormat="1" ht="15">
      <c r="A871" s="186"/>
      <c r="B871" s="265"/>
      <c r="C871" s="266"/>
      <c r="D871" s="267"/>
      <c r="E871" s="263"/>
      <c r="F871" s="190"/>
    </row>
    <row r="872" spans="1:6" s="181" customFormat="1" ht="15">
      <c r="A872" s="186"/>
      <c r="B872" s="265"/>
      <c r="C872" s="266"/>
      <c r="D872" s="267"/>
      <c r="E872" s="263"/>
      <c r="F872" s="190"/>
    </row>
    <row r="873" spans="1:6" s="181" customFormat="1" ht="15">
      <c r="A873" s="186"/>
      <c r="B873" s="265"/>
      <c r="C873" s="266"/>
      <c r="D873" s="267"/>
      <c r="E873" s="263"/>
      <c r="F873" s="190"/>
    </row>
    <row r="874" spans="1:6" s="181" customFormat="1" ht="15">
      <c r="A874" s="186"/>
      <c r="B874" s="265"/>
      <c r="C874" s="266"/>
      <c r="D874" s="267"/>
      <c r="E874" s="263"/>
      <c r="F874" s="190"/>
    </row>
    <row r="875" spans="1:6" s="181" customFormat="1" ht="15">
      <c r="A875" s="186"/>
      <c r="B875" s="265"/>
      <c r="C875" s="266"/>
      <c r="D875" s="267"/>
      <c r="E875" s="263"/>
      <c r="F875" s="190"/>
    </row>
    <row r="876" spans="1:6" s="181" customFormat="1" ht="15">
      <c r="A876" s="186"/>
      <c r="B876" s="265"/>
      <c r="C876" s="266"/>
      <c r="D876" s="267"/>
      <c r="E876" s="263"/>
      <c r="F876" s="190"/>
    </row>
    <row r="877" spans="1:6" s="181" customFormat="1" ht="15">
      <c r="A877" s="186"/>
      <c r="B877" s="265"/>
      <c r="C877" s="266"/>
      <c r="D877" s="267"/>
      <c r="E877" s="263"/>
      <c r="F877" s="190"/>
    </row>
    <row r="878" spans="1:6" s="181" customFormat="1" ht="15">
      <c r="A878" s="186"/>
      <c r="B878" s="265"/>
      <c r="C878" s="266"/>
      <c r="D878" s="267"/>
      <c r="E878" s="263"/>
      <c r="F878" s="190"/>
    </row>
    <row r="879" spans="1:6" s="181" customFormat="1" ht="15">
      <c r="A879" s="186"/>
      <c r="B879" s="265"/>
      <c r="C879" s="266"/>
      <c r="D879" s="267"/>
      <c r="E879" s="263"/>
      <c r="F879" s="190"/>
    </row>
    <row r="880" spans="1:6" s="181" customFormat="1" ht="15">
      <c r="A880" s="186"/>
      <c r="B880" s="265"/>
      <c r="C880" s="266"/>
      <c r="D880" s="267"/>
      <c r="E880" s="263"/>
      <c r="F880" s="190"/>
    </row>
    <row r="881" spans="1:6" s="181" customFormat="1" ht="15">
      <c r="A881" s="186"/>
      <c r="B881" s="265"/>
      <c r="C881" s="266"/>
      <c r="D881" s="267"/>
      <c r="E881" s="263"/>
      <c r="F881" s="190"/>
    </row>
    <row r="882" spans="1:6" s="181" customFormat="1" ht="15">
      <c r="A882" s="186"/>
      <c r="B882" s="265"/>
      <c r="C882" s="266"/>
      <c r="D882" s="267"/>
      <c r="E882" s="263"/>
      <c r="F882" s="190"/>
    </row>
    <row r="883" spans="1:6" s="181" customFormat="1" ht="15">
      <c r="A883" s="186"/>
      <c r="B883" s="265"/>
      <c r="C883" s="266"/>
      <c r="D883" s="267"/>
      <c r="E883" s="263"/>
      <c r="F883" s="190"/>
    </row>
    <row r="884" spans="1:6" s="181" customFormat="1" ht="15">
      <c r="A884" s="186"/>
      <c r="B884" s="265"/>
      <c r="C884" s="266"/>
      <c r="D884" s="267"/>
      <c r="E884" s="263"/>
      <c r="F884" s="190"/>
    </row>
    <row r="885" spans="1:6" s="181" customFormat="1" ht="15">
      <c r="A885" s="186"/>
      <c r="B885" s="265"/>
      <c r="C885" s="266"/>
      <c r="D885" s="267"/>
      <c r="E885" s="263"/>
      <c r="F885" s="190"/>
    </row>
    <row r="886" spans="1:6" s="181" customFormat="1" ht="15">
      <c r="A886" s="186"/>
      <c r="B886" s="265"/>
      <c r="C886" s="266"/>
      <c r="D886" s="267"/>
      <c r="E886" s="263"/>
      <c r="F886" s="190"/>
    </row>
    <row r="887" spans="1:6" s="181" customFormat="1" ht="15">
      <c r="A887" s="186"/>
      <c r="B887" s="265"/>
      <c r="C887" s="266"/>
      <c r="D887" s="267"/>
      <c r="E887" s="263"/>
      <c r="F887" s="190"/>
    </row>
    <row r="888" spans="1:6" s="181" customFormat="1" ht="15">
      <c r="A888" s="186"/>
      <c r="B888" s="265"/>
      <c r="C888" s="266"/>
      <c r="D888" s="267"/>
      <c r="E888" s="263"/>
      <c r="F888" s="190"/>
    </row>
    <row r="889" spans="1:6" s="181" customFormat="1" ht="15">
      <c r="A889" s="186"/>
      <c r="B889" s="265"/>
      <c r="C889" s="266"/>
      <c r="D889" s="267"/>
      <c r="E889" s="263"/>
      <c r="F889" s="190"/>
    </row>
    <row r="890" spans="1:6" s="181" customFormat="1" ht="15">
      <c r="A890" s="186"/>
      <c r="B890" s="265"/>
      <c r="C890" s="266"/>
      <c r="D890" s="267"/>
      <c r="E890" s="263"/>
      <c r="F890" s="190"/>
    </row>
    <row r="891" spans="1:6" s="181" customFormat="1" ht="15">
      <c r="A891" s="186"/>
      <c r="B891" s="265"/>
      <c r="C891" s="266"/>
      <c r="D891" s="267"/>
      <c r="E891" s="263"/>
      <c r="F891" s="190"/>
    </row>
    <row r="892" spans="1:6" s="181" customFormat="1" ht="15">
      <c r="A892" s="186"/>
      <c r="B892" s="265"/>
      <c r="C892" s="266"/>
      <c r="D892" s="267"/>
      <c r="E892" s="263"/>
      <c r="F892" s="190"/>
    </row>
    <row r="893" spans="1:6" s="181" customFormat="1" ht="15">
      <c r="A893" s="186"/>
      <c r="B893" s="265"/>
      <c r="C893" s="266"/>
      <c r="D893" s="267"/>
      <c r="E893" s="263"/>
      <c r="F893" s="190"/>
    </row>
    <row r="894" spans="1:6" s="181" customFormat="1" ht="15">
      <c r="A894" s="186"/>
      <c r="B894" s="265"/>
      <c r="C894" s="266"/>
      <c r="D894" s="267"/>
      <c r="E894" s="263"/>
      <c r="F894" s="190"/>
    </row>
    <row r="895" spans="1:6" s="181" customFormat="1" ht="15">
      <c r="A895" s="186"/>
      <c r="B895" s="265"/>
      <c r="C895" s="266"/>
      <c r="D895" s="267"/>
      <c r="E895" s="263"/>
      <c r="F895" s="190"/>
    </row>
    <row r="896" spans="1:6" s="181" customFormat="1" ht="15">
      <c r="A896" s="186"/>
      <c r="B896" s="265"/>
      <c r="C896" s="266"/>
      <c r="D896" s="267"/>
      <c r="E896" s="263"/>
      <c r="F896" s="190"/>
    </row>
    <row r="897" spans="1:6" s="181" customFormat="1" ht="15">
      <c r="A897" s="186"/>
      <c r="B897" s="265"/>
      <c r="C897" s="266"/>
      <c r="D897" s="267"/>
      <c r="E897" s="263"/>
      <c r="F897" s="190"/>
    </row>
    <row r="898" spans="1:6" s="181" customFormat="1" ht="15">
      <c r="A898" s="186"/>
      <c r="B898" s="265"/>
      <c r="C898" s="266"/>
      <c r="D898" s="267"/>
      <c r="E898" s="263"/>
      <c r="F898" s="190"/>
    </row>
    <row r="899" spans="1:6" s="181" customFormat="1" ht="15">
      <c r="A899" s="186"/>
      <c r="B899" s="265"/>
      <c r="C899" s="266"/>
      <c r="D899" s="267"/>
      <c r="E899" s="263"/>
      <c r="F899" s="190"/>
    </row>
    <row r="900" spans="1:6" s="181" customFormat="1" ht="15">
      <c r="A900" s="186"/>
      <c r="B900" s="265"/>
      <c r="C900" s="266"/>
      <c r="D900" s="267"/>
      <c r="E900" s="263"/>
      <c r="F900" s="190"/>
    </row>
    <row r="901" spans="1:6" s="181" customFormat="1" ht="15">
      <c r="A901" s="186"/>
      <c r="B901" s="265"/>
      <c r="C901" s="266"/>
      <c r="D901" s="267"/>
      <c r="E901" s="263"/>
      <c r="F901" s="190"/>
    </row>
    <row r="902" spans="1:6" s="181" customFormat="1" ht="15">
      <c r="A902" s="186"/>
      <c r="B902" s="265"/>
      <c r="C902" s="266"/>
      <c r="D902" s="267"/>
      <c r="E902" s="263"/>
      <c r="F902" s="190"/>
    </row>
    <row r="903" spans="1:6" s="181" customFormat="1" ht="15">
      <c r="A903" s="186"/>
      <c r="B903" s="265"/>
      <c r="C903" s="266"/>
      <c r="D903" s="267"/>
      <c r="E903" s="263"/>
      <c r="F903" s="190"/>
    </row>
    <row r="904" spans="1:6" s="181" customFormat="1" ht="15">
      <c r="A904" s="186"/>
      <c r="B904" s="265"/>
      <c r="C904" s="266"/>
      <c r="D904" s="267"/>
      <c r="E904" s="263"/>
      <c r="F904" s="190"/>
    </row>
    <row r="905" spans="1:6" s="181" customFormat="1" ht="15">
      <c r="A905" s="186"/>
      <c r="B905" s="265"/>
      <c r="C905" s="266"/>
      <c r="D905" s="267"/>
      <c r="E905" s="263"/>
      <c r="F905" s="190"/>
    </row>
    <row r="906" spans="1:6" s="181" customFormat="1" ht="15">
      <c r="A906" s="186"/>
      <c r="B906" s="265"/>
      <c r="C906" s="266"/>
      <c r="D906" s="267"/>
      <c r="E906" s="263"/>
      <c r="F906" s="190"/>
    </row>
    <row r="907" spans="1:6" s="181" customFormat="1" ht="15">
      <c r="A907" s="186"/>
      <c r="B907" s="265"/>
      <c r="C907" s="266"/>
      <c r="D907" s="267"/>
      <c r="E907" s="263"/>
      <c r="F907" s="190"/>
    </row>
    <row r="908" spans="1:6" s="181" customFormat="1" ht="15">
      <c r="A908" s="186"/>
      <c r="B908" s="265"/>
      <c r="C908" s="266"/>
      <c r="D908" s="267"/>
      <c r="E908" s="263"/>
      <c r="F908" s="190"/>
    </row>
    <row r="909" spans="1:6" s="181" customFormat="1" ht="15">
      <c r="A909" s="186"/>
      <c r="B909" s="265"/>
      <c r="C909" s="266"/>
      <c r="D909" s="267"/>
      <c r="E909" s="263"/>
      <c r="F909" s="190"/>
    </row>
    <row r="910" spans="1:6" s="181" customFormat="1" ht="15">
      <c r="A910" s="186"/>
      <c r="B910" s="265"/>
      <c r="C910" s="266"/>
      <c r="D910" s="267"/>
      <c r="E910" s="263"/>
      <c r="F910" s="190"/>
    </row>
    <row r="911" spans="1:6" s="181" customFormat="1" ht="15">
      <c r="A911" s="186"/>
      <c r="B911" s="265"/>
      <c r="C911" s="266"/>
      <c r="D911" s="267"/>
      <c r="E911" s="263"/>
      <c r="F911" s="190"/>
    </row>
    <row r="912" spans="1:6" s="181" customFormat="1" ht="15">
      <c r="A912" s="186"/>
      <c r="B912" s="265"/>
      <c r="C912" s="266"/>
      <c r="D912" s="267"/>
      <c r="E912" s="263"/>
      <c r="F912" s="190"/>
    </row>
    <row r="913" spans="1:6" s="181" customFormat="1" ht="15">
      <c r="A913" s="186"/>
      <c r="B913" s="265"/>
      <c r="C913" s="266"/>
      <c r="D913" s="267"/>
      <c r="E913" s="263"/>
      <c r="F913" s="190"/>
    </row>
    <row r="914" spans="1:6" s="181" customFormat="1" ht="15">
      <c r="A914" s="186"/>
      <c r="B914" s="265"/>
      <c r="C914" s="266"/>
      <c r="D914" s="267"/>
      <c r="E914" s="263"/>
      <c r="F914" s="190"/>
    </row>
    <row r="915" spans="1:6" s="181" customFormat="1" ht="15">
      <c r="A915" s="186"/>
      <c r="B915" s="265"/>
      <c r="C915" s="266"/>
      <c r="D915" s="267"/>
      <c r="E915" s="263"/>
      <c r="F915" s="190"/>
    </row>
    <row r="916" spans="1:6" s="181" customFormat="1" ht="15">
      <c r="A916" s="186"/>
      <c r="B916" s="265"/>
      <c r="C916" s="266"/>
      <c r="D916" s="267"/>
      <c r="E916" s="263"/>
      <c r="F916" s="190"/>
    </row>
    <row r="917" spans="1:6" s="181" customFormat="1" ht="15">
      <c r="A917" s="186"/>
      <c r="B917" s="265"/>
      <c r="C917" s="266"/>
      <c r="D917" s="267"/>
      <c r="E917" s="263"/>
      <c r="F917" s="190"/>
    </row>
    <row r="918" spans="1:6" s="181" customFormat="1" ht="15">
      <c r="A918" s="186"/>
      <c r="B918" s="265"/>
      <c r="C918" s="266"/>
      <c r="D918" s="267"/>
      <c r="E918" s="263"/>
      <c r="F918" s="190"/>
    </row>
    <row r="919" spans="1:6" s="181" customFormat="1" ht="15">
      <c r="A919" s="186"/>
      <c r="B919" s="265"/>
      <c r="C919" s="266"/>
      <c r="D919" s="267"/>
      <c r="E919" s="263"/>
      <c r="F919" s="190"/>
    </row>
    <row r="920" spans="1:6" s="181" customFormat="1" ht="15">
      <c r="A920" s="186"/>
      <c r="B920" s="265"/>
      <c r="C920" s="266"/>
      <c r="D920" s="267"/>
      <c r="E920" s="263"/>
      <c r="F920" s="190"/>
    </row>
    <row r="921" spans="1:6" s="181" customFormat="1" ht="15">
      <c r="A921" s="186"/>
      <c r="B921" s="265"/>
      <c r="C921" s="266"/>
      <c r="D921" s="267"/>
      <c r="E921" s="263"/>
      <c r="F921" s="190"/>
    </row>
    <row r="922" spans="1:6" s="181" customFormat="1" ht="15">
      <c r="A922" s="186"/>
      <c r="B922" s="265"/>
      <c r="C922" s="266"/>
      <c r="D922" s="267"/>
      <c r="E922" s="263"/>
      <c r="F922" s="190"/>
    </row>
    <row r="923" spans="1:6" s="181" customFormat="1" ht="15">
      <c r="A923" s="186"/>
      <c r="B923" s="265"/>
      <c r="C923" s="266"/>
      <c r="D923" s="267"/>
      <c r="E923" s="263"/>
      <c r="F923" s="190"/>
    </row>
    <row r="924" spans="1:6" s="181" customFormat="1" ht="15">
      <c r="A924" s="186"/>
      <c r="B924" s="265"/>
      <c r="C924" s="266"/>
      <c r="D924" s="267"/>
      <c r="E924" s="263"/>
      <c r="F924" s="190"/>
    </row>
    <row r="925" spans="1:6" s="181" customFormat="1" ht="15">
      <c r="A925" s="186"/>
      <c r="B925" s="265"/>
      <c r="C925" s="266"/>
      <c r="D925" s="267"/>
      <c r="E925" s="263"/>
      <c r="F925" s="190"/>
    </row>
    <row r="926" spans="1:6" s="181" customFormat="1" ht="15">
      <c r="A926" s="186"/>
      <c r="B926" s="265"/>
      <c r="C926" s="266"/>
      <c r="D926" s="267"/>
      <c r="E926" s="263"/>
      <c r="F926" s="190"/>
    </row>
    <row r="927" spans="1:6" s="181" customFormat="1" ht="15">
      <c r="A927" s="186"/>
      <c r="B927" s="265"/>
      <c r="C927" s="266"/>
      <c r="D927" s="267"/>
      <c r="E927" s="263"/>
      <c r="F927" s="190"/>
    </row>
    <row r="928" spans="1:6" s="181" customFormat="1" ht="15">
      <c r="A928" s="186"/>
      <c r="B928" s="265"/>
      <c r="C928" s="266"/>
      <c r="D928" s="267"/>
      <c r="E928" s="263"/>
      <c r="F928" s="190"/>
    </row>
    <row r="929" spans="1:6" s="181" customFormat="1" ht="15">
      <c r="A929" s="186"/>
      <c r="B929" s="265"/>
      <c r="C929" s="266"/>
      <c r="D929" s="267"/>
      <c r="E929" s="263"/>
      <c r="F929" s="190"/>
    </row>
    <row r="930" spans="1:6" s="181" customFormat="1" ht="15">
      <c r="A930" s="186"/>
      <c r="B930" s="265"/>
      <c r="C930" s="266"/>
      <c r="D930" s="267"/>
      <c r="E930" s="263"/>
      <c r="F930" s="190"/>
    </row>
    <row r="931" spans="1:6" s="181" customFormat="1" ht="15">
      <c r="A931" s="186"/>
      <c r="B931" s="265"/>
      <c r="C931" s="266"/>
      <c r="D931" s="267"/>
      <c r="E931" s="263"/>
      <c r="F931" s="190"/>
    </row>
    <row r="932" spans="1:6" s="181" customFormat="1" ht="15">
      <c r="A932" s="186"/>
      <c r="B932" s="265"/>
      <c r="C932" s="266"/>
      <c r="D932" s="267"/>
      <c r="E932" s="263"/>
      <c r="F932" s="190"/>
    </row>
    <row r="933" spans="1:6" s="181" customFormat="1" ht="15">
      <c r="A933" s="186"/>
      <c r="B933" s="265"/>
      <c r="C933" s="266"/>
      <c r="D933" s="267"/>
      <c r="E933" s="263"/>
      <c r="F933" s="190"/>
    </row>
    <row r="934" spans="1:6" s="181" customFormat="1" ht="15">
      <c r="A934" s="186"/>
      <c r="B934" s="265"/>
      <c r="C934" s="266"/>
      <c r="D934" s="267"/>
      <c r="E934" s="263"/>
      <c r="F934" s="190"/>
    </row>
    <row r="935" spans="1:6" s="181" customFormat="1" ht="15">
      <c r="A935" s="186"/>
      <c r="B935" s="265"/>
      <c r="C935" s="266"/>
      <c r="D935" s="267"/>
      <c r="E935" s="263"/>
      <c r="F935" s="190"/>
    </row>
    <row r="936" spans="1:6" s="181" customFormat="1" ht="15">
      <c r="A936" s="186"/>
      <c r="B936" s="265"/>
      <c r="C936" s="266"/>
      <c r="D936" s="267"/>
      <c r="E936" s="263"/>
      <c r="F936" s="190"/>
    </row>
    <row r="937" spans="1:6" s="181" customFormat="1" ht="15">
      <c r="A937" s="186"/>
      <c r="B937" s="265"/>
      <c r="C937" s="266"/>
      <c r="D937" s="267"/>
      <c r="E937" s="263"/>
      <c r="F937" s="190"/>
    </row>
    <row r="938" spans="1:6" s="181" customFormat="1" ht="15">
      <c r="A938" s="186"/>
      <c r="B938" s="265"/>
      <c r="C938" s="266"/>
      <c r="D938" s="267"/>
      <c r="E938" s="263"/>
      <c r="F938" s="190"/>
    </row>
    <row r="939" spans="1:6" s="181" customFormat="1" ht="15">
      <c r="A939" s="186"/>
      <c r="B939" s="265"/>
      <c r="C939" s="266"/>
      <c r="D939" s="267"/>
      <c r="E939" s="263"/>
      <c r="F939" s="190"/>
    </row>
    <row r="940" spans="1:6" s="181" customFormat="1" ht="15">
      <c r="A940" s="186"/>
      <c r="B940" s="265"/>
      <c r="C940" s="266"/>
      <c r="D940" s="267"/>
      <c r="E940" s="263"/>
      <c r="F940" s="190"/>
    </row>
    <row r="941" spans="1:6" s="181" customFormat="1" ht="15">
      <c r="A941" s="186"/>
      <c r="B941" s="265"/>
      <c r="C941" s="266"/>
      <c r="D941" s="267"/>
      <c r="E941" s="263"/>
      <c r="F941" s="190"/>
    </row>
    <row r="942" spans="1:6" s="181" customFormat="1" ht="15">
      <c r="A942" s="186"/>
      <c r="B942" s="265"/>
      <c r="C942" s="266"/>
      <c r="D942" s="267"/>
      <c r="E942" s="263"/>
      <c r="F942" s="190"/>
    </row>
    <row r="943" spans="1:6" s="181" customFormat="1" ht="15">
      <c r="A943" s="186"/>
      <c r="B943" s="265"/>
      <c r="C943" s="266"/>
      <c r="D943" s="267"/>
      <c r="E943" s="263"/>
      <c r="F943" s="190"/>
    </row>
    <row r="944" spans="1:6" s="181" customFormat="1" ht="15">
      <c r="A944" s="186"/>
      <c r="B944" s="265"/>
      <c r="C944" s="266"/>
      <c r="D944" s="267"/>
      <c r="E944" s="263"/>
      <c r="F944" s="190"/>
    </row>
    <row r="945" spans="1:6" s="181" customFormat="1" ht="15">
      <c r="A945" s="186"/>
      <c r="B945" s="265"/>
      <c r="C945" s="266"/>
      <c r="D945" s="267"/>
      <c r="E945" s="263"/>
      <c r="F945" s="190"/>
    </row>
    <row r="946" spans="1:6" s="181" customFormat="1" ht="15">
      <c r="A946" s="186"/>
      <c r="B946" s="265"/>
      <c r="C946" s="266"/>
      <c r="D946" s="267"/>
      <c r="E946" s="263"/>
      <c r="F946" s="190"/>
    </row>
    <row r="947" spans="1:6" s="181" customFormat="1" ht="15">
      <c r="A947" s="186"/>
      <c r="B947" s="265"/>
      <c r="C947" s="266"/>
      <c r="D947" s="267"/>
      <c r="E947" s="263"/>
      <c r="F947" s="190"/>
    </row>
    <row r="948" spans="1:6" s="181" customFormat="1" ht="15">
      <c r="A948" s="186"/>
      <c r="B948" s="265"/>
      <c r="C948" s="266"/>
      <c r="D948" s="267"/>
      <c r="E948" s="263"/>
      <c r="F948" s="190"/>
    </row>
    <row r="949" spans="1:6" s="181" customFormat="1" ht="15">
      <c r="A949" s="186"/>
      <c r="B949" s="265"/>
      <c r="C949" s="266"/>
      <c r="D949" s="267"/>
      <c r="E949" s="263"/>
      <c r="F949" s="190"/>
    </row>
  </sheetData>
  <sheetProtection/>
  <mergeCells count="13">
    <mergeCell ref="A3:I3"/>
    <mergeCell ref="A4:I4"/>
    <mergeCell ref="H6:I6"/>
    <mergeCell ref="A7:A8"/>
    <mergeCell ref="B7:B8"/>
    <mergeCell ref="C7:C8"/>
    <mergeCell ref="D7:D8"/>
    <mergeCell ref="B703:E703"/>
    <mergeCell ref="E7:E8"/>
    <mergeCell ref="F7:F8"/>
    <mergeCell ref="G7:G8"/>
    <mergeCell ref="H7:I7"/>
    <mergeCell ref="A701:H701"/>
  </mergeCells>
  <printOptions/>
  <pageMargins left="0.36" right="0" top="0" bottom="0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6">
      <selection activeCell="A38" sqref="A38"/>
    </sheetView>
  </sheetViews>
  <sheetFormatPr defaultColWidth="9.140625" defaultRowHeight="12.75"/>
  <cols>
    <col min="1" max="1" width="98.140625" style="0" customWidth="1"/>
  </cols>
  <sheetData>
    <row r="1" ht="30">
      <c r="A1" s="498" t="s">
        <v>956</v>
      </c>
    </row>
    <row r="2" ht="30">
      <c r="A2" s="498" t="s">
        <v>957</v>
      </c>
    </row>
    <row r="3" ht="30">
      <c r="A3" s="498"/>
    </row>
    <row r="4" ht="30">
      <c r="A4" s="498" t="s">
        <v>995</v>
      </c>
    </row>
    <row r="5" ht="15">
      <c r="A5" s="499"/>
    </row>
    <row r="6" ht="15">
      <c r="A6" s="499" t="s">
        <v>958</v>
      </c>
    </row>
    <row r="7" ht="30">
      <c r="A7" s="498"/>
    </row>
    <row r="8" ht="30">
      <c r="A8" s="498"/>
    </row>
    <row r="9" ht="30">
      <c r="A9" s="498"/>
    </row>
    <row r="10" ht="30">
      <c r="A10" s="498"/>
    </row>
    <row r="11" ht="30">
      <c r="A11" s="498"/>
    </row>
    <row r="12" ht="19.5">
      <c r="A12" s="500" t="s">
        <v>959</v>
      </c>
    </row>
    <row r="13" ht="20.25">
      <c r="A13" s="500" t="s">
        <v>1004</v>
      </c>
    </row>
    <row r="14" ht="30">
      <c r="A14" s="501"/>
    </row>
    <row r="15" ht="30">
      <c r="A15" s="501"/>
    </row>
    <row r="16" ht="30">
      <c r="A16" s="501"/>
    </row>
    <row r="17" ht="30">
      <c r="A17" s="501"/>
    </row>
    <row r="18" ht="19.5">
      <c r="A18" s="505" t="s">
        <v>988</v>
      </c>
    </row>
    <row r="19" ht="14.25">
      <c r="A19" s="502" t="s">
        <v>972</v>
      </c>
    </row>
    <row r="20" ht="23.25">
      <c r="A20" s="503"/>
    </row>
    <row r="21" ht="23.25">
      <c r="A21" s="503"/>
    </row>
    <row r="22" ht="23.25">
      <c r="A22" s="503"/>
    </row>
    <row r="23" ht="23.25">
      <c r="A23" s="503"/>
    </row>
    <row r="24" ht="23.25">
      <c r="A24" s="503"/>
    </row>
    <row r="25" ht="23.25">
      <c r="A25" s="503"/>
    </row>
    <row r="26" ht="23.25">
      <c r="A26" s="503"/>
    </row>
    <row r="27" ht="18.75">
      <c r="A27" s="504" t="s">
        <v>960</v>
      </c>
    </row>
  </sheetData>
  <sheetProtection/>
  <printOptions/>
  <pageMargins left="0.7" right="0.7" top="0.56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2016-02-02T08:37:53Z</cp:lastPrinted>
  <dcterms:created xsi:type="dcterms:W3CDTF">1996-10-14T23:33:28Z</dcterms:created>
  <dcterms:modified xsi:type="dcterms:W3CDTF">2016-02-08T10:44:55Z</dcterms:modified>
  <cp:category/>
  <cp:version/>
  <cp:contentType/>
  <cp:contentStatus/>
</cp:coreProperties>
</file>