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115" tabRatio="860" activeTab="1"/>
  </bookViews>
  <sheets>
    <sheet name="Vernagir" sheetId="1" r:id="rId1"/>
    <sheet name="Ekamutner" sheetId="2" r:id="rId2"/>
    <sheet name="Gorcarnakan caxs" sheetId="3" r:id="rId3"/>
    <sheet name="Tntesagitakan " sheetId="4" r:id="rId4"/>
    <sheet name="Dificit" sheetId="5" r:id="rId5"/>
    <sheet name="Dificiti caxs" sheetId="6" r:id="rId6"/>
    <sheet name="hatvac6" sheetId="7" r:id="rId7"/>
    <sheet name="Aparq" sheetId="8" r:id="rId8"/>
    <sheet name="Hoxer" sheetId="9" r:id="rId9"/>
  </sheets>
  <definedNames>
    <definedName name="_xlnm.Print_Area" localSheetId="4">'Dificit'!$A$1:$E$10</definedName>
    <definedName name="_xlnm.Print_Area" localSheetId="5">'Dificiti caxs'!$A$2:$F$84</definedName>
    <definedName name="_xlnm.Print_Area" localSheetId="1">'Ekamutner'!$A$1:$F$94</definedName>
    <definedName name="_xlnm.Print_Area" localSheetId="2">'Gorcarnakan caxs'!$A$1:$H$308</definedName>
    <definedName name="_xlnm.Print_Area" localSheetId="3">'Tntesagitakan '!$A$1:$F$229</definedName>
  </definedNames>
  <calcPr fullCalcOnLoad="1"/>
</workbook>
</file>

<file path=xl/sharedStrings.xml><?xml version="1.0" encoding="utf-8"?>
<sst xmlns="http://schemas.openxmlformats.org/spreadsheetml/2006/main" count="2440" uniqueCount="998">
  <si>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</si>
  <si>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</si>
  <si>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</si>
  <si>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</si>
  <si>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</si>
  <si>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</si>
  <si>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</si>
  <si>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</si>
  <si>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</si>
  <si>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</si>
  <si>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</si>
  <si>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</si>
  <si>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</si>
  <si>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</si>
  <si>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</si>
  <si>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</si>
  <si>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</si>
  <si>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</si>
  <si>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</si>
  <si>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</si>
  <si>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</si>
  <si>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</si>
  <si>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</si>
  <si>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</si>
  <si>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</si>
  <si>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</si>
  <si>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</si>
  <si>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</si>
  <si>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</si>
  <si>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</si>
  <si>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</si>
  <si>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</si>
  <si>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</si>
  <si>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</si>
  <si>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</si>
  <si>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</si>
  <si>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</si>
  <si>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</si>
  <si>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</si>
  <si>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</si>
  <si>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</si>
  <si>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</si>
  <si>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</si>
  <si>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</si>
  <si>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</si>
  <si>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</si>
  <si>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</si>
  <si>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</si>
  <si>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</si>
  <si>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 xml:space="preserve">  Ð³Ù³Ï³ñ·ã³ÛÇÝ Íñ³·ñ³ÛÇÝ Í³é³ÛáõÃÛáõÝÝ»ñ 4232</t>
  </si>
  <si>
    <t>Հարկեր  4823</t>
  </si>
  <si>
    <t>ß»Ýù»ñÇ ¨ Ï³é ÁÝÃ. Ýáñá·áõÙ ¨ å³Ñå³ÝáõÙ 4251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</si>
  <si>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</si>
  <si>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</si>
  <si>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</si>
  <si>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</si>
  <si>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</si>
  <si>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</si>
  <si>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</si>
  <si>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</si>
  <si>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</si>
  <si>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</si>
  <si>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</si>
  <si>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</si>
  <si>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</si>
  <si>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</si>
  <si>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</si>
  <si>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</si>
  <si>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</si>
  <si>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</si>
  <si>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</si>
  <si>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</si>
  <si>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</si>
  <si>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</si>
  <si>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</si>
  <si>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</si>
  <si>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</si>
  <si>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</si>
  <si>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</si>
  <si>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</si>
  <si>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</si>
  <si>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</si>
  <si>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</si>
  <si>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</si>
  <si>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1300</t>
  </si>
  <si>
    <t>ÊáõÙµ</t>
  </si>
  <si>
    <t>¸³ë</t>
  </si>
  <si>
    <t xml:space="preserve"> X</t>
  </si>
  <si>
    <t>X</t>
  </si>
  <si>
    <t xml:space="preserve">üÇÝ³Ýë³Ï³Ý ¨ Ñ³ñÏ³µÛáõç»ï³ÛÇÝ Ñ³ñ³µ»ñáõÃÛáõÝÝ»ñ </t>
  </si>
  <si>
    <t xml:space="preserve">²ñï³ùÇÝ Ñ³ñ³µ»ñáõÃÛáõÝÝ»ñ </t>
  </si>
  <si>
    <t>²ñï³ùÇÝ ïÝï»ë³Ï³Ý û·ÝáõÃÛáõÝ</t>
  </si>
  <si>
    <t xml:space="preserve">ØÇç³½·³ÛÇÝ Ï³½Ù³Ï»ñåáõÃÛáõÝÝ»ñÇ ÙÇçáóáí ïñ³Ù³¹ñíáÕ ïÝï»ë³Ï³Ý û·ÝáõÃÛáõÝ </t>
  </si>
  <si>
    <t>ÀÝ¹Ñ³Ýáõñ µÝáõÛÃÇ Í³é³ÛáõÃÛáõÝÝ»ñ</t>
  </si>
  <si>
    <t xml:space="preserve">²ßË³ï³Ï³½ÙÇ /Ï³¹ñ»ñÇ/ ·Íáí ÁÝ¹Ñ³Ýáõñ µÝáõÛÃÇ Í³é³ÛáõÃÛáõÝÝ»ñ </t>
  </si>
  <si>
    <t xml:space="preserve">Ìñ³·ñÙ³Ý ¨ íÇ×³Ï³·ñ³Ï³Ý ÁÝ¹Ñ³Ýáõñ Í³é³ÛáõÃÛáõÝÝ»ñ </t>
  </si>
  <si>
    <t xml:space="preserve">ÀÝ¹Ñ³Ýáõñ µÝáõÛÃÇ ³ÛÉ Í³é³ÛáõÃÛáõÝÝ»ñ </t>
  </si>
  <si>
    <t>ÀÝ¹Ñ³Ýáõñ µÝáõÛÃÇ Ñ»ï³½áï³Ï³Ý ³ßË³ï³Ýù</t>
  </si>
  <si>
    <t xml:space="preserve">ÀÝ¹Ñ³Ýáõñ µÝáõÛÃÇ Ñ»ï³½áï³Ï³Ý ³ßË³ï³Ýù </t>
  </si>
  <si>
    <t xml:space="preserve">ÀÝ¹Ñ³Ýáõñ µÝáõÛÃÇ Ñ³Ýñ³ÛÇÝ Í³é³ÛáõÃÛáõÝÝ»ñÇ ·Íáí Ñ»ï³½áï³Ï³Ý ¨ Ý³Ë³·Í³ÛÇÝ ³ßË³ï³ÝùÝ»ñ </t>
  </si>
  <si>
    <t xml:space="preserve">ÀÝ¹Ñ³Ýáõñ µÝáõÛÃÇ Ñ³Ýñ³ÛÇÝ Í³é³ÛáõÃÛáõÝÝ»ñ ·Íáí Ñ»ï³½áï³Ï³Ý ¨ Ý³Ë³·Í³ÛÇÝ ³ßË³ï³ÝùÝ»ñ  </t>
  </si>
  <si>
    <t>ÀÝ¹Ñ³Ýáõñ µÝáõÛÃÇ Ñ³Ýñ³ÛÇÝ Í³é³ÛáõÃÛáõÝÝ»ñ (³ÛÉ ¹³ë»ñÇÝ ãå³ïÏ³ÝáÕ)</t>
  </si>
  <si>
    <t xml:space="preserve">ÀÝ¹Ñ³Ýáõñ µÝáõÛÃÇ Ñ³Ýñ³ÛÇÝ Í³é³ÛáõÃÛáõÝÝ»ñ (³ÛÉ ¹³ë»ñÇÝ ãå³ïÏ³ÝáÕ) </t>
  </si>
  <si>
    <t>Î³é³í³ñáõÃÛ³Ý ï³ñµ»ñ Ù³Ï³ñ¹³ÏÝ»ñÇ ÙÇç¨ Çñ³Ï³Ý³óíáÕ ÁÝ¹Ñ³Ýáõñ µÝáõÛÃÇ ïñ³Ýëý»ñïÝ»ñ</t>
  </si>
  <si>
    <t>è³½Ù³Ï³Ý å³ßïå³ÝáõÃÛáõÝ</t>
  </si>
  <si>
    <t xml:space="preserve">è³½Ù³Ï³Ý å³ßïå³ÝáõÃÛáõÝ </t>
  </si>
  <si>
    <t>ø³Õ³ù³óÇ³Ï³Ý å³ßïå³ÝáõÃÛáõÝ</t>
  </si>
  <si>
    <t xml:space="preserve">ø³Õ³ù³óÇ³Ï³Ý å³ßïå³ÝáõÃÛáõÝ </t>
  </si>
  <si>
    <t>²ñï³ùÇÝ é³½Ù³Ï³Ý û·ÝáõÃÛáõÝ</t>
  </si>
  <si>
    <t xml:space="preserve">²ñï³ùÇÝ é³½Ù³Ï³Ý û·ÝáõÃÛáõÝ </t>
  </si>
  <si>
    <t>Ð»ï³½áï³Ï³Ý ¨ Ý³Ë³·Í³ÛÇÝ ³ßË³ï³ÝùÝ»ñ å³ßïå³ÝáõÃÛ³Ý áÉáñïáõÙ</t>
  </si>
  <si>
    <t>ä³ßïå³ÝáõÃÛáõÝ (³ÛÉ ¹³ë»ñÇÝ ãå³ïÏ³ÝáÕ)</t>
  </si>
  <si>
    <t>àëïÇÏ³ÝáõÃÛáõÝ</t>
  </si>
  <si>
    <t xml:space="preserve">¸³ï³ñ³ÝÝ»ñ </t>
  </si>
  <si>
    <t>Î³É³Ý³í³Ûñ»ñ</t>
  </si>
  <si>
    <t xml:space="preserve">Î³É³Ý³í³Ûñ»ñ </t>
  </si>
  <si>
    <t>ÀÝ¹Ñ³Ýáõñ µÝáõÛÃÇ ïÝï»ë³Ï³Ý, ³é¨ïñ³ÛÇÝ ¨ ³ßË³ï³ÝùÇ ·Íáí Ñ³ñ³µ»ñáõÃÛáõÝÝ»ñ</t>
  </si>
  <si>
    <t xml:space="preserve">ÀÝ¹Ñ³Ýáõñ µÝáõÛÃÇ ïÝï»ë³Ï³Ý ¨ ³é¨ïñ³ÛÇÝ Ñ³ñ³µ»ñáõÃÛáõÝÝ»ñ </t>
  </si>
  <si>
    <t xml:space="preserve">²ßË³ï³ÝùÇ Ñ»ï Ï³åí³Í ÁÝ¹Ñ³Ýáõñ µÝáõÛÃÇ Ñ³ñ³µ»ñáõÃÛáõÝÝ»ñ </t>
  </si>
  <si>
    <t>¶ÛáõÕ³ïÝï»ëáõÃÛáõÝ, ³Ýï³é³ÛÇÝ ïÝï»ëáõÃÛáõÝ, ÓÏÝáñëáõÃÛáõÝ ¨ áñëáñ¹áõÃÛáõÝ</t>
  </si>
  <si>
    <t xml:space="preserve">¶ÛáõÕ³ïÝï»ëáõÃÛáõÝ </t>
  </si>
  <si>
    <t xml:space="preserve">²Ýï³é³ÛÇÝ ïÝï»ëáõÃÛáõÝ </t>
  </si>
  <si>
    <t>ÒÏÝáñëáõÃÛáõÝ ¨ áñëáñ¹áõÃÛáõÝ</t>
  </si>
  <si>
    <t>ì³é»ÉÇù ¨ ¿Ý»ñ·»ïÇÏ³</t>
  </si>
  <si>
    <t>ø³ñ³ÍáõË  ¨ ³ÛÉ Ï³ñÍñ µÝ³Ï³Ý í³é»ÉÇù</t>
  </si>
  <si>
    <t xml:space="preserve">Ü³íÃ³ÙÃ»ñù ¨ µÝ³Ï³Ý ·³½ </t>
  </si>
  <si>
    <t>ØÇçáõÏ³ÛÇÝ í³é»ÉÇù</t>
  </si>
  <si>
    <t>ì³é»ÉÇùÇ ³ÛÉ ï»ë³ÏÝ»ñ</t>
  </si>
  <si>
    <t xml:space="preserve">¾É»Ïïñ³¿Ý»ñ·Ç³ </t>
  </si>
  <si>
    <t>àã ¿É»Ïïñ³Ï³Ý ¿Ý»ñ·Ç³</t>
  </si>
  <si>
    <t>È»éÝ³³ñ¹ÛáõÝ³Ñ³ÝáõÙ, ³ñ¹ÛáõÝ³µ»ñáõÃÛáõÝ ¨ ßÇÝ³ñ³ñáõÃÛáõÝ</t>
  </si>
  <si>
    <t>Ð³Ýù³ÛÇÝ é»ëáõñëÝ»ñÇ ³ñ¹ÛáõÝ³Ñ³ÝáõÙ, µ³ó³éáõÃÛ³Ùµ µÝ³Ï³Ý í³é»ÉÇùÇ</t>
  </si>
  <si>
    <t xml:space="preserve">²ñ¹ÛáõÝ³µ»ñáõÃÛáõÝ </t>
  </si>
  <si>
    <t xml:space="preserve">ÞÇÝ³ñ³ñáõÃÛáõÝ </t>
  </si>
  <si>
    <t>îñ³Ýëåáñï</t>
  </si>
  <si>
    <t xml:space="preserve">×³Ý³å³ñÑ³ÛÇÝ ïñ³Ýëåáñï </t>
  </si>
  <si>
    <t xml:space="preserve">æñ³ÛÇÝ ïñ³Ýëåáñï </t>
  </si>
  <si>
    <t xml:space="preserve">ºñÏ³ÃáõÕ³ÛÇÝ ïñ³Ýëåáñï </t>
  </si>
  <si>
    <t xml:space="preserve"> ¶ºÔ²ðøàôÜÆøÆ</t>
  </si>
  <si>
    <t xml:space="preserve">ú¹³ÛÇÝ ïñ³Ýëåáñï </t>
  </si>
  <si>
    <t xml:space="preserve">ÊáÕáí³Ï³ß³ñ³ÛÇÝ ¨ ³ÛÉ ïñ³Ýëåáñï </t>
  </si>
  <si>
    <t>Î³å</t>
  </si>
  <si>
    <r>
      <t xml:space="preserve"> </t>
    </r>
    <r>
      <rPr>
        <b/>
        <u val="single"/>
        <sz val="14"/>
        <rFont val="Arial Armenian"/>
        <family val="2"/>
      </rPr>
      <t>Ð²îì²Ì 2</t>
    </r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</si>
  <si>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¸²ê²Î²ð¶Ø²Ü</t>
    </r>
  </si>
  <si>
    <t>(Ñ³½³ñ ¹ñ³ÙÝ»ñáí)</t>
  </si>
  <si>
    <t xml:space="preserve">ÀÝ¹³Ù»ÝÁ (ë.10+ë.11) </t>
  </si>
  <si>
    <t>Ð²îì²Ì 3</t>
  </si>
  <si>
    <t>Ð²Ø²ÚÜøÆ  ´ÚàôæºÆ  Ì²ÊêºðÀ`  Àêî  ´Úàôæºî²ÚÆÜ Ì²ÊêºðÆ îÜîºê²¶Æî²Î²Ü ¸²ê²Î²ð¶Ø²Ü</t>
  </si>
  <si>
    <t>ÀÝ¹³Ù»ÝÁ (ë.7+ë.8)</t>
  </si>
  <si>
    <t xml:space="preserve">Î³å </t>
  </si>
  <si>
    <t>²ÛÉ µÝ³·³í³éÝ»ñ</t>
  </si>
  <si>
    <t xml:space="preserve">Ø»Í³Í³Ë ¨ Ù³Ýñ³Í³Ë ³é¨ïáõñ, ³åñ³ÝùÝ»ñÇ å³Ñå³ÝáõÙ ¨ å³Ñ»ëï³íáñáõÙ  </t>
  </si>
  <si>
    <t>ÐÛáõñ³ÝáóÝ»ñ ¨ Ñ³ë³ñ³Ï³Ï³Ý ëÝÝ¹Ç ûµÛ»ÏïÝ»ñ</t>
  </si>
  <si>
    <t xml:space="preserve">¼µáë³ßñçáõÃÛáõÝ </t>
  </si>
  <si>
    <t xml:space="preserve">¼³ñ·³óÙ³Ý µ³½Ù³Ýå³ï³Ï Íñ³·ñ»ñ </t>
  </si>
  <si>
    <t>îÝï»ë³Ï³Ý Ñ³ñ³µ»ñáõÃÛáõÝÝ»ñÇ ·Íáí Ñ»ï³½áï³Ï³Ý ¨ Ý³Ë³·Í³ÛÇÝ ³ßË³ï³ÝùÝ»ñ</t>
  </si>
  <si>
    <t>ÀÝ¹Ñ³Ýáõñ µÝáõÛÃÇ ïÝï»ë³Ï³Ý, ³é¨ïñ³ÛÇÝ ¨ ³ßË³ï³ÝùÇ Ñ³ñó»ñÇ ·Íáí Ñ»ï³½áï³Ï³Ý ¨ Ý³Ë³·Í³ÛÇÝ ³ßË³ï³ÝùÝ»ñ</t>
  </si>
  <si>
    <t>¶ÛáõÕ³ïÝï»ëáõÃÛ³Ý, ³Ýï³é³ÛÇÝ ïÝï»ëáõÃÛ³Ý, ÓÏÝáñëáõÃÛ³Ý ¨ áñëáñ¹áõÃÛ³Ý ·Íáí Ñ»ï³½áï³Ï³Ý ¨ Ý³Ë³·Í³ÛÇÝ ³ßË³ï³ÝùÝ»ñ</t>
  </si>
  <si>
    <t>ì³é»ÉÇùÇ ¨ ¿Ý»ñ·»ïÇÏ³ÛÇ ·Íáí Ñ»ï³½áï³Ï³Ý ¨ Ý³Ë³·Í³ÛÇÝ ³ßË³ï³ÝùÝ»ñ</t>
  </si>
  <si>
    <r>
      <t xml:space="preserve"> </t>
    </r>
    <r>
      <rPr>
        <b/>
        <sz val="9"/>
        <rFont val="Arial Armenian"/>
        <family val="2"/>
      </rPr>
      <t xml:space="preserve">1.3 îàÎàê²ìÖ²ðÜºð </t>
    </r>
    <r>
      <rPr>
        <sz val="8"/>
        <rFont val="Arial Armenian"/>
        <family val="2"/>
      </rPr>
      <t>(ïáÕ4310+ïáÕ 4320+ïáÕ4330)</t>
    </r>
  </si>
  <si>
    <r>
      <t xml:space="preserve">ÜºðøÆÜ îàÎàê²ìÖ²ðÜºð </t>
    </r>
    <r>
      <rPr>
        <sz val="8"/>
        <rFont val="Arial Armenian"/>
        <family val="2"/>
      </rPr>
      <t>(ïáÕ4311+ïáÕ4312)</t>
    </r>
  </si>
  <si>
    <r>
      <t>²ðî²øÆÜ îàÎàê²ìÖ²ðÜºð</t>
    </r>
    <r>
      <rPr>
        <b/>
        <i/>
        <sz val="8"/>
        <rFont val="Arial Armenian"/>
        <family val="2"/>
      </rPr>
      <t xml:space="preserve"> </t>
    </r>
    <r>
      <rPr>
        <sz val="8"/>
        <rFont val="Arial Armenian"/>
        <family val="2"/>
      </rPr>
      <t>(ïáÕ4321+ïáÕ4322)</t>
    </r>
  </si>
  <si>
    <r>
      <t xml:space="preserve">öàÊ²èàôÂÚàôÜÜºðÆ Ðºî Î²äì²Ì ìÖ²ðÜºð </t>
    </r>
    <r>
      <rPr>
        <sz val="8"/>
        <rFont val="Arial Armenian"/>
        <family val="2"/>
      </rPr>
      <t xml:space="preserve">(ïáÕ4331+ïáÕ4332+ïáÕ4333) </t>
    </r>
  </si>
  <si>
    <r>
      <t>1.4 êàô´êÆ¸Æ²Üºð</t>
    </r>
    <r>
      <rPr>
        <b/>
        <sz val="8"/>
        <rFont val="Arial Armenian"/>
        <family val="2"/>
      </rPr>
      <t xml:space="preserve"> </t>
    </r>
    <r>
      <rPr>
        <sz val="8"/>
        <rFont val="Arial Armenian"/>
        <family val="2"/>
      </rPr>
      <t xml:space="preserve"> (ïáÕ4410+ïáÕ4420)</t>
    </r>
  </si>
  <si>
    <r>
      <t xml:space="preserve">êàô´êÆ¸Æ²Üºð äºî²Î²Ü (Ð²Ø²ÚÜø²ÚÆÜ) Î²¼Ø²ÎºðäàôÂÚàôÜÜºðÆÜ </t>
    </r>
    <r>
      <rPr>
        <sz val="8"/>
        <rFont val="Arial Armenian"/>
        <family val="2"/>
      </rPr>
      <t>(ïáÕ4411+ïáÕ4412)</t>
    </r>
  </si>
  <si>
    <r>
      <t>êàô´êÆ¸Æ²Üºð àâ äºî²Î²Ü (àâ Ð²Ø²ÚÜø²ÚÆÜ) Î²¼Ø²ÎºðäàôÂÚàôÜÜºðÆÜ</t>
    </r>
    <r>
      <rPr>
        <b/>
        <i/>
        <sz val="8"/>
        <rFont val="Arial Armenian"/>
        <family val="2"/>
      </rPr>
      <t xml:space="preserve"> </t>
    </r>
    <r>
      <rPr>
        <sz val="8"/>
        <rFont val="Arial Armenian"/>
        <family val="2"/>
      </rPr>
      <t>(ïáÕ4421+ïáÕ4422)</t>
    </r>
  </si>
  <si>
    <r>
      <t xml:space="preserve">1.5 ¸ð²Ø²ÞÜàðÐÜºð </t>
    </r>
    <r>
      <rPr>
        <sz val="8"/>
        <rFont val="Arial Armenian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</si>
  <si>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rFont val="Arial Armenian"/>
        <family val="2"/>
      </rPr>
      <t xml:space="preserve"> (ïáÕ4511+ïáÕ4512)</t>
    </r>
  </si>
  <si>
    <r>
      <t xml:space="preserve"> -</t>
    </r>
    <r>
      <rPr>
        <b/>
        <sz val="9"/>
        <rFont val="Arial Armenian"/>
        <family val="2"/>
      </rPr>
      <t>ÀÝÃ³óÇÏ ¹ñ³Ù³ßÝáñÑÝ»ñ ûï³ñ»ñÏñÛ³ Ï³é³í³ñáõÃÛáõÝÝ»ñÇÝ</t>
    </r>
  </si>
  <si>
    <r>
      <t>¸ð²Ø²ÞÜàðÐÜºð ØÆæ²¼¶²ÚÆÜ Î²¼Ø²ÎºðäàôÂÚàôÜÜºðÆÜ</t>
    </r>
    <r>
      <rPr>
        <sz val="8"/>
        <rFont val="Arial Armenian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</si>
  <si>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rFont val="Arial Armenian"/>
        <family val="2"/>
      </rPr>
      <t xml:space="preserve"> </t>
    </r>
    <r>
      <rPr>
        <sz val="8"/>
        <rFont val="Arial Armenian"/>
        <family val="2"/>
      </rPr>
      <t>(ïáÕ4531+ïáÕ4532+ïáÕ4533)</t>
    </r>
  </si>
  <si>
    <r>
      <t>Î²äÆî²È ¸ð²Ø²ÞÜàðÐÜºð äºî²Î²Ü Ð²îì²ÌÆ ²ÚÈ Ø²Î²ð¸²ÎÜºðÆÜ</t>
    </r>
    <r>
      <rPr>
        <sz val="9"/>
        <rFont val="Arial Armenian"/>
        <family val="2"/>
      </rPr>
      <t xml:space="preserve"> </t>
    </r>
    <r>
      <rPr>
        <sz val="8"/>
        <rFont val="Arial Armenian"/>
        <family val="2"/>
      </rPr>
      <t>(ïáÕ4541+ïáÕ4542+ïáÕ4543)</t>
    </r>
  </si>
  <si>
    <r>
      <t xml:space="preserve">1.6 êàòÆ²È²Î²Ü Üä²êîÜºð ºì ÎºÜê²ÂàÞ²ÎÜºð </t>
    </r>
    <r>
      <rPr>
        <sz val="8"/>
        <rFont val="Arial Armenian"/>
        <family val="2"/>
      </rPr>
      <t>(ïáÕ4610+ïáÕ4630+ïáÕ4640)</t>
    </r>
  </si>
  <si>
    <r>
      <t xml:space="preserve"> êàòÆ²È²Î²Ü ú¶ÜàôÂÚ²Ü ¸ð²Ø²Î²Ü ²ðî²Ð²ÚîàôÂÚ²Ø´ Üä²êîÜºð (´ÚàôæºÆò) </t>
    </r>
    <r>
      <rPr>
        <sz val="8"/>
        <rFont val="Arial Armenian"/>
        <family val="2"/>
      </rPr>
      <t xml:space="preserve">(ïáÕ4631+ïáÕ4632+ïáÕ4633+ïáÕ4634) </t>
    </r>
  </si>
  <si>
    <r>
      <t xml:space="preserve"> ÎºÜê²ÂàÞ²ÎÜºð </t>
    </r>
    <r>
      <rPr>
        <sz val="8"/>
        <rFont val="Arial Armenian"/>
        <family val="2"/>
      </rPr>
      <t xml:space="preserve">(ïáÕ4641)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</si>
  <si>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rFont val="Arial Armenian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</si>
  <si>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rFont val="Arial Armenian"/>
        <family val="2"/>
      </rPr>
      <t>(ïáÕ4731)</t>
    </r>
  </si>
  <si>
    <r>
      <t xml:space="preserve"> -</t>
    </r>
    <r>
      <rPr>
        <b/>
        <sz val="9"/>
        <rFont val="Arial Armenian"/>
        <family val="2"/>
      </rPr>
      <t>¸³ï³ñ³ÝÝ»ñÇ ÏáÕÙÇó Ýß³Ý³Ïí³Í ïáõÛÅ»ñ ¨ ïáõ·³ÝùÝ»ñ</t>
    </r>
  </si>
  <si>
    <r>
      <t xml:space="preserve"> </t>
    </r>
    <r>
      <rPr>
        <b/>
        <i/>
        <sz val="9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rFont val="Arial Armenian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</si>
  <si>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rFont val="Arial Armenian"/>
        <family val="2"/>
      </rPr>
      <t xml:space="preserve"> </t>
    </r>
    <r>
      <rPr>
        <b/>
        <i/>
        <sz val="9"/>
        <rFont val="Arial Armenian"/>
        <family val="2"/>
      </rPr>
      <t xml:space="preserve">ìºð²Î²Ü¶ÜàôØ </t>
    </r>
    <r>
      <rPr>
        <sz val="8"/>
        <rFont val="Arial Armenian"/>
        <family val="2"/>
      </rPr>
      <t>(ïáÕ4751)</t>
    </r>
  </si>
  <si>
    <r>
      <t xml:space="preserve"> </t>
    </r>
    <r>
      <rPr>
        <b/>
        <i/>
        <sz val="9"/>
        <rFont val="Arial Armenian"/>
        <family val="2"/>
      </rPr>
      <t xml:space="preserve">²ÚÈ Ì²Êêºð </t>
    </r>
    <r>
      <rPr>
        <sz val="9"/>
        <rFont val="Arial Armenian"/>
        <family val="2"/>
      </rPr>
      <t>(ïáÕ4761)</t>
    </r>
  </si>
  <si>
    <r>
      <t xml:space="preserve">ä²Ðàôêî²ÚÆÜ ØÆæàòÜºð </t>
    </r>
    <r>
      <rPr>
        <sz val="9"/>
        <rFont val="Arial Armenian"/>
        <family val="2"/>
      </rPr>
      <t>(ïáÕ4771)</t>
    </r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</si>
  <si>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</si>
  <si>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Description</t>
  </si>
  <si>
    <t xml:space="preserve">  ÀÝ¹³Ù»ÝÁ   (ë.7 +ë.8)</t>
  </si>
  <si>
    <t xml:space="preserve">     ³Û¹ ÃíáõÙ`</t>
  </si>
  <si>
    <t>GENERAL PUBLIC SERVICES</t>
  </si>
  <si>
    <t>Executive and Legislative Organs, Financial and Fiscal Affairs, External Affairs</t>
  </si>
  <si>
    <t>Executive and legislative organs</t>
  </si>
  <si>
    <t>³Û¹ ÃíáõÙ Í³Ëë»ñÇ í»ñÍ³ÝáõÙÁ` Áëï µÛáõç»ï³ÛÇÝ Í³Ëë»ñÇ ïÝï»ë³·Çï³Ï³Ý ¹³ë³Ï³ñ·Ù³Ý Ñá¹í³ÍÝ»ñÇ</t>
  </si>
  <si>
    <t xml:space="preserve"> -²ßË³ïáÕÝ»ñÇ ³ßË³ï³í³ñÓ»ñ ¨ Ñ³í»É³í×³ñÝ»ñ     4111</t>
  </si>
  <si>
    <t xml:space="preserve"> -ä³ñ·¨³ïñáõÙÝ»ñ, ¹ñ³Ù³Ï³Ý Ëñ³ËáõëáõÙÝ»ñ   4112</t>
  </si>
  <si>
    <t xml:space="preserve"> -¾Ý»ñ·»ïÇÏ Í³é³ÛáõÃÛáõÝÝ»ñ      4212</t>
  </si>
  <si>
    <t xml:space="preserve"> -ÎáÙáõÝ³É Í³é³ÛáõÃÛáõÝÝ»ñ     4213</t>
  </si>
  <si>
    <t xml:space="preserve"> -Î³åÇ Í³é³ÛáõÃÛáõÝÝ»ñ  4214</t>
  </si>
  <si>
    <t xml:space="preserve"> - ²íïáÙ»ù»Ý³Ý»ñÇ ³å³Ñáí³·ñáõÃÛáõÝ 4215</t>
  </si>
  <si>
    <t xml:space="preserve"> -Ներքին գործողումներ  4221</t>
  </si>
  <si>
    <t xml:space="preserve"> -î»Õ»Ï³ïí³Ï³Ý Í³é³ÛáõÃÛáõÝÝ»ñ  4234</t>
  </si>
  <si>
    <t>Ընդանուր բնույթի այլ Í³é³ÛáõÃÛáõÝÝ»ñ  4239</t>
  </si>
  <si>
    <t>Մասնագիտական ծառայություններ/·³½Ç ï»Ë. ëå³ë³ñÏáõÙ/ 4241</t>
  </si>
  <si>
    <t xml:space="preserve"> -Ø»ù»Ý³Ý»ñÇ ¨ ë³ñù³í. ÁÝÃ. Ýáñá·áõÙ ¨ å³Ñå³ÝáõÙ  4252</t>
  </si>
  <si>
    <t xml:space="preserve"> -ì³ñã³Ï³Ý ÝÛáõÃ»ñ  4261</t>
  </si>
  <si>
    <t xml:space="preserve"> -îñ³Ýëåáñï³ÛÇÝ ÝÛáõÃ»ñ  4264</t>
  </si>
  <si>
    <t xml:space="preserve"> -Î»Ýó³Õ³ÛÇÝ ¨ Ñ³Ýñ³ÛÇÝ ëÝÝ¹Ç ÝÛáõÃ»ñ  4267</t>
  </si>
  <si>
    <t xml:space="preserve"> Ñ³ïáõÏ Ýå³ï³Ï³ÛÇÝ ³ÛÉ ÝÛáõÃ»ñ 4269</t>
  </si>
  <si>
    <t>îñ³Ýëåáñï³ÛÇÝ ÙÇçáóÝ»ñÇ Ó/µ 5121</t>
  </si>
  <si>
    <t>Financial and fiscal affairs</t>
  </si>
  <si>
    <t>External affairs</t>
  </si>
  <si>
    <t>Foreign Economic Aid</t>
  </si>
  <si>
    <t>Economic aid to developing countries and countries in transition</t>
  </si>
  <si>
    <t>Economic aid routed through international organizations</t>
  </si>
  <si>
    <t>General Services</t>
  </si>
  <si>
    <t>General personnel services</t>
  </si>
  <si>
    <t>Overall planning and statistical services</t>
  </si>
  <si>
    <t>Other general services</t>
  </si>
  <si>
    <t>øÎ²¶ µ³ÅÇÝ</t>
  </si>
  <si>
    <t xml:space="preserve"> -²ßË³ïáÕÝ»ñÇ ³ßË³ï³í³ñÓ»ñ ¨ Ñ³í»É³í×³ñÝ»ñ 4111</t>
  </si>
  <si>
    <t>Basic Research</t>
  </si>
  <si>
    <t>Basic research</t>
  </si>
  <si>
    <t>R&amp;D General Public Services</t>
  </si>
  <si>
    <t>R&amp;D General public services</t>
  </si>
  <si>
    <t>General Services Not Elsewhere Classified</t>
  </si>
  <si>
    <t>General services not elsewhere classified</t>
  </si>
  <si>
    <t>Այլ մասնագիտական ծառայություններ  4241 Ý/Ã</t>
  </si>
  <si>
    <t>³Ýß³ñÅ ·áõÛùÇ Ï³¹³ëïñÇ ·ñ³ÝóáõÙ</t>
  </si>
  <si>
    <t>Հարկեր, տուրքեր այլ պարտադիր վճարներ  4823</t>
  </si>
  <si>
    <t>ÜíÇñ³ïíáõÃÛáõÝ µÛáõç»Çó  4819</t>
  </si>
  <si>
    <t>Transfers of a General Character Between Different Levels of Government</t>
  </si>
  <si>
    <t>Transfers of a general character between different levels of government</t>
  </si>
  <si>
    <t>DEFENSE</t>
  </si>
  <si>
    <t>Military Defense</t>
  </si>
  <si>
    <t>Military defense</t>
  </si>
  <si>
    <t>Civil Defense</t>
  </si>
  <si>
    <t>Civil defense</t>
  </si>
  <si>
    <t>Foreign Military Aid</t>
  </si>
  <si>
    <t>Foreign military aid</t>
  </si>
  <si>
    <t>R&amp;D Defense</t>
  </si>
  <si>
    <t>Defense Not Elsewhere Classified</t>
  </si>
  <si>
    <t>Defense not elsewhere classified</t>
  </si>
  <si>
    <t>PUBLIC ORDER AND SAFETY</t>
  </si>
  <si>
    <t>Police Services</t>
  </si>
  <si>
    <t>Police services</t>
  </si>
  <si>
    <t>Fire Protection Services</t>
  </si>
  <si>
    <t>Fire protection services</t>
  </si>
  <si>
    <t>Law Courts</t>
  </si>
  <si>
    <t>Law courts</t>
  </si>
  <si>
    <t>Prisons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</si>
  <si>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</si>
  <si>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</si>
  <si>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</si>
  <si>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</si>
  <si>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</si>
  <si>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General Economic, Commercial and Labor Affairs</t>
  </si>
  <si>
    <t>General economic and commercial affairs</t>
  </si>
  <si>
    <t>General labor affairs</t>
  </si>
  <si>
    <t>Agriculture, Forestry, Fishing and Hunting</t>
  </si>
  <si>
    <t>Agriculture</t>
  </si>
  <si>
    <t>Այլ մասնագիտական ծառայություններ  4241</t>
  </si>
  <si>
    <t>Forestry</t>
  </si>
  <si>
    <t>Fishing and hunting</t>
  </si>
  <si>
    <t>Fuel and Energy</t>
  </si>
  <si>
    <t>Coal and other solid mineral fuels</t>
  </si>
  <si>
    <t>Petroleum and natural gas</t>
  </si>
  <si>
    <t>Nuclear fuel</t>
  </si>
  <si>
    <t>Mining, Manufacturing and Construction</t>
  </si>
  <si>
    <t>Mining of mineral resources other than mineral fuels</t>
  </si>
  <si>
    <t>Manufacturing</t>
  </si>
  <si>
    <t>Construction</t>
  </si>
  <si>
    <t>Transport</t>
  </si>
  <si>
    <t>Road transport</t>
  </si>
  <si>
    <t>Ճանապարհային տրանսպորտ  4251</t>
  </si>
  <si>
    <t>Þ»Ýù ¨ ßÇÝáõÃÛáõÝÝ»ñÇ Ï³å. í»ñ³Ýáñá·áõÙ 5113</t>
  </si>
  <si>
    <t>Þ»Ýù ¨ ßÇÝáõÃÛáõÝÝ»ñÇ Ï³éáõóáõÙ 5112</t>
  </si>
  <si>
    <t>Նախագծահետազոտական ծախսեր  5134</t>
  </si>
  <si>
    <t>Water transport</t>
  </si>
  <si>
    <t>Railway transport</t>
  </si>
  <si>
    <t>Air transport</t>
  </si>
  <si>
    <t>Pipeline and other transport</t>
  </si>
  <si>
    <t>Communication</t>
  </si>
  <si>
    <t>Other Industries</t>
  </si>
  <si>
    <t>Distributive trades, storage and warehousing</t>
  </si>
  <si>
    <t>Hotels and restaurants</t>
  </si>
  <si>
    <t>Tourism</t>
  </si>
  <si>
    <t>Multipurpose development projects</t>
  </si>
  <si>
    <t>R&amp;D Economic Affairs</t>
  </si>
  <si>
    <t>R&amp;D General economic, commercial and labor affairs</t>
  </si>
  <si>
    <t>R&amp;D Agriculture, forestry, fishing and hunting</t>
  </si>
  <si>
    <t>R&amp;D Fuel and energy</t>
  </si>
  <si>
    <t>ïáõÛÅ»ñÁ ï³ñ»ëÏ½µÇ ¹ñáõÃÛ³Ùµ</t>
  </si>
  <si>
    <t>ïáõÛÅ»ñÁ ï³ñ»í»ñçÇ ¹ñáõÃÛ³Ùµ</t>
  </si>
  <si>
    <t>R&amp;D Mining, manufacturing and construction</t>
  </si>
  <si>
    <t>Economic Affairs Not Elsewhere Classified</t>
  </si>
  <si>
    <t>Economic affairs not elsewhere classified</t>
  </si>
  <si>
    <t>ENVIRONMENTAL PROTECTION</t>
  </si>
  <si>
    <t>Waste Management</t>
  </si>
  <si>
    <t>Waste management</t>
  </si>
  <si>
    <t>Waste Water Management</t>
  </si>
  <si>
    <t>Waste water management</t>
  </si>
  <si>
    <t>Pollution Abatement</t>
  </si>
  <si>
    <t>Pollution abatement</t>
  </si>
  <si>
    <t>Protection of Biodiversity and Landscape</t>
  </si>
  <si>
    <t>Protection of biodiversity and landscape</t>
  </si>
  <si>
    <t>R&amp;D Environmental Protection</t>
  </si>
  <si>
    <t>R&amp;D Environmental protection</t>
  </si>
  <si>
    <t>Environmental Protection Not Elsewhere Classified</t>
  </si>
  <si>
    <t>Environmental protection not elsewhere classified</t>
  </si>
  <si>
    <t>Â³÷³éáÕ Ï»Ý¹³ÝÇÝ»ñÇ áãÝã³óÙ³Ý ³ßË³ï³ÝùÝ»ñ 4213</t>
  </si>
  <si>
    <t>Î³Ý³ã³å³ïáõÙ 4213</t>
  </si>
  <si>
    <t>HOUSING AND COMMUNITY AMENITIES</t>
  </si>
  <si>
    <t>Housing Development</t>
  </si>
  <si>
    <t>Housing development</t>
  </si>
  <si>
    <t>Community Development</t>
  </si>
  <si>
    <t>Community development</t>
  </si>
  <si>
    <t>Water Supply</t>
  </si>
  <si>
    <t>Water supply</t>
  </si>
  <si>
    <t>Street Lighting</t>
  </si>
  <si>
    <t>Street lighting</t>
  </si>
  <si>
    <t>Շենք և շինությունների կապիտալ վերանորոգում  5113</t>
  </si>
  <si>
    <t>R&amp;D Housing and Community Amenities</t>
  </si>
  <si>
    <t>R&amp;D Housing and community amenities</t>
  </si>
  <si>
    <t>Housing and Community Amenities Not Elsewhere Classified</t>
  </si>
  <si>
    <t>Housing and community amenities not elsewhere classified</t>
  </si>
  <si>
    <t>HEALTH</t>
  </si>
  <si>
    <t>Medical products, Appliances and Equipment</t>
  </si>
  <si>
    <t>Pharmaceutical products</t>
  </si>
  <si>
    <t>Other medical products</t>
  </si>
  <si>
    <t>Therapeutic appliances and equipment</t>
  </si>
  <si>
    <t>Outpatient Services</t>
  </si>
  <si>
    <t>General medical services</t>
  </si>
  <si>
    <t>Specialized medical services</t>
  </si>
  <si>
    <t>Dental services</t>
  </si>
  <si>
    <t>Paramedical services</t>
  </si>
  <si>
    <t>Hospital Services</t>
  </si>
  <si>
    <t>General hospital services</t>
  </si>
  <si>
    <t>Specialized hospital services</t>
  </si>
  <si>
    <t>Medical and maternity center services</t>
  </si>
  <si>
    <t>Nursing and convalescent home services</t>
  </si>
  <si>
    <t>Public Health Services</t>
  </si>
  <si>
    <t>Public health services</t>
  </si>
  <si>
    <t>R&amp;D Health</t>
  </si>
  <si>
    <t>Health Not Elsewhere Classified</t>
  </si>
  <si>
    <t>Health not elsewhere classified</t>
  </si>
  <si>
    <t>RECREATION, CULTURE and RELIGION</t>
  </si>
  <si>
    <t>Recreational and Sporting Services</t>
  </si>
  <si>
    <t>Recreational and sporting services</t>
  </si>
  <si>
    <t>Cultural Services</t>
  </si>
  <si>
    <t>ÀÝÃ³óÇÏ ¹ñ³Ù³ßÝáñÑ 4637</t>
  </si>
  <si>
    <t>Î³åÇï³É ¹ñ³Ù³ßÝáñÑ 4655</t>
  </si>
  <si>
    <t>Cultural services</t>
  </si>
  <si>
    <t>Այլ մշակույթային միջոցառումներ4239</t>
  </si>
  <si>
    <t>Broadcasting and Publishing Services</t>
  </si>
  <si>
    <t>Broadcasting and publishing services</t>
  </si>
  <si>
    <t>Religious and Other Community Services</t>
  </si>
  <si>
    <t xml:space="preserve"> Ñ³ë³ñ³Ï³Ï³Ý Ï³½Ù³Ï»ñåáõÃÛáõÝÝ»ñ  ÝíÇñ³ïí..µÛáõç»Çó  4819 </t>
  </si>
  <si>
    <t>Religious and other community services</t>
  </si>
  <si>
    <t>R&amp;D Recreation, Culture and Religion</t>
  </si>
  <si>
    <t>R&amp;D Recreation, culture and religion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</si>
  <si>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</si>
  <si>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</si>
  <si>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</si>
  <si>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</si>
  <si>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>Pre-primary education</t>
  </si>
  <si>
    <t>Ü³Ë³·Í³Ñ»ï³½áï³Ï³Ý Í³Ëë»ñ 5134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</si>
  <si>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</si>
  <si>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</si>
  <si>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</si>
  <si>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</si>
  <si>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</si>
  <si>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</si>
  <si>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²ÛÉ Ýå³ëïÝ»ñ µÛáõç»Çó  4729</t>
  </si>
  <si>
    <t>Tertiary Education</t>
  </si>
  <si>
    <t>First stage of tertiary education</t>
  </si>
  <si>
    <t>Second stage of tertiary education</t>
  </si>
  <si>
    <t>Education Not Definable By Level</t>
  </si>
  <si>
    <t>Education not definable by level</t>
  </si>
  <si>
    <t>Susidiary Services to Education</t>
  </si>
  <si>
    <t>Susidiary services to education</t>
  </si>
  <si>
    <t>R&amp;D Education</t>
  </si>
  <si>
    <t>Education Not Elsewhere Classified</t>
  </si>
  <si>
    <t>Education not elsewhere classified</t>
  </si>
  <si>
    <t>SOCIAL PROTECTION</t>
  </si>
  <si>
    <t>Sickness and Disability</t>
  </si>
  <si>
    <t>Sickness</t>
  </si>
  <si>
    <t>Disability</t>
  </si>
  <si>
    <t>Old Age</t>
  </si>
  <si>
    <t>Old age</t>
  </si>
  <si>
    <t>Survivors</t>
  </si>
  <si>
    <t>Family and Children</t>
  </si>
  <si>
    <t>Family and children</t>
  </si>
  <si>
    <t>Unemployment</t>
  </si>
  <si>
    <t>Housing</t>
  </si>
  <si>
    <t>Social Exclusion Not Elsewhere Classified</t>
  </si>
  <si>
    <t>Social exclusion not elsewhere classified</t>
  </si>
  <si>
    <t>R&amp;D Social Protection</t>
  </si>
  <si>
    <t>R&amp;D Social protection</t>
  </si>
  <si>
    <t>Social Protection Not Elsewhere Classified</t>
  </si>
  <si>
    <t>Social protection not elsewhere classified</t>
  </si>
  <si>
    <t>ÐÐ Ñ³Ù³ÛÝùÝ»ñÇ å³Ñáõëï³ÛÇÝ ýáÝ¹  4891</t>
  </si>
  <si>
    <r>
      <t xml:space="preserve">´. àâ üÆÜ²Üê²Î²Ü ²ÎîÆìÜºðÆ ¶Ìàì Ì²Êêºð                     </t>
    </r>
    <r>
      <rPr>
        <sz val="10"/>
        <rFont val="Arial Armenian"/>
        <family val="2"/>
      </rPr>
      <t>(ïáÕ5100+ïáÕ5200+ïáÕ5300+ïáÕ5400)</t>
    </r>
  </si>
  <si>
    <r>
      <t xml:space="preserve">1.1. ÐÆØÜ²Î²Ü ØÆæàòÜºð                                 </t>
    </r>
    <r>
      <rPr>
        <sz val="8"/>
        <rFont val="Arial Armenian"/>
        <family val="2"/>
      </rPr>
      <t>(ïáÕ5110+ïáÕ5120+ïáÕ5130)</t>
    </r>
  </si>
  <si>
    <r>
      <t xml:space="preserve">ÞºÜøºð ºì ÞÆÜàôÂÚàôÜÜºð                                       </t>
    </r>
    <r>
      <rPr>
        <sz val="8"/>
        <rFont val="Arial Armenian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</si>
  <si>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rFont val="Arial Armenian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</si>
  <si>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rFont val="Arial Armenian"/>
        <family val="2"/>
      </rPr>
      <t>(ïáÕ 5131+ïáÕ 5132+ïáÕ 5133+ ïáÕ5134)</t>
    </r>
  </si>
  <si>
    <r>
      <t xml:space="preserve">1.2 ä²Þ²ðÜºð </t>
    </r>
    <r>
      <rPr>
        <sz val="8"/>
        <rFont val="Arial Armenian"/>
        <family val="2"/>
      </rPr>
      <t>(ïáÕ5211+ïáÕ5221+ïáÕ5231+ïáÕ5241)</t>
    </r>
  </si>
  <si>
    <r>
      <t xml:space="preserve">1.3 ´²ðÒð²ðÄºø ²ÎîÆìÜºð </t>
    </r>
    <r>
      <rPr>
        <sz val="8"/>
        <rFont val="Arial Armenian"/>
        <family val="2"/>
      </rPr>
      <t>(ïáÕ 5311)</t>
    </r>
  </si>
  <si>
    <t xml:space="preserve">È»éÝ³³ñ¹ÛáõÝ³Ñ³ÝÙ³Ý, ³ñ¹ÛáõÝ³µ»ñáõÃÛ³Ý ¨ ßÇÝ³ñ³ñáõÃÛ³Ý ·Íáí Ñ»ï³½áï³Ï³Ý ¨ Ý³Ë³·Í³ÛÇÝ ³ßË³ï³ÝùÝ»ñ </t>
  </si>
  <si>
    <t>îñ³ÝëåáñïÇ ·Íáí Ñ»ï³½áï³Ï³Ý ¨ Ý³Ë³·Í³ÛÇÝ ³ßË³ï³ÝùÝ»ñ</t>
  </si>
  <si>
    <t>Î³åÇ ·Íáí Ñ»ï³½áï³Ï³Ý ¨ Ý³Ë³·Í³ÛÇÝ ³ßË³ï³ÝùÝ»ñ</t>
  </si>
  <si>
    <t>²ÛÉ µÝ³·³í³éÝ»ñÇ ·Íáí Ñ»ï³½áï³Ï³Ý ¨ Ý³Ë³·Í³ÛÇÝ ³ßË³ï³ÝùÝ»ñ</t>
  </si>
  <si>
    <t>îÝï»ë³Ï³Ý Ñ³ñ³µ»ñáõÃÛáõÝÝ»ñ (³ÛÉ ¹³ë»ñÇÝ ãå³ïÏ³ÝáÕ)</t>
  </si>
  <si>
    <t>²Õµ³Ñ³ÝáõÙ</t>
  </si>
  <si>
    <t>Î»Õï³çñ»ñÇ Ñ»é³óáõÙ</t>
  </si>
  <si>
    <t xml:space="preserve">Î»Õï³çñ»ñÇ Ñ»é³óáõÙ </t>
  </si>
  <si>
    <t>Þñç³Ï³ ÙÇç³í³ÛñÇ ³ÕïáïÙ³Ý ¹»Ù å³Ûù³ñ</t>
  </si>
  <si>
    <t>Î»Ýë³µ³½Ù³½³ÝáõÃÛ³Ý ¨ µÝáõÃÛ³Ý  å³ßïå³ÝáõÃÛáõÝ</t>
  </si>
  <si>
    <t>Þñç³Ï³ ÙÇç³í³ÛñÇ å³ßïå³ÝáõÃÛ³Ý ·Íáí Ñ»ï³½áï³Ï³Ý ¨ Ý³Ë³·Í³ÛÇÝ ³ßË³ï³ÝùÝ»ñ</t>
  </si>
  <si>
    <t>Þñç³Ï³ ÙÇç³í³ÛñÇ å³ßïå³ÝáõÃÛáõÝ (³ÛÉ ¹³ë»ñÇÝ ãå³ïÏ³ÝáÕ)</t>
  </si>
  <si>
    <t>´Ý³Ï³ñ³Ý³ÛÇÝ ßÇÝ³ñ³ñáõÃÛáõÝ</t>
  </si>
  <si>
    <t xml:space="preserve">´Ý³Ï³ñ³Ý³ÛÇÝ ßÇÝ³ñ³ñáõÃÛáõÝ </t>
  </si>
  <si>
    <t>Ð³Ù³ÛÝù³ÛÇÝ ½³ñ·³óáõÙ</t>
  </si>
  <si>
    <t>æñ³Ù³ï³Ï³ñ³ñáõÙ</t>
  </si>
  <si>
    <t xml:space="preserve">æñ³Ù³ï³Ï³ñ³ñáõÙ </t>
  </si>
  <si>
    <t>öáÕáóÝ»ñÇ Éáõë³íáñáõÙ</t>
  </si>
  <si>
    <t xml:space="preserve">öáÕáóÝ»ñÇ Éáõë³íáñáõÙ </t>
  </si>
  <si>
    <t>¹) ÐÐ ³ÛÉ Ñ³Ù³ÛÝùÝ»ñÇ µÛáõç»Ý»ñÇó ÁÝÃ³óÇÏ Í³Ëë»ñÇ ýÇÝ³Ýë³íáñÙ³Ý Ýå³ï³Ïáí ëï³óíáÕ å³ßïáÝ³Ï³Ý ¹ñ³Ù³ßÝáñÑÝ»ñ</t>
  </si>
  <si>
    <t>µ) ÐÐ ³ÛÉ Ñ³Ù³ÛÝùÝ»ñÇó Ï³åÇï³É Í³Ëë»ñÇ ýÇÝ³Ýë³íáñÙ³Ý Ýå³ï³Ïáí ëï³óíáÕ å³ßïáÝ³Ï³Ý ¹ñ³Ù³ßÝáñÑÝ»ñ</t>
  </si>
  <si>
    <t>úñ»Ýùáí ¨ Çñ³í³Ï³Ý ³ÛÉ ³Ïï»ñáí ë³ÑÙ³Ýí³Í` Ñ³Ù³ÛÝùÇ µÛáõç»Ç Ùáõïù³·ñÙ³Ý »ÝÃ³Ï³ ³ÛÉ »Ï³ÙáõïÝ»ñ</t>
  </si>
  <si>
    <t>1334</t>
  </si>
  <si>
    <t>1340</t>
  </si>
  <si>
    <t>1341</t>
  </si>
  <si>
    <r>
      <t xml:space="preserve"> ¶. àâ üÆÜ²Üê²Î²Ü ²ÎîÆìÜºðÆ Æð²òàôØÆò Øàôîøºð </t>
    </r>
    <r>
      <rPr>
        <sz val="10"/>
        <rFont val="Arial Armenian"/>
        <family val="2"/>
      </rPr>
      <t>(ïáÕ6100+ïáÕ6200+ïáÕ6300+ïáÕ6400)</t>
    </r>
  </si>
  <si>
    <r>
      <t xml:space="preserve">².   ÀÜÂ²òÆÎ  Ì²Êêºðª                </t>
    </r>
    <r>
      <rPr>
        <sz val="10"/>
        <rFont val="Arial Armenian"/>
        <family val="2"/>
      </rPr>
      <t xml:space="preserve">(ïáÕ4100+ïáÕ4200+ïáÕ4300+ïáÕ4400+ïáÕ4500+ ïáÕ4600+ïáÕ4700)    </t>
    </r>
    <r>
      <rPr>
        <b/>
        <sz val="10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                                                                                                               </t>
    </r>
  </si>
  <si>
    <r>
      <t xml:space="preserve">           </t>
    </r>
    <r>
      <rPr>
        <b/>
        <sz val="12"/>
        <rFont val="Arial Armenian"/>
        <family val="2"/>
      </rPr>
      <t xml:space="preserve">  ÀÜ¸²ØºÜÀ</t>
    </r>
    <r>
      <rPr>
        <b/>
        <sz val="11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Ì²Êêºð              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(ïáÕ4050+ïáÕ5000+ïáÕ 6000)</t>
    </r>
  </si>
  <si>
    <t xml:space="preserve">´Ý³Ï³ñ³Ý³ÛÇÝ ßÇÝ³ñ³ñáõÃÛ³Ý ¨ ÏáÙáõÝ³É Í³é³ÛáõÃÛáõÝÝ»ñÇ ·Íáí Ñ»ï³½áï³Ï³Ý ¨ Ý³Ë³·Í³ÛÇÝ ³ßË³ï³ÝùÝ»ñ </t>
  </si>
  <si>
    <t>³Û¹ ÃíáõÙ</t>
  </si>
  <si>
    <t>ÀÝ¹³Ù»ÝÁ (ë.8+ë.9)</t>
  </si>
  <si>
    <t>´Ý³Ï³ñ³Ý³ÛÇÝ ßÇÝ³ñ³ñáõÃÛ³Ý ¨ ÏáÙáõÝ³É Í³é³ÛáõÃÛáõÝÝ»ñ (³ÛÉ ¹³ë»ñÇÝ ãå³ïÏ³ÝáÕ)</t>
  </si>
  <si>
    <t>´ÅßÏ³Ï³Ý ³åñ³ÝùÝ»ñ, ë³ñù»ñ ¨ ë³ñù³íáñáõÙÝ»ñ</t>
  </si>
  <si>
    <t>¸»Õ³·áñÍ³Ï³Ý ³åñ³ÝùÝ»ñ</t>
  </si>
  <si>
    <t>²ÛÉ µÅßÏ³Ï³Ý ³åñ³ÝùÝ»ñ</t>
  </si>
  <si>
    <t>ÀÝ¹Ñ³Ýáõñ µÝáõÛÃÇ µÅßÏ³Ï³Ý Í³é³ÛáõÃÛáõÝÝ»ñ</t>
  </si>
  <si>
    <t>Ø³ëÝ³·Çï³óí³Í µÅßÏ³Ï³Ý Í³é³ÛáõÃÛáõÝÝ»ñ</t>
  </si>
  <si>
    <t>ä³ñ³µÅßÏ³Ï³Ý Í³é³ÛáõÃÛáõÝÝ»ñ</t>
  </si>
  <si>
    <t>ÐÇí³Ý¹³Ýáó³ÛÇÝ Í³é³ÛáõÃÛáõÝÝ»ñ</t>
  </si>
  <si>
    <t xml:space="preserve">ÀÝ¹Ñ³Ýáõñ µÝáõÛÃÇ ÑÇí³Ý¹³Ýáó³ÛÇÝ Í³é³ÛáõÃÛáõÝÝ»ñ </t>
  </si>
  <si>
    <t>Ø³ëÝ³·Çï³óí³Í ÑÇí³Ý¹³Ýáó³ÛÇÝ Í³é³ÛáõÃÛáõÝÝ»ñ</t>
  </si>
  <si>
    <t>´ÅßÏ³Ï³Ý, Ùáñ ¨ Ù³ÝÏ³Ý Ï»ÝïñáÝÝ»ñÇ  Í³é³ÛáõÃÛáõÝÝ»ñ</t>
  </si>
  <si>
    <t>ÐÇí³Ý¹Ç ËÝ³ÙùÇ ¨ ³éáÕçáõÃÛ³Ý í»ñ³Ï³Ý·ÝÙ³Ý ïÝ³ÛÇÝ Í³é³ÛáõÃÛáõÝÝ»ñ</t>
  </si>
  <si>
    <t>Ð³Ýñ³ÛÇÝ ³éáÕç³å³Ñ³Ï³Ý Í³é³ÛáõÃÛáõÝÝ»ñ</t>
  </si>
  <si>
    <t xml:space="preserve">²éáÕç³å³ÑáõÃÛ³Ý ·Íáí Ñ»ï³½áï³Ï³Ý ¨ Ý³Ë³·Í³ÛÇÝ ³ßË³ï³ÝùÝ»ñ </t>
  </si>
  <si>
    <t>²éáÕç³å³ÑáõÃÛáõÝ (³ÛÉ ¹³ë»ñÇÝ ãå³ïÏ³ÝáÕ)</t>
  </si>
  <si>
    <t>Ð³Ý·ëïÇ ¨ ëåáñïÇ Í³é³ÛáõÃÛáõÝÝ»ñ</t>
  </si>
  <si>
    <t>Øß³ÏáõÃ³ÛÇÝ Í³é³ÛáõÃÛáõÝÝ»ñ</t>
  </si>
  <si>
    <t>è³¹Çá ¨ Ñ»éáõëï³Ñ³Õáñ¹áõÙÝ»ñÇ Ñ»é³ñÓ³ÏÙ³Ý ¨ Ññ³ï³ñ³Ïã³Ï³Ý Í³é³ÛáõÃÛáõÝÝ»ñ</t>
  </si>
  <si>
    <t>Ð³Ý·ëïÇ, Ùß³ÏáõÛÃÇ ¨ ÏñáÝÇ ·Íáí Ñ»ï³½áï³Ï³Ý ¨ Ý³Ë³·Í³ÛÇÝ ³ßË³ï³ÝùÝ»ñ</t>
  </si>
  <si>
    <t>Ð³Ý·Çëï, Ùß³ÏáõÛÃ ¨ ÏñáÝ (³ÛÉ ¹³ë»ñÇÝ ãå³ïÏ³ÝáÕ)</t>
  </si>
  <si>
    <t>ºÏ³Ùï³ï»ë³ÏÝ»ñÁ</t>
  </si>
  <si>
    <t>ÐáÕÇ Ñ³ñÏ Ñ³Ù³ÛÝùÝ»ñÇ í³ñã³Ï³Ý ï³ñ³ÍùÝ»ñáõÙ ·ïÝíáÕ ÑáÕÇ Ñ³Ù³ñ</t>
  </si>
  <si>
    <t xml:space="preserve"> 1.2 ¶áõÛù³ÛÇÝ Ñ³ñÏ»ñ ³ÛÉ ·áõÛùÇó</t>
  </si>
  <si>
    <t>1.3 ²åñ³ÝùÝ»ñÇ û·ï³·áñÍÙ³Ý Ï³Ù ·áñÍáõÝ»áõÃÛ³Ý Çñ³Ï³Ý³óÙ³Ý ÃáõÛÉïíáõÃÛ³Ý í×³ñÝ»ñ</t>
  </si>
  <si>
    <t>³µ) àã ÑÇÙÝ³Ï³Ý ßÇÝáõÃÛáõÝÝ»ñÇ Ñ³Ù³ñ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</si>
  <si>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</si>
  <si>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</si>
  <si>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>1.4 ²åñ³ÝùÝ»ñÇ Ù³ï³Ï³ñ³ñáõÙÇó ¨ Í³é³ÛáõÃÛáõÝÝ»ñÇ Ù³ïáõóáõÙÇó ³ÛÉ å³ñï³¹Çñ í×³ñÝ»ñ</t>
  </si>
  <si>
    <t>µ) Þ³ÑáõÃ³Ñ³ñÏ</t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</si>
  <si>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</si>
  <si>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</si>
  <si>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>2.4 Î³åÇï³É ³ñï³ùÇÝ å³ßïáÝ³Ï³Ý ¹ñ³Ù³ßÝáñÑÝ»ñ`  ëï³óí³Í ÙÇç³½·³ÛÇÝ Ï³½Ù³Ï»ñåáõÃÛáõÝÝ»ñÇó</t>
  </si>
  <si>
    <t xml:space="preserve">Ø²ð¼Æ  </t>
  </si>
  <si>
    <t xml:space="preserve">                   ¶²ì²è   </t>
  </si>
  <si>
    <t>Ð³ëï³ïí³Í ¿               ¶²ì²è</t>
  </si>
  <si>
    <t xml:space="preserve">                              ¶.º. Ø²ðîÆðàêÚ²Ü</t>
  </si>
  <si>
    <t>3.2 Þ³Ñ³µ³ÅÇÝÝ»ñ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</si>
  <si>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</si>
  <si>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</si>
  <si>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</si>
  <si>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</si>
  <si>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>ì³ñã³Ï³Ý µÛáõç»Ç å³Ñáõëï³ÛÇÝ ýáÝ¹Çó ýáÝ¹³ÛÇÝ µÛáõç» Ï³ï³ñíáÕ Ñ³ïÏ³óáõÙÝ»ñÇó Ùáõïù»ñ</t>
  </si>
  <si>
    <t>1111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</si>
  <si>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</si>
  <si>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</si>
  <si>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</si>
  <si>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</si>
  <si>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</si>
  <si>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</si>
  <si>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</si>
  <si>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</si>
  <si>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</si>
  <si>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</si>
  <si>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</si>
  <si>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</si>
  <si>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</si>
  <si>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1263</t>
  </si>
  <si>
    <t>1311</t>
  </si>
  <si>
    <t>1320</t>
  </si>
  <si>
    <t>1321</t>
  </si>
  <si>
    <t>1330</t>
  </si>
  <si>
    <t>1331</t>
  </si>
  <si>
    <t>1332</t>
  </si>
  <si>
    <t>1333</t>
  </si>
  <si>
    <t>1350</t>
  </si>
  <si>
    <t>1351</t>
  </si>
  <si>
    <t>1352</t>
  </si>
  <si>
    <t>1353</t>
  </si>
  <si>
    <t>1360</t>
  </si>
  <si>
    <t>1361</t>
  </si>
  <si>
    <t>1362</t>
  </si>
  <si>
    <t>1370</t>
  </si>
  <si>
    <t>1371</t>
  </si>
  <si>
    <t>1380</t>
  </si>
  <si>
    <t>1381</t>
  </si>
  <si>
    <t>1382</t>
  </si>
  <si>
    <t xml:space="preserve">Ü³Ë³¹åñáó³Ï³Ý ÏñÃáõÃÛáõÝ </t>
  </si>
  <si>
    <t>´³ñÓñ³·áõÛÝ ÏñÃáõÃÛáõÝ</t>
  </si>
  <si>
    <t xml:space="preserve">Àëï Ù³Ï³ñ¹³ÏÝ»ñÇ ã¹³ë³Ï³ñ·íáÕ ÏñÃáõÃÛáõÝ </t>
  </si>
  <si>
    <t xml:space="preserve">ÎñÃáõÃÛ³ÝÁ ïñ³Ù³¹ñíáÕ ûÅ³Ý¹³Ï Í³é³ÛáõÃÛáõÝÝ»ñ </t>
  </si>
  <si>
    <t>ÎñÃáõÃÛ³Ý áÉáñïáõÙ Ñ»ï³½áï³Ï³Ý ¨ Ý³Ë³·Í³ÛÇÝ ³ßË³ï³ÝùÝ»ñ</t>
  </si>
  <si>
    <t>ÎñÃáõÃÛáõÝ (³ÛÉ ¹³ë»ñÇÝ ãå³ïÏ³ÝáÕ)</t>
  </si>
  <si>
    <t>ì³ï³éáÕçáõÃÛáõÝ</t>
  </si>
  <si>
    <t>²Ý³ßË³ïáõÝ³ÏáõÃÛáõÝ</t>
  </si>
  <si>
    <t>Ì»ñáõÃÛáõÝ</t>
  </si>
  <si>
    <t xml:space="preserve">Ð³ñ³½³ïÇÝ Ïáñóñ³Í ³ÝÓÇÝù </t>
  </si>
  <si>
    <t>ÀÝï³ÝÇùÇ ³Ý¹³ÙÝ»ñ ¨ ½³í³ÏÝ»ñ</t>
  </si>
  <si>
    <t>¶áñÍ³½ñÏáõÃÛáõÝ</t>
  </si>
  <si>
    <t xml:space="preserve">´Ý³Ï³ñ³Ý³ÛÇÝ ³å³ÑáíáõÙ </t>
  </si>
  <si>
    <t xml:space="preserve">êáóÇ³É³Ï³Ý Ñ³ïáõÏ ³ñïáÝáõÃÛáõÝÝ»ñ (³ÛÉ ¹³ë»ñÇÝ ãå³ïÏ³ÝáÕ) 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</si>
  <si>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</si>
  <si>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 xml:space="preserve">êáóÇ³É³Ï³Ý å³ßïå³ÝáõÃÛ³Ý áÉáñïáõÙ Ñ»ï³½áï³Ï³Ý ¨ Ý³Ë³·Í³ÛÇÝ ³ßË³ï³ÝùÝ»ñ </t>
  </si>
  <si>
    <t>êáóÇ³É³Ï³Ý å³ßïå³ÝáõÃÛáõÝ (³ÛÉ ¹³ë»ñÇÝ ãå³ïÏ³ÝáÕ)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</si>
  <si>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</si>
  <si>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</si>
  <si>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</si>
  <si>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>²ñï³ùÇÝ ïÝï»ë³Ï³Ý ³ç³ÏóáõÃÛáõÝ</t>
  </si>
  <si>
    <r>
      <t>ÀÜ¸²ØºÜÀ Ì²Êêºð</t>
    </r>
    <r>
      <rPr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(ïáÕ2100+ïáÕ2200+ïáÕ2300+ïáÕ2400+ïáÕ2500+ïáÕ2600+ ïáÕ2700+ïáÕ2800+ïáÕ2900+ïáÕ3000+ïáÕ3100)</t>
    </r>
  </si>
  <si>
    <r>
      <t>îÜîºê²Î²Ü Ð²ð²´ºðàôÂÚàôÜÜºð (</t>
    </r>
    <r>
      <rPr>
        <sz val="8"/>
        <rFont val="Arial Armenian"/>
        <family val="2"/>
      </rPr>
      <t>ïáÕ2410+ïáÕ2420+ïáÕ2430+ïáÕ2440+ïáÕ2450+ïáÕ2460+ïáÕ2470+ïáÕ2480+ïáÕ2490</t>
    </r>
    <r>
      <rPr>
        <sz val="9"/>
        <rFont val="Arial Armenian"/>
        <family val="2"/>
      </rPr>
      <t>)</t>
    </r>
  </si>
  <si>
    <r>
      <t>²èàÔæ²ä²ÐàôÂÚàôÜ (</t>
    </r>
    <r>
      <rPr>
        <sz val="8"/>
        <rFont val="Arial Armenian"/>
        <family val="2"/>
      </rPr>
      <t>ïáÕ2710+ïáÕ2720+ïáÕ2730+ïáÕ2740+ïáÕ2750+ïáÕ2760</t>
    </r>
    <r>
      <rPr>
        <sz val="9"/>
        <rFont val="Arial Armenian"/>
        <family val="2"/>
      </rPr>
      <t>)</t>
    </r>
  </si>
  <si>
    <r>
      <t>ÀÜ¸Ð²Üàôð ´ÜàôÚÂÆ Ð²Üð²ÚÆÜ Ì²è²ÚàôÂÚàôÜÜºð</t>
    </r>
    <r>
      <rPr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</si>
  <si>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Armenian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</si>
  <si>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rFont val="Arial Armenian"/>
        <family val="2"/>
      </rPr>
      <t>(ïáÕ2310+ïáÕ2320+ïáÕ2330+ïáÕ2340+ïáÕ2350+ïáÕ2360+ïáÕ2370)</t>
    </r>
  </si>
  <si>
    <r>
      <t xml:space="preserve">Þðæ²Î² ØÆæ²ì²ÚðÆ ä²Þîä²ÜàôÂÚàôÜ </t>
    </r>
    <r>
      <rPr>
        <sz val="8"/>
        <rFont val="Arial Armenian"/>
        <family val="2"/>
      </rPr>
      <t>(ïáÕ2510+ïáÕ2520+ïáÕ2530+ïáÕ2540+ïáÕ2550+ïáÕ2560)</t>
    </r>
  </si>
  <si>
    <r>
      <t xml:space="preserve">Ð²Ü¶Æêî, ØÞ²ÎàôÚÂ ºì ÎðàÜ </t>
    </r>
    <r>
      <rPr>
        <sz val="8"/>
        <rFont val="Arial Armenian"/>
        <family val="2"/>
      </rPr>
      <t>(ïáÕ2810+ïáÕ2820+ïáÕ2830+ïáÕ2840+ïáÕ2850+ïáÕ2860)</t>
    </r>
  </si>
  <si>
    <r>
      <t xml:space="preserve">ÎðÂàôÂÚàôÜ </t>
    </r>
    <r>
      <rPr>
        <sz val="8"/>
        <rFont val="Arial Armenian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</si>
  <si>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rFont val="Arial Armenian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</si>
  <si>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sz val="8"/>
        <rFont val="Arial Armenian"/>
        <family val="2"/>
      </rPr>
      <t>(ïáÕ3110)</t>
    </r>
  </si>
  <si>
    <r>
      <t xml:space="preserve">1.1 ²ÞÊ²î²ÜøÆ ì²ðÒ²îðàôÂÚàôÜ </t>
    </r>
    <r>
      <rPr>
        <sz val="8"/>
        <rFont val="Arial Armenian"/>
        <family val="2"/>
      </rPr>
      <t xml:space="preserve">(ïáÕ4110+ïáÕ4120+ïáÕ4130) </t>
    </r>
    <r>
      <rPr>
        <sz val="10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</si>
  <si>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Armenian"/>
        <family val="2"/>
      </rPr>
      <t>(ïáÕ4111+ïáÕ4112+ ïáÕ4114)</t>
    </r>
  </si>
  <si>
    <r>
      <t xml:space="preserve">´ÜºÔºÜ ²ÞÊ²î²ì²ðÒºð ºì Ð²ìºÈ²ìÖ²ðÜºð </t>
    </r>
    <r>
      <rPr>
        <sz val="8"/>
        <rFont val="Arial Armenian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</si>
  <si>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Armenian"/>
        <family val="2"/>
      </rPr>
      <t>(ïáÕ4131)</t>
    </r>
  </si>
  <si>
    <r>
      <t>1.2. ì³ñÏ»ñ ¨ ÷áË³ïíáõÃÛáõÝÝ»ñ (ëï³óáõÙ ¨ Ù³ñáõÙ)    (</t>
    </r>
    <r>
      <rPr>
        <sz val="9"/>
        <rFont val="Arial Armenian"/>
        <family val="2"/>
      </rPr>
      <t>ïáÕ 8121+ïáÕ8140)</t>
    </r>
    <r>
      <rPr>
        <b/>
        <sz val="9"/>
        <rFont val="Arial Armenian"/>
        <family val="2"/>
      </rPr>
      <t xml:space="preserve"> </t>
    </r>
  </si>
  <si>
    <r>
      <t xml:space="preserve">2. üÆÜ²Üê²Î²Ü ²ÎîÆìÜºð                                          </t>
    </r>
    <r>
      <rPr>
        <i/>
        <sz val="9"/>
        <rFont val="Arial Armenian"/>
        <family val="2"/>
      </rPr>
      <t>(ïáÕ8161+ïáÕ8170+ïáÕ8190-ïáÕ8197+ïáÕ8198+ïáÕ8199)</t>
    </r>
  </si>
  <si>
    <r>
      <t xml:space="preserve">1. öàÊ²èàô ØÆæàòÜºð       </t>
    </r>
    <r>
      <rPr>
        <i/>
        <sz val="9"/>
        <rFont val="Arial Armenian"/>
        <family val="2"/>
      </rPr>
      <t>(ïáÕ 8211+ïáÕ 8220)</t>
    </r>
  </si>
  <si>
    <r>
      <t xml:space="preserve">1.2 Ì²è²ÚàôÂÚàôÜÜºðÆ ºì ²äð²ÜøÜºðÆ Òºèø ´ºðàôØ </t>
    </r>
    <r>
      <rPr>
        <sz val="8"/>
        <rFont val="Arial Armenian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</si>
  <si>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Armenian"/>
        <family val="2"/>
      </rPr>
      <t>(ïáÕ4211+ïáÕ4212+ïáÕ4213+ïáÕ4214+ïáÕ4215+ïáÕ4216+ïáÕ4217)</t>
    </r>
  </si>
  <si>
    <r>
      <t xml:space="preserve"> ¶àðÌàôÔàôØÜºðÆ ºì Þðæ²¶²ÚàôÂÚàôÜÜºðÆ Ì²Êêºð </t>
    </r>
    <r>
      <rPr>
        <sz val="8"/>
        <rFont val="Arial Armenian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</si>
  <si>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Armenian"/>
        <family val="2"/>
      </rPr>
      <t>(ïáÕ4231+ïáÕ4232+ïáÕ4233+ïáÕ4234+ïáÕ4235+ïáÕ4236+ïáÕ4237+ïáÕ4238)</t>
    </r>
  </si>
  <si>
    <t>Ð²îì²Ì  1</t>
  </si>
  <si>
    <t>Ð²Ø²ÚÜøÆ ´ÚàôæºÆ ºÎ²ØàôîÜºðÀ</t>
  </si>
  <si>
    <t>(Ñ³½³ñ ¹ñ³Ùáí)</t>
  </si>
  <si>
    <t>Ð³í»Éí³Í  N 1</t>
  </si>
  <si>
    <t>úñÇÝ³Ï»ÉÇ  Ó¨</t>
  </si>
  <si>
    <t>(Ù³ñ½Ç ³Ýí³ÝáõÙÁ)</t>
  </si>
  <si>
    <t>Ð²Ø²ÚÜøÆ</t>
  </si>
  <si>
    <t>(ù³Õ³ù³ÛÇÝ, ·ÛáõÕ³Ï³Ý, Ã³Õ³ÛÇÝ Ñ³Ù³ÛÝùÇ ³Ýí³ÝáõÙÁ)</t>
  </si>
  <si>
    <t>Ñ³Ù³ÛÝùÇ</t>
  </si>
  <si>
    <t>áñáßÙ³Ùµ</t>
  </si>
  <si>
    <t>(Ñ³Ù³ÛÝùÇ  µÛáõç»Ý ëå³ë³ñÏáÕ  ï»Õ³Ï³Ý ·³ÝÓ³å»ï³Ï³Ý  µ³Å³ÝÙáõÝùÇ ³Ýí³ÝáõÙÁ)</t>
  </si>
  <si>
    <t>Ð²Ø²ÚÜøÆ  ÔºÎ²ì²ðª</t>
  </si>
  <si>
    <t>(³ÝáõÝ,  Ñ³Ûñ³ÝáõÝ,  ³½·³ÝáõÝ)</t>
  </si>
  <si>
    <r>
      <t xml:space="preserve"> ²ÚÈ Ø²êÜ²¶Æî²Î²Ü Ì²è²ÚàôÂÚàôÜÜºðÆ Òºèø ´ºðàôØ  </t>
    </r>
    <r>
      <rPr>
        <sz val="8"/>
        <rFont val="Arial Armenian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</si>
  <si>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8"/>
        <rFont val="Arial Armenian"/>
        <family val="2"/>
      </rPr>
      <t>(ïáÕ4251+ïáÕ4252)</t>
    </r>
  </si>
  <si>
    <r>
      <t xml:space="preserve"> ÜÚàôÂºð </t>
    </r>
    <r>
      <rPr>
        <sz val="8"/>
        <rFont val="Arial Armenian"/>
        <family val="2"/>
      </rPr>
      <t>(ïáÕ4261+ïáÕ4262+ïáÕ4263+ïáÕ4264+ïáÕ4265+ïáÕ4266+ïáÕ4267+ïáÕ4268)</t>
    </r>
  </si>
  <si>
    <r>
      <t xml:space="preserve"> - ²ÛÉ ÁÝÃ³óÇÏ ¹ñ³Ù³ßÝáñÑÝ»ñ                                                           </t>
    </r>
    <r>
      <rPr>
        <sz val="9"/>
        <rFont val="Arial Armenian"/>
        <family val="2"/>
      </rPr>
      <t>(ïáÕ 4534+ïáÕ 4537 +ïáÕ 4538)</t>
    </r>
  </si>
  <si>
    <t xml:space="preserve"> - ï»Õ³Ï³Ý ÇÝùÝ³Ï³é³íñÙ³Ý Ù³ñÙÇÝÝ»ñÇÝ                                 (ïáÕ  4535+ïáÕ 4536)</t>
  </si>
  <si>
    <r>
      <t xml:space="preserve"> -²ÛÉ Ï³åÇï³É ¹ñ³Ù³ßÝáñÑÝ»ñ                                              </t>
    </r>
    <r>
      <rPr>
        <sz val="9"/>
        <rFont val="Arial Armenian"/>
        <family val="2"/>
      </rPr>
      <t xml:space="preserve"> (ïáÕ 4544+ïáÕ 4547 +ïáÕ 4548)</t>
    </r>
  </si>
  <si>
    <t xml:space="preserve"> - ï»Õ³Ï³Ý ÇÝùÝ³Ï³é³íñÙ³Ý Ù³ñÙÇÝÝ»ñÇÝ                                 (ïáÕ  4545+ïáÕ 4546)</t>
  </si>
  <si>
    <r>
      <t xml:space="preserve">1.7 ²ÚÈ Ì²Êêºð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</si>
  <si>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Armenian"/>
        <family val="2"/>
      </rPr>
      <t xml:space="preserve">(ïáÕ4711+ïáÕ4712) </t>
    </r>
  </si>
  <si>
    <r>
      <t xml:space="preserve">1.4 â²ðî²¸ðì²Ì ԱԿՏԻՎՆԵՐ                              </t>
    </r>
    <r>
      <rPr>
        <sz val="8"/>
        <rFont val="Arial Armenian"/>
        <family val="2"/>
      </rPr>
      <t>(ïáÕ 5411+ïáÕ 5421+ïáÕ 5431+ïáÕ5441)</t>
    </r>
  </si>
  <si>
    <t>6000</t>
  </si>
  <si>
    <t>6100</t>
  </si>
  <si>
    <r>
      <t>ÐÆØÜ²Î²Ü ØÆæàòÜºðÆ Æð²òàôØÆò Øàôîøºð</t>
    </r>
    <r>
      <rPr>
        <sz val="10"/>
        <rFont val="Arial Armenian"/>
        <family val="2"/>
      </rPr>
      <t xml:space="preserve"> (ïáÕ6110+ïáÕ6120+ïáÕ6130) </t>
    </r>
  </si>
  <si>
    <t>6110</t>
  </si>
  <si>
    <t>6120</t>
  </si>
  <si>
    <t>6130</t>
  </si>
  <si>
    <t>6200</t>
  </si>
  <si>
    <t>ã³÷³·ñáõÙÝ»ñÇ Í³Ëë»ñ</t>
  </si>
  <si>
    <r>
      <t>ä²Þ²ðÜºðÆ Æð²òàôØÆò Øàôîøºð</t>
    </r>
    <r>
      <rPr>
        <b/>
        <i/>
        <sz val="11"/>
        <rFont val="Arial Armenian"/>
        <family val="2"/>
      </rPr>
      <t xml:space="preserve"> </t>
    </r>
    <r>
      <rPr>
        <sz val="10"/>
        <rFont val="Arial Armenian"/>
        <family val="2"/>
      </rPr>
      <t>(ïáÕ6210+ïáÕ6220)</t>
    </r>
  </si>
  <si>
    <t>6210</t>
  </si>
  <si>
    <t>6220</t>
  </si>
  <si>
    <r>
      <t xml:space="preserve">²ÚÈ ä²Þ²ðÜºðÆ Æð²òàôØÆò Øàôîøºð </t>
    </r>
    <r>
      <rPr>
        <i/>
        <sz val="10"/>
        <rFont val="Arial Armenian"/>
        <family val="2"/>
      </rPr>
      <t>(ïáÕ6221+ïáÕ6222+ïáÕ6223)</t>
    </r>
  </si>
  <si>
    <t>6221</t>
  </si>
  <si>
    <t>6222</t>
  </si>
  <si>
    <t>6223</t>
  </si>
  <si>
    <t>6300</t>
  </si>
  <si>
    <r>
      <t xml:space="preserve">´²ðÒð²ðÄºø ²ÎîÆìÜºðÆ Æð²òàôØÆò Øàôîøºð </t>
    </r>
    <r>
      <rPr>
        <sz val="11"/>
        <rFont val="Arial Armenian"/>
        <family val="2"/>
      </rPr>
      <t xml:space="preserve"> </t>
    </r>
    <r>
      <rPr>
        <i/>
        <sz val="10"/>
        <rFont val="Arial Armenian"/>
        <family val="2"/>
      </rPr>
      <t xml:space="preserve"> </t>
    </r>
    <r>
      <rPr>
        <sz val="10"/>
        <rFont val="Arial Armenian"/>
        <family val="2"/>
      </rPr>
      <t>(ïáÕ 6310)</t>
    </r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</si>
  <si>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</si>
  <si>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</si>
  <si>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</si>
  <si>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</si>
  <si>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</si>
  <si>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</si>
  <si>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r>
      <t>â²ðî²¸ðì²Ì ²ÎîÆìÜºðÆ Æð²òàôØÆò Øàôîøºð</t>
    </r>
    <r>
      <rPr>
        <b/>
        <i/>
        <sz val="11"/>
        <rFont val="Arial Armenian"/>
        <family val="2"/>
      </rPr>
      <t xml:space="preserve">`                                                   </t>
    </r>
    <r>
      <rPr>
        <sz val="10"/>
        <rFont val="Arial Armenian"/>
        <family val="2"/>
      </rPr>
      <t>(ïáÕ6410+ïáÕ6420+ïáÕ6430+ïáÕ6440)</t>
    </r>
  </si>
  <si>
    <t>6420</t>
  </si>
  <si>
    <t>6430</t>
  </si>
  <si>
    <t>6440</t>
  </si>
  <si>
    <r>
      <t xml:space="preserve">                ². ÜºðøÆÜ ²Ô´ÚàôðÜºð                       </t>
    </r>
    <r>
      <rPr>
        <sz val="9"/>
        <rFont val="Arial Armenian"/>
        <family val="2"/>
      </rPr>
      <t>(ïáÕ 8110+ïáÕ 8160)</t>
    </r>
  </si>
  <si>
    <r>
      <t xml:space="preserve">1. öàÊ²èàô ØÆæàòÜºð                                           </t>
    </r>
    <r>
      <rPr>
        <i/>
        <sz val="9"/>
        <rFont val="Arial Armenian"/>
        <family val="2"/>
      </rPr>
      <t>(ïáÕ 8111+ïáÕ 8120)</t>
    </r>
  </si>
  <si>
    <t xml:space="preserve"> - »ÝÃ³Ï³ ¿ áõÕÕÙ³Ý Ñ³Ù³ÛÝùÇ µÛáõç»Ç ýáÝ¹³ÛÇÝ  Ù³ë                         (ïáÕ 8191 - ïáÕ 8192)</t>
  </si>
  <si>
    <r>
      <t xml:space="preserve">2.6. Ð³Ù³ÛÝùÇ µÛáõç»Ç Ñ³ßíáõÙ ÙÇçáóÝ»ñÇ ÙÝ³óáñ¹Ý»ñÁ Ñ³ßí»ïáõ Å³Ù³Ý³Ï³Ñ³ïí³ÍáõÙ  </t>
    </r>
    <r>
      <rPr>
        <sz val="9"/>
        <rFont val="Arial Armenian"/>
        <family val="2"/>
      </rPr>
      <t>(ïáÕ8010- ïáÕ 8110 - ïáÕ 8161 - ïáÕ 8170- ïáÕ 8190- ïáÕ 8197- ïáÕ 8198 - ïáÕ 8210)</t>
    </r>
  </si>
  <si>
    <r>
      <t xml:space="preserve">                              ´. ²ðî²øÆÜ ²Ô´ÚàôðÜºð                                       </t>
    </r>
    <r>
      <rPr>
        <sz val="9"/>
        <rFont val="Arial Armenian"/>
        <family val="2"/>
      </rPr>
      <t>(ïáÕ 8210)</t>
    </r>
  </si>
  <si>
    <t>8199³</t>
  </si>
  <si>
    <r>
      <t xml:space="preserve">1.2. ì³ñÏ»ñ ¨ ÷áË³ïíáõÃÛáõÝÝ»ñ (ëï³óáõÙ ¨ Ù³ñáõÙ)                          </t>
    </r>
    <r>
      <rPr>
        <sz val="9"/>
        <rFont val="Arial Armenian"/>
        <family val="2"/>
      </rPr>
      <t>ïáÕ 8221+ïáÕ 8240</t>
    </r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</si>
  <si>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</si>
  <si>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</si>
  <si>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</si>
  <si>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</si>
  <si>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</si>
  <si>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</si>
  <si>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</si>
  <si>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</si>
  <si>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</si>
  <si>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</si>
  <si>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>ÐÐ Ñ³Ù³ÛÝùÝ»ñÇ å³Ñáõëï³ÛÇÝ ýáÝ¹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</si>
  <si>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</si>
  <si>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</si>
  <si>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</si>
  <si>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</si>
  <si>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</si>
  <si>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</si>
  <si>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</si>
  <si>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</si>
  <si>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</si>
  <si>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</si>
  <si>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</si>
  <si>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</si>
  <si>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</si>
  <si>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</si>
  <si>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</si>
  <si>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</si>
  <si>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</si>
  <si>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</si>
  <si>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</si>
  <si>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</si>
  <si>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</si>
  <si>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</si>
  <si>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</si>
  <si>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</si>
  <si>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</si>
  <si>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</si>
  <si>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</si>
  <si>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</si>
  <si>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</si>
  <si>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</si>
  <si>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>áñÇó` Í³Ëë»ñÇ ýÇÝ³Ýë³íáñÙ³ÝÁ ãáõÕÕí³Í Ñ³Ù³ÛÝùÇ µÛáõç»Ç ÙÇçáóÝ»ñÇ ï³ñ»ëÏ½µÇ ³½³ï ÙÝ³óáñ¹Ç ·áõÙ³ñÁ</t>
  </si>
  <si>
    <t xml:space="preserve"> 2.3.1. Ð³Ù³ÛÝùÇ µÛáõç»Ç í³ñã³Ï³Ý Ù³ëÇ ÙÇçáóÝ»ñÇ ï³ñ»ëÏ½µÇ ³½³ï ÙÝ³óáñ¹ </t>
  </si>
  <si>
    <t xml:space="preserve">  - ³é³Ýó í³ñã³Ï³Ý Ù³ëÇ ÙÇçáóÝ»ñÇ ï³ñ»ëÏ½µÇ ³½³ï ÙÝ³óáñ¹Çó ýáÝ¹³ÛÇÝ  Ù³ë Ùáõïù³·ñÙ³Ý »ÝÃ³Ï³ ·áõÙ³ñÇ </t>
  </si>
  <si>
    <t>ÀÜ¸²ØºÜÀ Ð²ìºÈàôð¸À Î²Ø ¸ºüÆòÆîÀ (ä²Î²êàôð¸À)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</si>
  <si>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</si>
  <si>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</si>
  <si>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</si>
  <si>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</si>
  <si>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</si>
  <si>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</si>
  <si>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</si>
  <si>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r>
      <rPr>
        <sz val="10"/>
        <rFont val="Arial Armenian"/>
        <family val="2"/>
      </rPr>
      <t xml:space="preserve">³Û¹ ÃíáõÙª </t>
    </r>
    <r>
      <rPr>
        <b/>
        <sz val="10"/>
        <rFont val="Arial Armenian"/>
        <family val="2"/>
      </rPr>
      <t xml:space="preserve"> 1. Ð²ðÎºð ºì îàôðøºð          </t>
    </r>
    <r>
      <rPr>
        <sz val="10"/>
        <rFont val="Arial Armenian"/>
        <family val="2"/>
      </rPr>
      <t>(ïáÕ 1110 + ïáÕ 1120 + ïáÕ 1130 + ïáÕ 1150 + ïáÕ 1160)</t>
    </r>
  </si>
  <si>
    <r>
      <rPr>
        <sz val="10"/>
        <rFont val="Arial Armenian"/>
        <family val="2"/>
      </rPr>
      <t>³Û¹ ÃíáõÙ`</t>
    </r>
    <r>
      <rPr>
        <b/>
        <sz val="10"/>
        <rFont val="Arial Armenian"/>
        <family val="2"/>
      </rPr>
      <t>1.1 ¶áõÛù³ÛÇÝ Ñ³ñÏ»ñ ³Ýß³ñÅ ·áõÛùÇó</t>
    </r>
  </si>
  <si>
    <t>³Û¹ ÃíáõÙ`¶áõÛù³Ñ³ñÏ Ñ³Ù³ÛÝùÝ»ñÇ í³ñã³Ï³Ý ï³ñ³ÍùÝ»ñáõÙ ·ïÝíáÕ ß»Ýù»ñÇ ¨ ßÇÝáõÃÛáõÝÝ»ñÇ Ñ³Ù³ñ</t>
  </si>
  <si>
    <t>³Û¹ ÃíáõÙ`  ¶áõÛù³Ñ³ñÏ ÷áË³¹ñ³ÙÇçáóÝ»ñÇ Ñ³Ù³ñ</t>
  </si>
  <si>
    <t>³Û¹ ÃíáõÙ` î»Õ³Ï³Ý ïáõñù»ñ                                     (ïáÕ 1132 + ïáÕ 1135 + ïáÕ 1136 + ïáÕ 1137 + ïáÕ 1138 + ïáÕ 1139 + ïáÕ 1140 + ïáÕ 1141 + ïáÕ 1142 + ïáÕ 1143 + ïáÕ 1144+ïáÕ 1145)</t>
  </si>
  <si>
    <t xml:space="preserve">³Û¹ ÃíáõÙ` ³) Ð³Ù³ÛÝùÇ ï³ñ³ÍùáõÙ Ýáñ ß»Ýù»ñÇ, ßÇÝáõÃÛáõÝÝ»ñÇ (Ý»ñ³éÛ³É áã ÑÇÙÝ³Ï³Ý)  ßÇÝ³ñ³ñáõÃÛ³Ý (ï»Õ³¹ñÙ³Ý) ÃáõÛÉïíáõÃÛ³Ý Ñ³Ù³ñ (ïáÕ 1133 + ïáÕ 1334),  </t>
  </si>
  <si>
    <t>áñÇó`         ³³) ÐÇÙÝ³Ï³Ý ßÇÝáõÃÛáõÝÝ»ñÇ Ñ³Ù³ñ</t>
  </si>
  <si>
    <t>³Û¹ ÃíáõÙ`Ð³Ù³ÛÝùÇ µÛáõç» í×³ñíáÕ å»ï³Ï³Ý ïáõñù»ñ       (ïáÕ 1152 + ïáÕ 1153 )</t>
  </si>
  <si>
    <t xml:space="preserve">³Û¹ ÃíáõÙ`   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</si>
  <si>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>³Û¹ ÃíáõÙ`  úñ»Ýùáí å»ï³Ï³Ý µÛáõç» ³Ùñ³·ñíáÕ Ñ³ñÏ»ñÇó ¨ ³ÛÉ å³ñï³¹Çñ í×³ñÝ»ñÇó  Ù³ëÑ³ÝáõÙÝ»ñ Ñ³Ù³ÛÝùÝ»ñÇ µÛáõç»Ý»ñ                                          (ïáÕ 1162 + ïáÕ 1163 + ïáÕ 1164)</t>
  </si>
  <si>
    <t>áñÇó`         ³) ºÏ³Ùï³Ñ³ñÏ</t>
  </si>
  <si>
    <r>
      <rPr>
        <sz val="10"/>
        <rFont val="Arial Armenian"/>
        <family val="2"/>
      </rPr>
      <t xml:space="preserve">³Û¹ ÃíáõÙ` </t>
    </r>
    <r>
      <rPr>
        <b/>
        <sz val="10"/>
        <rFont val="Arial Armenian"/>
        <family val="2"/>
      </rPr>
      <t>2.1  ÀÝÃ³óÇÏ ³ñï³ùÇÝ å³ßïáÝ³Ï³Ý ¹ñ³Ù³ßÝáñÑÝ»ñ` ëï³óí³Í ³ÛÉ å»ïáõÃÛáõÝÝ»ñÇó</t>
    </r>
  </si>
  <si>
    <t xml:space="preserve">³Û¹ ÃíáõÙ` 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</si>
  <si>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³Û¹ ÃíáõÙ` 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</si>
  <si>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 xml:space="preserve">³Û¹ ÃíáõÙ`    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</si>
  <si>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 xml:space="preserve">³Û¹ ÃíáõÙ` 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</si>
  <si>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áñÇó`      ³) ä»ï³Ï³Ý µÛáõç»Çó ýÇÝ³Ýë³Ï³Ý Ñ³Ù³Ñ³ñÃ»óÙ³Ý ëÏ½µáõÝùáí ïñ³Ù³¹ñíáÕ ¹áï³óÇ³Ý»ñ</t>
  </si>
  <si>
    <t>³Û¹ ÃíáõÙ`   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</si>
  <si>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áñÇó`       ºñ¨³Ý ù³Õ³ùÇ Ñ³Ù³ù³Õ³ù³ÛÇÝ Ýß³Ý³ÏáõÃÛ³Ý Í³Ëë»ñÇ ýÇÝ³Ýë³íáñÙ³Ý Ýå³ï³Ïáí Ó¨³íáñí³Í ÙÇçáóÝ»ñÇó </t>
  </si>
  <si>
    <t>³Û¹ ÃíáõÙ` ³) ä»ï³Ï³Ý µÛáõç»Çó Ï³åÇï³É Í³Ëë»ñÇ ýÇÝ³Ýë³íáñÙ³Ý Ýå³ï³Ï³ÛÇÝ Ñ³ïÏ³óáõÙÝ»ñ (ëáõµí»ÝóÇ³Ý»ñ)</t>
  </si>
  <si>
    <t xml:space="preserve">áñÇó`          ºñ¨³Ý ù³Õ³ùÇ Ñ³Ù³ù³Õ³ù³ÛÇÝ Ýß³Ý³ÏáõÃÛ³Ý Í³Ëë»ñÇ ýÇÝ³Ýë³íáñÙ³Ý Ýå³ï³Ïáí Ó¨³íáñí³Í ÙÇçáóÝ»ñÇó </t>
  </si>
  <si>
    <r>
      <rPr>
        <sz val="10"/>
        <rFont val="Arial Armenian"/>
        <family val="2"/>
      </rPr>
      <t>³Û¹ ÃíáõÙ`</t>
    </r>
    <r>
      <rPr>
        <b/>
        <sz val="10"/>
        <rFont val="Arial Armenian"/>
        <family val="2"/>
      </rPr>
      <t xml:space="preserve"> 3.1 îáÏáëÝ»ñ</t>
    </r>
  </si>
  <si>
    <t>³Û¹ ÃíáõÙ` úñ»Ýùáí Ý³Ë³ï»ëí³Í ¹»åù»ñáõÙ µ³ÝÏ»ñáõÙ Ñ³Ù³ÛÝùÇ µÛáõç»Ç Å³Ù³Ý³Ï³íáñ ³½³ï ÙÇçáóÝ»ñÇ ï»Õ³µ³ßËáõÙÇó ¨ ¹»åá½ÇïÝ»ñÇó ëï³óí³Í ïáÏáë³í×³ñÝ»ñ</t>
  </si>
  <si>
    <t>³Û¹ ÃíáõÙ`  ´³ÅÝ»ïÇñ³Ï³Ý ÁÝÏ»ñáõÃÛáõÝÝ»ñáõÙ Ñ³Ù³ÛÝùÇ Ù³ëÝ³ÏóáõÃÛ³Ý ¹ÇÙ³ó Ñ³Ù³ÛÝùÇ µÛáõç» Ï³ï³ñíáÕ Ù³ëÑ³ÝáõÙÝ»ñ (ß³Ñ³µ³ÅÇÝÝ»ñ)</t>
  </si>
  <si>
    <t xml:space="preserve">³Û¹ ÃíáõÙ` Ð³Ù³ÛÝùÇ ë»÷³Ï³ÝáõÃÛáõÝ Ñ³Ù³ñíáÕ ÑáÕ»ñÇ í³ñÓ³Ï³ÉáõÃÛ³Ý í³ñÓ³í×³ñÝ»ñ </t>
  </si>
  <si>
    <t>³Û¹ ÃíáõÙ` 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³åñ³Ýù³-ÝÛáõÃ³Ï³Ý ³ñÅ»ùÝ»ñÇ) í³×³éùÇó Ùáõïù»ñ</t>
  </si>
  <si>
    <t>³Û¹ ÃíáõÙ`  î»Õ³Ï³Ý í×³ñÝ»ñ</t>
  </si>
  <si>
    <t>³Û¹ ÃíáõÙ`     ì³ñã³Ï³Ý Çñ³í³Ë³ËïáõÙÝ»ñÇ Ñ³Ù³ñ ï»Õ³Ï³Ý ÇÝùÝ³Ï³é³í³ñÙ³Ý Ù³ñÙÇÝÝ»ñÇ ÏáÕÙÇó å³ï³ëË³Ý³ïíáõÃÛ³Ý ÙÇçáóÝ»ñÇ ÏÇñ³éáõÙÇó »Ï³ÙáõïÝ»ñ</t>
  </si>
  <si>
    <t>³Û¹ ÃíáõÙ` üÇ½ÇÏ³Ï³Ý ³ÝÓ³Ýó ¨ Ï³½Ù³Ï»ñåáõÃ-ÛáõÝÝ»ñÇ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</si>
  <si>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³Û¹ ÃíáõÙ` 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</si>
  <si>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 xml:space="preserve">³Û¹ ÃíáõÙ` Ð³Ù³ÛÝùÇ ·áõÛùÇÝ å³ï×³é³Í íÝ³ëÝ»ñÇ ÷áËÑ³ïáõóáõÙÇó Ùáõïù»ñ </t>
  </si>
  <si>
    <r>
      <t xml:space="preserve"> 1.5 ²ÛÉ Ñ³ñÏ³ÛÇÝ »Ï³ÙáõïÝ»ñ                  </t>
    </r>
    <r>
      <rPr>
        <sz val="10"/>
        <rFont val="Arial Armenian"/>
        <family val="2"/>
      </rPr>
      <t>(ïáÕ 1161 + ïáÕ 1165 )</t>
    </r>
  </si>
  <si>
    <r>
      <t xml:space="preserve">2.5 ÀÝÃ³óÇÏ Ý»ñùÇÝ å³ßïáÝ³Ï³Ý ¹ñ³Ù³ßÝáñÑÝ»ñ` ëï³óí³Í Ï³é³í³ñÙ³Ý ³ÛÉ Ù³Ï³ñ¹³ÏÝ»ñÇó                                       </t>
    </r>
    <r>
      <rPr>
        <sz val="10"/>
        <rFont val="Arial Armenian"/>
        <family val="2"/>
      </rPr>
      <t>(ïáÕ 1251 + ïáÕ 1254 + ïáÕ 1257 + ïáÕ 1258)</t>
    </r>
  </si>
  <si>
    <t xml:space="preserve"> 2.6 Î³åÇï³É Ý»ñùÇÝ å³ßïáÝ³Ï³Ý ¹ñ³Ù³ßÝáñÑÝ»ñ` ëï³óí³Í Ï³é³í³ñÙ³Ý ³ÛÉ Ù³Ï³ñ¹³ÏÝ»ñÇó   (ïáÕ 1261 + ïáÕ 1262)</t>
  </si>
  <si>
    <r>
      <t xml:space="preserve">   3. ²ÚÈ ºÎ²ØàôîÜºð                                   </t>
    </r>
    <r>
      <rPr>
        <sz val="10"/>
        <rFont val="Arial Armenian"/>
        <family val="2"/>
      </rPr>
      <t>(ïáÕ 1310 + ïáÕ 1320 + ïáÕ 1330 + ïáÕ 1340 + ïáÕ 1350 + ïáÕ 1360 + ïáÕ 1370 + ïáÕ 1380 + ïáÕ 1390)</t>
    </r>
  </si>
  <si>
    <r>
      <t xml:space="preserve">    2. ä²ÞîàÜ²Î²Ü ¸ð²Ø²ÞÜàðÐÜºð              </t>
    </r>
    <r>
      <rPr>
        <sz val="10"/>
        <rFont val="Arial Armenian"/>
        <family val="2"/>
      </rPr>
      <t>(ïáÕ 1210 + ïáÕ 1220 + ïáÕ 1230 + ïáÕ 1240 + ïáÕ 1250 + ïáÕ 1260)</t>
    </r>
  </si>
  <si>
    <t xml:space="preserve">  Ð²îì²Ì  5</t>
  </si>
  <si>
    <r>
      <t xml:space="preserve">3.4 Ð³Ù³ÛÝùÇ µÛáõç»Ç »Ï³ÙáõïÝ»ñ ³åñ³ÝùÝ»ñÇ Ù³ï³Ï³ñ³ñáõÙÇó ¨ Í³é³ÛáõÃÛáõÝÝ»ñÇ Ù³ïáõóáõÙÇó                  </t>
    </r>
    <r>
      <rPr>
        <sz val="10"/>
        <rFont val="Arial Armenian"/>
        <family val="2"/>
      </rPr>
      <t>(ïáÕ 1341 + ïáÕ 1342)</t>
    </r>
  </si>
  <si>
    <r>
      <t xml:space="preserve">3.5 ì³ñã³Ï³Ý ·³ÝÓáõÙÝ»ñ                        </t>
    </r>
    <r>
      <rPr>
        <sz val="10"/>
        <rFont val="Arial Armenian"/>
        <family val="2"/>
      </rPr>
      <t>(ïáÕ 1351 + ïáÕ 1352 + ïáÕ 1353)</t>
    </r>
  </si>
  <si>
    <r>
      <t xml:space="preserve">3.6 Øáõïù»ñ ïáõÛÅ»ñÇó, ïáõ·³ÝùÝ»ñÇó      </t>
    </r>
    <r>
      <rPr>
        <sz val="10"/>
        <rFont val="Arial Armenian"/>
        <family val="2"/>
      </rPr>
      <t>(ïáÕ 1361 + ïáÕ 1362)</t>
    </r>
  </si>
  <si>
    <r>
      <t xml:space="preserve">3.7 ÀÝÃ³óÇÏ áã å³ßïáÝ³Ï³Ý ¹ñ³Ù³ßÝáñÑÝ»ñ       </t>
    </r>
    <r>
      <rPr>
        <sz val="10"/>
        <rFont val="Arial Armenian"/>
        <family val="2"/>
      </rPr>
      <t>(ïáÕ 1371 + ïáÕ 1372)</t>
    </r>
  </si>
  <si>
    <r>
      <t xml:space="preserve">3.8 Î³åÇï³É áã å³ßïáÝ³Ï³Ý ¹ñ³Ù³ßÝáñÑÝ»ñ </t>
    </r>
    <r>
      <rPr>
        <sz val="10"/>
        <rFont val="Arial Armenian"/>
        <family val="2"/>
      </rPr>
      <t xml:space="preserve">   (ïáÕ 1381 + ïáÕ 1382)</t>
    </r>
  </si>
  <si>
    <t xml:space="preserve"> - Çñ³í. ³ÝÓ. Ï³ÝáÝ³¹ñ. Ï³åÇï³ÉáõÙ å»ï. Ù³ëÝ³Ïó, å»ï.  ë»÷³Ï. Ñ³Ý¹Çë³óáÕ ³Ýß³ñÅ ·áõÛùÇ (µ³ó³é. ÑáÕ»ñÇ), ³Û¹ ÃíáõÙª ³Ý³í³ñï ßÇÝ³ñ³ñ. ûµÛ»ÏïÝ»ñÇ Ù³ëÝ³íáñ»óáõÙÇó  ³é³ç³ó. ÙÇçáó-Çó Ñ³Ù³ÛÝùÇ µÛáõç» Ù³ëÑ³ÝáõÙÇó Ùáõïù»ñ</t>
  </si>
  <si>
    <t xml:space="preserve"> - í³ñã³Ï³Ý Ù³ëÇ ÙÇçáóÝ»ñÇ ï³ñ»ëÏ½µÇ ³½³ï ÙÝ³óáñ¹Çó ýáÝ¹³ÛÇÝ  Ù³ë Ùáõïù³·ñÙ³Ý »ÝÃ³Ï³ ·áõÙ³ñÁ (ïáÕ 8193)</t>
  </si>
  <si>
    <t/>
  </si>
  <si>
    <r>
      <t xml:space="preserve">3.9 ²ÛÉ »Ï³ÙáõïÝ»ñ                                   </t>
    </r>
    <r>
      <rPr>
        <sz val="10"/>
        <rFont val="Arial Armenian"/>
        <family val="2"/>
      </rPr>
      <t>(ïáÕ 1391 + ïáÕ 1392 + ïáÕ 1393)</t>
    </r>
  </si>
  <si>
    <r>
      <t xml:space="preserve">ÀÜ¸²ØºÜÀ ºÎ²ØàôîÜºð                       </t>
    </r>
    <r>
      <rPr>
        <sz val="10"/>
        <rFont val="Arial Armenian"/>
        <family val="2"/>
      </rPr>
      <t>(ïáÕ 1100 + ïáÕ 1200+ïáÕ 1300)</t>
    </r>
  </si>
  <si>
    <t>deficit + hatvac5</t>
  </si>
  <si>
    <t>expend func - expend econom</t>
  </si>
  <si>
    <t>reserve fond</t>
  </si>
  <si>
    <r>
      <t xml:space="preserve">3.3 ¶áõÛùÇ í³ñÓ³Ï³ÉáõÃÛáõÝÇó »Ï³ÙáõïÝ»ñ  </t>
    </r>
    <r>
      <rPr>
        <sz val="10"/>
        <rFont val="Arial Armenian"/>
        <family val="2"/>
      </rPr>
      <t>(ïáÕ 1331 + ïáÕ 1332 + ïáÕ 1333 +  ïáÕ 1334)</t>
    </r>
  </si>
  <si>
    <t xml:space="preserve">ÐÐ Ï³é³í³ñáõÃÛ³Ý ¨ Ñ³Ù³ÛÝùÝ»ñÇ å³Ñáõëï³ÛÇÝ ýáÝ¹ </t>
  </si>
  <si>
    <t xml:space="preserve"> 2.3.2. Ð³Ù³ÛÝùÇ µÛáõç»Ç ýáÝ¹³ÛÇÝ Ù³ëÇ ÙÇçáóÝ»ñÇ ï³ñ»ëÏ½µÇ ÙÝ³óáñ¹  (ïáÕ 8195 + ïáÕ 8196)</t>
  </si>
  <si>
    <t xml:space="preserve">µ) Ð³Ù³ÛÝùÇ í³ñã. ï³ñ³ÍùáõÙ ß»Ýù»ñÇ, ßÇÝáõÃÛáõÝ-Ç, ù³Õ³ù³ßÇÝ³Ï³Ý ³ÛÉ ûµÛ»Ïï-Ç í»ñ³Ï³éáõóÙ³Ý, áõÅ»Õ³óÙ³Ý, í»ñ³Ï³Ý·ÝÙ³Ý, ³ñ¹Ç³Ï³Ý³óÙ³Ý ³ßË³ï³ÝùÝ»ñ (µ³ó³é. ÐÐ ûñ»Ýë¹ñõÃÛ³Ùµ ë³ÑÙ³Ýí³Í` ßÇÝ³ñ³ñáõÃÛ³Ý ÃáõÛÉïí. ãå³Ñ³ÝçíáÕ ¹»åù»ñÇ) Ï³ï³ñ»Éáõ ÃáõÛÉïíáõÃÛ³Ý Ñ³Ù³ñ 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</si>
  <si>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</si>
  <si>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</si>
  <si>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</si>
  <si>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</si>
  <si>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Å) Ð³Ù³ÛÝùÇ ³ñËÇíÇó ÷³ëï³ÃÕÃ»ñÇ å³ï×»Ý»Ý ¨ ÏñÏÝûñÇÝ³ÏÝ»ñ ïñ³Ù³¹ñ»Éáõ Ñ³Ù³ñ </t>
  </si>
  <si>
    <t>2.3. Ð³Ù³ÛÝùÇ µÛáõç»Ç ÙÇçáóÝ»ñÇ ï³ñ»ëÏ½µÇ ³½³ï  ÙÝ³óáñ¹Á`  (ïáÕ 8191+ïáÕ 8194-ïáÕ 8193)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</si>
  <si>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å³ï×»ÝÝ»ñ Ñ³Ý»Éáõ ¨ ¹ñ³ÝóÇó ù³Õí³ÍùÝ»ñ ï³Éáõ Ñ³Ù³ñ 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</si>
  <si>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</si>
  <si>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</si>
  <si>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</si>
  <si>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r>
      <t xml:space="preserve"> -</t>
    </r>
    <r>
      <rPr>
        <b/>
        <sz val="9"/>
        <rFont val="Arial Armenian"/>
        <family val="2"/>
      </rPr>
      <t>¾Ý»ñ·»ïÇÏ  Í³é³ÛáõÃÛáõÝÝ»ñ</t>
    </r>
  </si>
  <si>
    <t xml:space="preserve"> -êáõµëÇ¹Ç³Ý»ñ áã-ýÇÝ³Ýë³Ï³Ý å»ï³Ï³Ý (h³Ù³ÛÝù³ÛÇÝ) Ï³½Ù³Ï»ñåáõÃÛáõÝÝ»ñÇÝ </t>
  </si>
  <si>
    <t>µµ)  ³ÛÉ ¹áï³óÇ³Ý»ñ</t>
  </si>
  <si>
    <t xml:space="preserve">Ð³Ù³ÛÝùÇ í³ñã³Ï³Ý ï³ñ³ÍùáõÙ ·ïÝíáÕ å»ï³Ï³Ý ë»÷³Ï³ÝáõÃÛáõÝ Ñ³Ù³ñíáÕ ÑáÕ»ñÇ í³ñÓ³Ï³ÉáõÃÛ³Ý í³ñÓ³í×³ñÝ»ñ 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</si>
  <si>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</si>
  <si>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í×³ñÝ»ñ</t>
  </si>
  <si>
    <t xml:space="preserve"> -êáõµëÇ¹Ç³Ý»ñ ýÇÝ³Ýë³Ï³Ý å»ï³Ï³Ý (h³Ù³ÛÝù³ÛÇÝ) Ï³½Ù³Ï»ñåáõÃÛáõÝÝ»ñÇÝ 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</si>
  <si>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</si>
  <si>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</si>
  <si>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</si>
  <si>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</si>
  <si>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>áñÇó`</t>
  </si>
  <si>
    <t xml:space="preserve">  - ÑÇÙÝ³Ï³Ý ·áõÙ³ñÇ Ù³ñáõÙ</t>
  </si>
  <si>
    <t xml:space="preserve">³Û¹ ÃíáõÙ` 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</si>
  <si>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</si>
  <si>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</si>
  <si>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                                                                                                                                                            (Ñ³½³ñ ¹ñ³Ùáí)</t>
  </si>
  <si>
    <t>N</t>
  </si>
  <si>
    <t>³å³éùÁ ï³ñ»ëÏ½µÇ ¹ñáõÃÛ³Ùµ</t>
  </si>
  <si>
    <t>³å³éùÁ ï³ñ»í»ñçÇ ¹ñáõÃÛ³Ùµ</t>
  </si>
  <si>
    <t>ïíÛ³É ï³ñí³ Ñ³ßí³ñÏ³ÛÇÝ ·áõÙ³ñÁ</t>
  </si>
  <si>
    <t>²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</si>
  <si>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</si>
  <si>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ÑáÕ»ñÇ Ñ³Ù³ñ</t>
  </si>
  <si>
    <t>¶áõÛù³Ñ³ñÏ ÷áË³¹ñ³ÙÇçáóÝ»ñÇ Ñ³Ù³ñ</t>
  </si>
  <si>
    <t>ÐáÕ»ñÇ í³ñÓ³Ï³ÉáõÃÛ³Ý í³ñÓ³í×³ñÝ»ñ</t>
  </si>
  <si>
    <t>²ÛÉ ·áõÛùÇ í³ñÓ³Ï³ÉáõÃÛ³Ý í³ñÓ³í×³ñÝ»ñ</t>
  </si>
  <si>
    <t xml:space="preserve">                               îºÔºÎ²îìàôÂÚàôÜ</t>
  </si>
  <si>
    <r>
      <t xml:space="preserve">                 </t>
    </r>
    <r>
      <rPr>
        <sz val="11"/>
        <rFont val="Arial Armenian"/>
        <family val="2"/>
      </rPr>
      <t xml:space="preserve">  ¶³í³é Ñ³Ù³ÛÝùÇ í³ñÓ³Ï³ÉáõÃÛ³Ùµ ïñí³Í ÑáÕ»ñÇ í»ñ³µ»ñÛ³É </t>
    </r>
  </si>
  <si>
    <t>Ð³Ù³ÛÝùÇ ³Ýí³ÝáõÙÁ</t>
  </si>
  <si>
    <t>ÐáÕ³ï»ëùÁ</t>
  </si>
  <si>
    <t>ì³ñÓ³Ï³ÉáõÃÛ³Ùµ ïñí³Í ÑáÕ»ñ</t>
  </si>
  <si>
    <t>àñÇó Ñ³Ù³ÛÝùÇÝ Ñ³ÝÓÝí³Í å»ï. ë»÷³Ï³ÝáõÃÛáõÝ Ñ³Ý¹Çë³óáÕ ÑáÕ»ñ/ Áëï å³ÛÙ³Ý³·ñ»ñ/</t>
  </si>
  <si>
    <t xml:space="preserve">ÀÝ¹³Ù»ÝÁ /Ñ³/ </t>
  </si>
  <si>
    <t>ì³ñÓ³í×³ñÇ ã³÷Á /Ñ³½. ¹ñ³Ù/</t>
  </si>
  <si>
    <t>¶³í³é</t>
  </si>
  <si>
    <t>ì³ñ»É³ÑáÕ</t>
  </si>
  <si>
    <t>ÊáïÑ³ñù</t>
  </si>
  <si>
    <t>²ñáï³í³Ûñ</t>
  </si>
  <si>
    <t>ÀÝ¹³Ù»ÝÁ</t>
  </si>
  <si>
    <t xml:space="preserve">2.2. öáË³ïíáõÃÛáõÝÝ»ñ </t>
  </si>
  <si>
    <t xml:space="preserve">2.1. ´³ÅÝ»ïáÙë»ñ ¨ Ï³åÇï³ÉáõÙ ³ÛÉ Ù³ëÝ³ÏóáõÃÛáõÝ </t>
  </si>
  <si>
    <t xml:space="preserve">  - ÃáÕ³ñÏáõÙÇó ¨ ï»Õ³µ³ßËáõÙÇó Ùáõïù»ñ</t>
  </si>
  <si>
    <t xml:space="preserve"> 1.1. ²ñÅ»ÃÕÃ»ñ (µ³ó³éáõÃÛ³Ùµ µ³ÅÝ»ïáÙë»ñÇ ¨ Ï³åÇï³ÉáõÙ ³ÛÉ Ù³ëÝ³ÏóáõÃÛ³Ý) 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</si>
  <si>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</si>
  <si>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</si>
  <si>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</si>
  <si>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</si>
  <si>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</si>
  <si>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</si>
  <si>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</si>
  <si>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</si>
  <si>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</si>
  <si>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</si>
  <si>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</si>
  <si>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</si>
  <si>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</si>
  <si>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</si>
  <si>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</si>
  <si>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</si>
  <si>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</si>
  <si>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</si>
  <si>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</si>
  <si>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 xml:space="preserve">  - µÛáõç»ï³ÛÇÝ ÷áË³ïíáõÃÛáõÝÝ»ñÇ ëï³óáõÙ</t>
  </si>
  <si>
    <t>ÐÐ ³ÛÉ Ñ³Ù³ÛÝùÝ»ñÇ µÛáõç»Ý»ñÇÝ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</si>
  <si>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</si>
  <si>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</si>
  <si>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</si>
  <si>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</si>
  <si>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1.2.1. ì³ñÏ»ñ</t>
  </si>
  <si>
    <t>1.2.2. öáË³ïíáõÃÛáõÝÝ»ñ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</si>
  <si>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</si>
  <si>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</si>
  <si>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</si>
  <si>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</si>
  <si>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</si>
  <si>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</si>
  <si>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</si>
  <si>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</si>
  <si>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</si>
  <si>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</si>
  <si>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</si>
  <si>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</si>
  <si>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</si>
  <si>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</si>
  <si>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</si>
  <si>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</si>
  <si>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</si>
  <si>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</si>
  <si>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</si>
  <si>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</si>
  <si>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 Ð²îì²Ì  4</t>
  </si>
  <si>
    <t>Ð²Ø²ÚÜøÆ ´ÚàôæºÆ ØÆæàòÜºðÆ î²ðºìºðæÆ Ð²ìºÈàôð¸À  Î²Ø  ¸ºüÆòÆîÀ  (ä²Î²êàôð¸À)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</si>
  <si>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</si>
  <si>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</si>
  <si>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</si>
  <si>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</si>
  <si>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-êáõµëÇ¹Ç³Ý»ñ áã å»ï³Ï³Ý (áã B118h³Ù³ÛÝù³ÛÇÝ) áã ýÇÝ³Ýë³Ï³Ý Ï³½Ù³Ï»ñåáõÃÛáõÝÝ»ñÇÝ </t>
  </si>
  <si>
    <t xml:space="preserve"> -Î³åÇï³É ¹ñ³Ù³ßÝáñÑÝ»ñ ÙÇç³½·³ÛÇÝ Ï³½Ù³Ï»ñåáõÃÛáõÝÝ»ñÇÝ</t>
  </si>
  <si>
    <t>0</t>
  </si>
  <si>
    <t>1</t>
  </si>
  <si>
    <t>2</t>
  </si>
  <si>
    <t>êàòÆ²È²Î²Ü ²ä²ÐàìàôÂÚ²Ü Üä²êîÜºð</t>
  </si>
  <si>
    <t>4712</t>
  </si>
  <si>
    <t xml:space="preserve"> - êáóÇ³É³Ï³Ý ³å³ÑáíáõÃÛ³Ý µÝ»Õ»Ý Ýå³ëïÝ»ñ Í³é³ÛáõÃÛáõÝÝ»ñ Ù³ïáõóáÕÝ»ñÇÝ</t>
  </si>
  <si>
    <r>
      <t xml:space="preserve">                         ÀÜ¸²ØºÜÀ`                                </t>
    </r>
    <r>
      <rPr>
        <sz val="9"/>
        <rFont val="Arial Armenian"/>
        <family val="2"/>
      </rPr>
      <t xml:space="preserve"> (ïáÕ 8100+ïáÕ 8200), (ïáÕ 8000 Ñ³Ï³é³Ï Ýß³Ýáí)</t>
    </r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</si>
  <si>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</si>
  <si>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</si>
  <si>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</si>
  <si>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</si>
  <si>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</si>
  <si>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</si>
  <si>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</si>
  <si>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</si>
  <si>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</si>
  <si>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</si>
  <si>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t xml:space="preserve"> îáÕÇ NN  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</si>
  <si>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</si>
  <si>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</si>
  <si>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</si>
  <si>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</si>
  <si>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</si>
  <si>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</si>
  <si>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</si>
  <si>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</si>
  <si>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</si>
  <si>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</si>
  <si>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</si>
  <si>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</si>
  <si>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</si>
  <si>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</si>
  <si>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</si>
  <si>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</si>
  <si>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</si>
  <si>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</si>
  <si>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1110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</si>
  <si>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</si>
  <si>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</si>
  <si>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</si>
  <si>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</si>
  <si>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</si>
  <si>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</si>
  <si>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</si>
  <si>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</si>
  <si>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</si>
  <si>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</si>
  <si>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</si>
  <si>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</si>
  <si>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</si>
  <si>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>8411</t>
  </si>
  <si>
    <t>8412</t>
  </si>
  <si>
    <t>8413</t>
  </si>
  <si>
    <t>8414</t>
  </si>
  <si>
    <t>01</t>
  </si>
  <si>
    <t>02</t>
  </si>
  <si>
    <t>03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</si>
  <si>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</si>
  <si>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</si>
  <si>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</si>
  <si>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</si>
  <si>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</si>
  <si>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</si>
  <si>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</si>
  <si>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</si>
  <si>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</si>
  <si>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</si>
  <si>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</si>
  <si>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</si>
  <si>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</si>
  <si>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</si>
  <si>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</si>
  <si>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</si>
  <si>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</si>
  <si>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</si>
  <si>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</si>
  <si>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</si>
  <si>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</si>
  <si>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</si>
  <si>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</si>
  <si>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</si>
  <si>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</si>
  <si>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</si>
  <si>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</si>
  <si>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</si>
  <si>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</si>
  <si>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</si>
  <si>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</si>
  <si>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</si>
  <si>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</si>
  <si>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</si>
  <si>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</si>
  <si>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</si>
  <si>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</si>
  <si>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</si>
  <si>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</si>
  <si>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</si>
  <si>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</si>
  <si>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</si>
  <si>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</si>
  <si>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</si>
  <si>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r>
      <t xml:space="preserve">´Ü²Î²ð²Ü²ÚÆÜ ÞÆÜ²ð²ðàôÂÚàôÜ ºì ÎàØàôÜ²È Ì²è²ÚàôÂÚàôÜ </t>
    </r>
    <r>
      <rPr>
        <sz val="8"/>
        <rFont val="Arial Armenian"/>
        <family val="2"/>
      </rPr>
      <t>(ïáÕ3610+ïáÕ3620+ïáÕ3630+ïáÕ3640+ïáÕ3650+ïáÕ3660)</t>
    </r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</si>
  <si>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</si>
  <si>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</si>
  <si>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</si>
  <si>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</si>
  <si>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</si>
  <si>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</si>
  <si>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</si>
  <si>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</si>
  <si>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</si>
  <si>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</si>
  <si>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</si>
  <si>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</si>
  <si>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</si>
  <si>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</si>
  <si>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</si>
  <si>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</si>
  <si>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</si>
  <si>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</si>
  <si>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</si>
  <si>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</si>
  <si>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</si>
  <si>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</si>
  <si>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</si>
  <si>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>4729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</si>
  <si>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</si>
  <si>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</si>
  <si>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</si>
  <si>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</si>
  <si>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</si>
  <si>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</si>
  <si>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</si>
  <si>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</si>
  <si>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</si>
  <si>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½) Ð³Ù³ÛÝùÇ ï³ñ³ÍùáõÙ Ñ»ÕáõÏ í³é»ÉÇùÇ, ï»ËÝÇÏ³Ï³Ý Ñ»ÕáõÏÝ»ñÇ,  Ñ»ÕáõÏ³óí³Í ·³½»ñÇ Ù³Ýñ³Í³Ë ³é¨ïñÇ Ï»ï»ñáõÙ Ñ»ÕáõÏ í³é»ÉÇùÇ, ï»ËÝÇÏ³Ï³Ý Ñ»ÕáõÏÝ»ñÇ,  Ñ»ÕáõÏ³óí³Í ·³½»ñÇ í³×³éùÇ ÃáõÛÉïíáõÃÛ³Ý Ñ³Ù³ñ 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</si>
  <si>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</si>
  <si>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</si>
  <si>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</si>
  <si>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</si>
  <si>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</si>
  <si>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·) ²ÛÉ Ñ³ñÏ»ñÇó ¨ å³ñï³¹Çñ í×³ñÝ»ñÇó Ï³ï³ñíáÕ Ù³ëÑ³ÝáõÙÝ»ñ</t>
  </si>
  <si>
    <t>µ) ä»ï³Ï³Ý µÛáõç»Çó ïñ³Ù³¹ñíáÕ ³ÛÉ ¹áï³óÇ³Ý»ñ</t>
  </si>
  <si>
    <t>·) ä»ï³Ï³Ý µÛáõç»Çó ïñ³Ù³¹ñíáÕ Ýå³ï³Ï³ÛÇÝ Ñ³ïÏ³óáõÙÝ»ñ (ëáõµí»ÝóÇ³Ý»ñ)</t>
  </si>
  <si>
    <t>1342</t>
  </si>
  <si>
    <t>Øáõïù»ñ Ñ³Ù³ÛÝùÇ µÛáõç»Ç ÝÏ³ïÙ³Ùµ ëï³ÝÓÝ³Í å³ÛÙ³Ý³·ñ³ÛÇÝ å³ñï³íáñáõÃÛáõÝÝ»ñÇ ãÏ³ï³ñÙ³Ý ¹ÇÙ³ó ·³ÝÓíáÕ ïáõÛÅ»ñÇó</t>
  </si>
  <si>
    <t>1390</t>
  </si>
  <si>
    <t>1391</t>
  </si>
  <si>
    <t>ՔԱՂԱՔԱՊԵՏ                                                 Գ.Ե.ՄԱՐՏԻՐՈՍՅԱՆ</t>
  </si>
  <si>
    <t xml:space="preserve"> -Ð³Ù³Ï³ñ·ã³ÛÇÝ Í³é³ÛáõÃÛáõÝÝ»ñ  4232  </t>
  </si>
  <si>
    <t xml:space="preserve"> -î»Õ»Ï³ïí³Ï³Ý Í³é³ÛáõÃÛáõÝÝ»ñ  4234  </t>
  </si>
  <si>
    <r>
      <t>îÜîºê²Î²Ü Ð²ð²´ºðàôÂÚàôÜÜºð (</t>
    </r>
    <r>
      <rPr>
        <sz val="8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</si>
  <si>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r>
      <t>²èàÔæ²ä²ÐàôÂÚàôÜ (</t>
    </r>
    <r>
      <rPr>
        <sz val="8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</si>
  <si>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r>
      <t xml:space="preserve"> </t>
    </r>
    <r>
      <rPr>
        <b/>
        <u val="single"/>
        <sz val="14"/>
        <rFont val="Arial Armenian"/>
        <family val="2"/>
      </rPr>
      <t>Ð²îì²Ì 6</t>
    </r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</si>
  <si>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ºì îÜîºê²¶Æî²Î²Ü  ¸²ê²Î²ð¶Ø²Ü</t>
    </r>
  </si>
  <si>
    <r>
      <t xml:space="preserve">         </t>
    </r>
    <r>
      <rPr>
        <b/>
        <sz val="10"/>
        <rFont val="Arial Armenian"/>
        <family val="2"/>
      </rPr>
      <t xml:space="preserve">                                </t>
    </r>
  </si>
  <si>
    <r>
      <t>ÀÜ¸²ØºÜÀ Ì²Êêºð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(ïáÕ2100+ïáÕ2200+ïáÕ2300+ïáÕ2400+ïáÕ2500+ïáÕ2600+ ïáÕ2700+ïáÕ2800+ïáÕ2900+ïáÕ3000+ïáÕ3100)</t>
    </r>
  </si>
  <si>
    <t xml:space="preserve">     ÐÐ ýÇÝ. Ý³Ë³ñ³ñáõÃÛ³Ý ¶áñÍ³éÝ³Ï³Ý í³ñãáõÃÛáõÝ</t>
  </si>
  <si>
    <t>î»Õ»ÏáõÃÛáõÝÝ»ñ ·áõÛù³Ñ³ñÏÇ ¨ ÑáÕÇ Ñ³ñÏÇ, ÑáÕ»ñÇ ¨ ³ÛÉ ·áõÛùÇ í³ñÓ³Ï³ÉáõÃÛ³Ý í³ñÓ³í×³ñÝ»ñÇ ·Íáí ³é³ÝÓÇÝ óáõó³ÝÇßÝ»ñÇ í»ñ³µ»ñÛ³É ³é 01.01.2016Ã.</t>
  </si>
  <si>
    <t>î»Õ»ÏáõÃÛáõÝÝ»ñ ·áõÛù³Ñ³ñÏÇ ¨ ÑáÕÇ Ñ³ñÏÇ    í³ñÓ³í×³ñÝ»ñÇ ·Íáí  Ïáõï³Ïí³Í ïáõÛÅ»ñÇ í»ñ³µ»ñÛ³É   ³é 01.01.2016Ã.</t>
  </si>
  <si>
    <t>Ներկաըացուցչական ծախսեր 4237</t>
  </si>
  <si>
    <t>Վարչական սարքավորումներ 5122</t>
  </si>
  <si>
    <t>սարք և սարքավորումների ձ/բ 5129</t>
  </si>
  <si>
    <t>Սուբսիդիաներ համաընքային կազմակերպություններին  4511</t>
  </si>
  <si>
    <t>Էներգետրկ ծառայություններ 4212</t>
  </si>
  <si>
    <t>Կապիտալ դրամաշնորհ 4655</t>
  </si>
  <si>
    <t>Շենք և շինությունների կապիտալ վերանորոգում 5113</t>
  </si>
  <si>
    <t>Þ»Ýù ¨ ßÇÝáõÃÛáõÝÝ»ñÇ կառուցում 5112</t>
  </si>
  <si>
    <t xml:space="preserve">2016  Â ì ² Î ² Ü Æ    ´ Ú àô æ º </t>
  </si>
  <si>
    <t>N  6 -Ü</t>
  </si>
  <si>
    <r>
      <t xml:space="preserve">³í³·³Ýáõ  2016 Ã.    ÑáõÝí³ñÇ  12 -Ç  1-ÇÝ </t>
    </r>
    <r>
      <rPr>
        <i/>
        <sz val="12"/>
        <rFont val="Arial AMU"/>
        <family val="2"/>
      </rPr>
      <t xml:space="preserve"> </t>
    </r>
    <r>
      <rPr>
        <i/>
        <sz val="14"/>
        <rFont val="Arial AMU"/>
        <family val="2"/>
      </rPr>
      <t>ÝÇëïÇ</t>
    </r>
  </si>
</sst>
</file>

<file path=xl/styles.xml><?xml version="1.0" encoding="utf-8"?>
<styleSheet xmlns="http://schemas.openxmlformats.org/spreadsheetml/2006/main">
  <numFmts count="58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 &quot;;\-#,##0&quot; &quot;"/>
    <numFmt numFmtId="189" formatCode="#,##0&quot; &quot;;[Red]\-#,##0&quot; &quot;"/>
    <numFmt numFmtId="190" formatCode="#,##0.00&quot; &quot;;\-#,##0.00&quot; &quot;"/>
    <numFmt numFmtId="191" formatCode="#,##0.00&quot; &quot;;[Red]\-#,##0.00&quot; &quot;"/>
    <numFmt numFmtId="192" formatCode="_-* #,##0&quot; &quot;_-;\-* #,##0&quot; &quot;_-;_-* &quot;-&quot;&quot; &quot;_-;_-@_-"/>
    <numFmt numFmtId="193" formatCode="_-* #,##0_ _-;\-* #,##0_ _-;_-* &quot;-&quot;_ _-;_-@_-"/>
    <numFmt numFmtId="194" formatCode="_-* #,##0.00&quot; &quot;_-;\-* #,##0.00&quot; &quot;_-;_-* &quot;-&quot;??&quot; &quot;_-;_-@_-"/>
    <numFmt numFmtId="195" formatCode="_-* #,##0.00_ _-;\-* #,##0.00_ _-;_-* &quot;-&quot;??_ _-;_-@_-"/>
    <numFmt numFmtId="196" formatCode="&quot; &quot;#,##0_);\(&quot; &quot;#,##0\)"/>
    <numFmt numFmtId="197" formatCode="&quot; &quot;#,##0_);[Red]\(&quot; &quot;#,##0\)"/>
    <numFmt numFmtId="198" formatCode="&quot; &quot;#,##0.00_);\(&quot; &quot;#,##0.00\)"/>
    <numFmt numFmtId="199" formatCode="&quot; &quot;#,##0.00_);[Red]\(&quot; &quot;#,##0.00\)"/>
    <numFmt numFmtId="200" formatCode="_(&quot; &quot;* #,##0_);_(&quot; &quot;* \(#,##0\);_(&quot; &quot;* &quot;-&quot;_);_(@_)"/>
    <numFmt numFmtId="201" formatCode="_(&quot; &quot;* #,##0.00_);_(&quot; &quot;* \(#,##0.00\);_(&quot; &quot;* &quot;-&quot;??_);_(@_)"/>
    <numFmt numFmtId="202" formatCode="0000"/>
    <numFmt numFmtId="203" formatCode="000"/>
    <numFmt numFmtId="204" formatCode="000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#,##0.0"/>
    <numFmt numFmtId="210" formatCode="[$-FC19]d\ mmmm\ yyyy\ &quot;г.&quot;"/>
    <numFmt numFmtId="211" formatCode="0.0"/>
    <numFmt numFmtId="212" formatCode="#,##0.000"/>
    <numFmt numFmtId="213" formatCode="#,##0.0000"/>
  </numFmts>
  <fonts count="90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sz val="8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sz val="9"/>
      <name val="Arial Armenian"/>
      <family val="2"/>
    </font>
    <font>
      <b/>
      <i/>
      <sz val="12"/>
      <name val="Arial Armenian"/>
      <family val="2"/>
    </font>
    <font>
      <b/>
      <sz val="10"/>
      <name val="Arial"/>
      <family val="2"/>
    </font>
    <font>
      <i/>
      <sz val="9"/>
      <name val="Arial Armenian"/>
      <family val="2"/>
    </font>
    <font>
      <sz val="9"/>
      <name val="Arial"/>
      <family val="2"/>
    </font>
    <font>
      <sz val="10"/>
      <color indexed="10"/>
      <name val="Arial Armenian"/>
      <family val="2"/>
    </font>
    <font>
      <b/>
      <sz val="10.5"/>
      <name val="Arial Armenian"/>
      <family val="2"/>
    </font>
    <font>
      <b/>
      <sz val="16"/>
      <name val="Arial Armenian"/>
      <family val="2"/>
    </font>
    <font>
      <b/>
      <sz val="14"/>
      <name val="Arial Armenian"/>
      <family val="2"/>
    </font>
    <font>
      <sz val="16"/>
      <name val="Arial Armenian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4"/>
      <name val="Arial Armenian"/>
      <family val="2"/>
    </font>
    <font>
      <i/>
      <sz val="10"/>
      <name val="Arial"/>
      <family val="2"/>
    </font>
    <font>
      <i/>
      <sz val="14"/>
      <name val="Arial Armenian"/>
      <family val="2"/>
    </font>
    <font>
      <i/>
      <sz val="16"/>
      <name val="Arial Armenian"/>
      <family val="2"/>
    </font>
    <font>
      <i/>
      <u val="single"/>
      <sz val="16"/>
      <name val="Arial Armenian"/>
      <family val="2"/>
    </font>
    <font>
      <i/>
      <u val="single"/>
      <sz val="10"/>
      <name val="Arial Armenian"/>
      <family val="2"/>
    </font>
    <font>
      <i/>
      <sz val="12"/>
      <name val="Arial Armenian"/>
      <family val="2"/>
    </font>
    <font>
      <sz val="10"/>
      <color indexed="8"/>
      <name val="Arial"/>
      <family val="2"/>
    </font>
    <font>
      <i/>
      <sz val="14"/>
      <color indexed="8"/>
      <name val="Arial Armenian"/>
      <family val="2"/>
    </font>
    <font>
      <sz val="10"/>
      <color indexed="8"/>
      <name val="Arial Armenian"/>
      <family val="2"/>
    </font>
    <font>
      <sz val="11"/>
      <color indexed="8"/>
      <name val="Times Armenian"/>
      <family val="1"/>
    </font>
    <font>
      <sz val="9"/>
      <color indexed="8"/>
      <name val="Times Armenian"/>
      <family val="1"/>
    </font>
    <font>
      <sz val="10"/>
      <color indexed="8"/>
      <name val="Times Armenian"/>
      <family val="1"/>
    </font>
    <font>
      <b/>
      <sz val="11"/>
      <name val="Times Armenian"/>
      <family val="1"/>
    </font>
    <font>
      <i/>
      <sz val="10"/>
      <name val="Arial AMU"/>
      <family val="2"/>
    </font>
    <font>
      <sz val="10"/>
      <name val="Times Armenian"/>
      <family val="1"/>
    </font>
    <font>
      <i/>
      <sz val="14"/>
      <name val="Arial AMU"/>
      <family val="2"/>
    </font>
    <font>
      <i/>
      <sz val="12"/>
      <name val="Arial AMU"/>
      <family val="2"/>
    </font>
    <font>
      <sz val="12"/>
      <name val="Times Armenian"/>
      <family val="1"/>
    </font>
    <font>
      <sz val="8"/>
      <name val="Arial LatArm"/>
      <family val="2"/>
    </font>
    <font>
      <sz val="10"/>
      <name val="Arial LatArm"/>
      <family val="2"/>
    </font>
    <font>
      <b/>
      <sz val="12"/>
      <name val="Arial LatArm"/>
      <family val="2"/>
    </font>
    <font>
      <b/>
      <sz val="8"/>
      <name val="Arial LatArm"/>
      <family val="2"/>
    </font>
    <font>
      <sz val="9"/>
      <name val="Arial LatArm"/>
      <family val="2"/>
    </font>
    <font>
      <i/>
      <sz val="11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Armenian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4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202" fontId="11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49" fontId="4" fillId="0" borderId="0" xfId="0" applyNumberFormat="1" applyFont="1" applyFill="1" applyBorder="1" applyAlignment="1">
      <alignment horizontal="center" vertical="top"/>
    </xf>
    <xf numFmtId="203" fontId="9" fillId="0" borderId="0" xfId="0" applyNumberFormat="1" applyFont="1" applyFill="1" applyBorder="1" applyAlignment="1">
      <alignment horizontal="center" vertical="top"/>
    </xf>
    <xf numFmtId="203" fontId="4" fillId="0" borderId="0" xfId="0" applyNumberFormat="1" applyFont="1" applyFill="1" applyBorder="1" applyAlignment="1">
      <alignment horizontal="center" vertical="top"/>
    </xf>
    <xf numFmtId="202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20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1" fillId="0" borderId="0" xfId="0" applyFont="1" applyAlignment="1">
      <alignment/>
    </xf>
    <xf numFmtId="202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1" fillId="0" borderId="10" xfId="0" applyNumberFormat="1" applyFont="1" applyFill="1" applyBorder="1" applyAlignment="1" quotePrefix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 indent="2"/>
    </xf>
    <xf numFmtId="0" fontId="1" fillId="0" borderId="10" xfId="0" applyFont="1" applyFill="1" applyBorder="1" applyAlignment="1">
      <alignment horizontal="left" vertical="center" wrapText="1" indent="3"/>
    </xf>
    <xf numFmtId="1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33" borderId="0" xfId="0" applyFont="1" applyFill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16" fillId="0" borderId="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quotePrefix="1">
      <alignment horizontal="center" vertical="center"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Continuous" vertical="center"/>
    </xf>
    <xf numFmtId="0" fontId="1" fillId="0" borderId="10" xfId="0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vertical="top" wrapText="1"/>
    </xf>
    <xf numFmtId="0" fontId="16" fillId="0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vertical="top" wrapText="1"/>
    </xf>
    <xf numFmtId="49" fontId="19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quotePrefix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 quotePrefix="1">
      <alignment horizontal="center" vertical="center"/>
    </xf>
    <xf numFmtId="0" fontId="1" fillId="0" borderId="10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209" fontId="1" fillId="0" borderId="10" xfId="0" applyNumberFormat="1" applyFont="1" applyFill="1" applyBorder="1" applyAlignment="1">
      <alignment horizontal="center" vertical="center"/>
    </xf>
    <xf numFmtId="209" fontId="2" fillId="0" borderId="10" xfId="0" applyNumberFormat="1" applyFont="1" applyFill="1" applyBorder="1" applyAlignment="1">
      <alignment horizontal="center" vertical="center"/>
    </xf>
    <xf numFmtId="209" fontId="2" fillId="0" borderId="10" xfId="0" applyNumberFormat="1" applyFont="1" applyFill="1" applyBorder="1" applyAlignment="1">
      <alignment horizontal="center" vertical="center" wrapText="1"/>
    </xf>
    <xf numFmtId="209" fontId="1" fillId="33" borderId="0" xfId="0" applyNumberFormat="1" applyFont="1" applyFill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209" fontId="2" fillId="0" borderId="0" xfId="0" applyNumberFormat="1" applyFont="1" applyFill="1" applyAlignment="1">
      <alignment/>
    </xf>
    <xf numFmtId="209" fontId="1" fillId="0" borderId="0" xfId="0" applyNumberFormat="1" applyFont="1" applyFill="1" applyAlignment="1">
      <alignment horizontal="left"/>
    </xf>
    <xf numFmtId="209" fontId="1" fillId="0" borderId="0" xfId="0" applyNumberFormat="1" applyFont="1" applyFill="1" applyAlignment="1">
      <alignment wrapText="1"/>
    </xf>
    <xf numFmtId="209" fontId="1" fillId="0" borderId="0" xfId="0" applyNumberFormat="1" applyFont="1" applyFill="1" applyAlignment="1">
      <alignment/>
    </xf>
    <xf numFmtId="0" fontId="1" fillId="0" borderId="0" xfId="0" applyFont="1" applyFill="1" applyAlignment="1">
      <alignment wrapText="1"/>
    </xf>
    <xf numFmtId="0" fontId="13" fillId="0" borderId="0" xfId="0" applyFont="1" applyFill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49" fontId="16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left" vertical="top" wrapText="1"/>
    </xf>
    <xf numFmtId="209" fontId="18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wrapText="1"/>
    </xf>
    <xf numFmtId="49" fontId="1" fillId="0" borderId="10" xfId="0" applyNumberFormat="1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26" fillId="0" borderId="0" xfId="0" applyFont="1" applyFill="1" applyAlignment="1">
      <alignment/>
    </xf>
    <xf numFmtId="0" fontId="0" fillId="0" borderId="0" xfId="0" applyFont="1" applyFill="1" applyAlignment="1">
      <alignment/>
    </xf>
    <xf numFmtId="209" fontId="0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Continuous" wrapText="1"/>
    </xf>
    <xf numFmtId="0" fontId="2" fillId="0" borderId="0" xfId="0" applyFont="1" applyFill="1" applyAlignment="1">
      <alignment/>
    </xf>
    <xf numFmtId="0" fontId="7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/>
    </xf>
    <xf numFmtId="0" fontId="2" fillId="0" borderId="16" xfId="0" applyFont="1" applyFill="1" applyBorder="1" applyAlignment="1">
      <alignment horizontal="center" wrapText="1"/>
    </xf>
    <xf numFmtId="209" fontId="2" fillId="0" borderId="14" xfId="0" applyNumberFormat="1" applyFont="1" applyFill="1" applyBorder="1" applyAlignment="1">
      <alignment horizontal="center" vertical="center" wrapText="1"/>
    </xf>
    <xf numFmtId="209" fontId="11" fillId="0" borderId="10" xfId="0" applyNumberFormat="1" applyFont="1" applyFill="1" applyBorder="1" applyAlignment="1">
      <alignment horizontal="right" wrapText="1"/>
    </xf>
    <xf numFmtId="211" fontId="11" fillId="0" borderId="10" xfId="0" applyNumberFormat="1" applyFont="1" applyFill="1" applyBorder="1" applyAlignment="1">
      <alignment wrapText="1"/>
    </xf>
    <xf numFmtId="209" fontId="11" fillId="0" borderId="10" xfId="0" applyNumberFormat="1" applyFont="1" applyFill="1" applyBorder="1" applyAlignment="1">
      <alignment wrapText="1"/>
    </xf>
    <xf numFmtId="0" fontId="5" fillId="0" borderId="0" xfId="0" applyFont="1" applyFill="1" applyAlignment="1">
      <alignment/>
    </xf>
    <xf numFmtId="0" fontId="11" fillId="0" borderId="10" xfId="0" applyNumberFormat="1" applyFont="1" applyFill="1" applyBorder="1" applyAlignment="1">
      <alignment horizontal="center" vertical="center" wrapText="1" readingOrder="1"/>
    </xf>
    <xf numFmtId="209" fontId="18" fillId="0" borderId="10" xfId="0" applyNumberFormat="1" applyFont="1" applyFill="1" applyBorder="1" applyAlignment="1">
      <alignment horizontal="center" vertical="center"/>
    </xf>
    <xf numFmtId="209" fontId="8" fillId="0" borderId="10" xfId="0" applyNumberFormat="1" applyFont="1" applyFill="1" applyBorder="1" applyAlignment="1">
      <alignment horizontal="center" vertical="center"/>
    </xf>
    <xf numFmtId="211" fontId="11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209" fontId="1" fillId="0" borderId="0" xfId="0" applyNumberFormat="1" applyFont="1" applyFill="1" applyAlignment="1">
      <alignment horizontal="left" vertical="center" wrapText="1"/>
    </xf>
    <xf numFmtId="209" fontId="24" fillId="0" borderId="0" xfId="0" applyNumberFormat="1" applyFont="1" applyFill="1" applyAlignment="1">
      <alignment horizontal="left" vertical="center" wrapText="1"/>
    </xf>
    <xf numFmtId="0" fontId="1" fillId="33" borderId="0" xfId="0" applyFont="1" applyFill="1" applyAlignment="1">
      <alignment horizontal="left" vertical="top" wrapText="1"/>
    </xf>
    <xf numFmtId="0" fontId="25" fillId="33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25" fillId="0" borderId="0" xfId="0" applyFont="1" applyFill="1" applyAlignment="1">
      <alignment horizontal="left" vertical="top" wrapText="1"/>
    </xf>
    <xf numFmtId="209" fontId="1" fillId="0" borderId="0" xfId="0" applyNumberFormat="1" applyFont="1" applyFill="1" applyBorder="1" applyAlignment="1">
      <alignment horizontal="left" vertical="center" wrapText="1"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horizontal="centerContinuous" vertical="center" wrapText="1"/>
    </xf>
    <xf numFmtId="0" fontId="22" fillId="0" borderId="10" xfId="0" applyFont="1" applyFill="1" applyBorder="1" applyAlignment="1" quotePrefix="1">
      <alignment horizontal="center" vertical="center"/>
    </xf>
    <xf numFmtId="49" fontId="3" fillId="0" borderId="10" xfId="0" applyNumberFormat="1" applyFont="1" applyFill="1" applyBorder="1" applyAlignment="1">
      <alignment horizontal="justify" vertical="center" wrapText="1"/>
    </xf>
    <xf numFmtId="49" fontId="1" fillId="0" borderId="10" xfId="0" applyNumberFormat="1" applyFont="1" applyFill="1" applyBorder="1" applyAlignment="1" quotePrefix="1">
      <alignment vertical="center"/>
    </xf>
    <xf numFmtId="0" fontId="10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 readingOrder="1"/>
    </xf>
    <xf numFmtId="0" fontId="14" fillId="0" borderId="10" xfId="0" applyNumberFormat="1" applyFont="1" applyFill="1" applyBorder="1" applyAlignment="1">
      <alignment horizontal="center" vertical="center" wrapText="1" readingOrder="1"/>
    </xf>
    <xf numFmtId="0" fontId="11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49" fontId="3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 horizontal="center" vertical="justify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1" fillId="0" borderId="20" xfId="0" applyFont="1" applyFill="1" applyBorder="1" applyAlignment="1">
      <alignment vertical="center" wrapText="1"/>
    </xf>
    <xf numFmtId="209" fontId="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16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209" fontId="1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/>
    </xf>
    <xf numFmtId="0" fontId="1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/>
    </xf>
    <xf numFmtId="211" fontId="0" fillId="0" borderId="10" xfId="0" applyNumberFormat="1" applyFont="1" applyBorder="1" applyAlignment="1">
      <alignment horizontal="center" vertical="center"/>
    </xf>
    <xf numFmtId="0" fontId="35" fillId="0" borderId="17" xfId="0" applyFont="1" applyBorder="1" applyAlignment="1">
      <alignment/>
    </xf>
    <xf numFmtId="0" fontId="31" fillId="0" borderId="17" xfId="0" applyFont="1" applyBorder="1" applyAlignment="1">
      <alignment/>
    </xf>
    <xf numFmtId="209" fontId="36" fillId="0" borderId="1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vertical="top" wrapText="1"/>
    </xf>
    <xf numFmtId="209" fontId="1" fillId="0" borderId="0" xfId="0" applyNumberFormat="1" applyFont="1" applyFill="1" applyAlignment="1">
      <alignment horizontal="center" vertical="center"/>
    </xf>
    <xf numFmtId="211" fontId="1" fillId="0" borderId="0" xfId="0" applyNumberFormat="1" applyFont="1" applyFill="1" applyAlignment="1">
      <alignment horizontal="center" vertical="center"/>
    </xf>
    <xf numFmtId="0" fontId="1" fillId="0" borderId="10" xfId="0" applyFont="1" applyBorder="1" applyAlignment="1">
      <alignment/>
    </xf>
    <xf numFmtId="0" fontId="1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211" fontId="1" fillId="0" borderId="10" xfId="0" applyNumberFormat="1" applyFont="1" applyBorder="1" applyAlignment="1">
      <alignment/>
    </xf>
    <xf numFmtId="0" fontId="37" fillId="0" borderId="0" xfId="0" applyFont="1" applyAlignment="1">
      <alignment/>
    </xf>
    <xf numFmtId="49" fontId="37" fillId="0" borderId="0" xfId="0" applyNumberFormat="1" applyFont="1" applyAlignment="1">
      <alignment/>
    </xf>
    <xf numFmtId="209" fontId="38" fillId="0" borderId="10" xfId="0" applyNumberFormat="1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9" fillId="0" borderId="0" xfId="0" applyFont="1" applyAlignment="1">
      <alignment horizontal="center"/>
    </xf>
    <xf numFmtId="0" fontId="38" fillId="0" borderId="0" xfId="0" applyFont="1" applyAlignment="1">
      <alignment vertical="center"/>
    </xf>
    <xf numFmtId="0" fontId="40" fillId="0" borderId="0" xfId="0" applyFont="1" applyAlignment="1">
      <alignment horizontal="center"/>
    </xf>
    <xf numFmtId="0" fontId="41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vertical="top" wrapText="1"/>
    </xf>
    <xf numFmtId="211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0" fontId="38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vertical="top" wrapText="1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center" vertical="top" wrapText="1"/>
    </xf>
    <xf numFmtId="211" fontId="41" fillId="0" borderId="0" xfId="0" applyNumberFormat="1" applyFont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211" fontId="44" fillId="0" borderId="10" xfId="0" applyNumberFormat="1" applyFont="1" applyBorder="1" applyAlignment="1">
      <alignment wrapText="1"/>
    </xf>
    <xf numFmtId="0" fontId="45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 readingOrder="1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top" wrapText="1" readingOrder="1"/>
    </xf>
    <xf numFmtId="0" fontId="15" fillId="0" borderId="10" xfId="0" applyNumberFormat="1" applyFont="1" applyFill="1" applyBorder="1" applyAlignment="1">
      <alignment horizontal="left" vertical="top" wrapText="1" readingOrder="1"/>
    </xf>
    <xf numFmtId="211" fontId="2" fillId="0" borderId="10" xfId="0" applyNumberFormat="1" applyFont="1" applyBorder="1" applyAlignment="1">
      <alignment horizontal="center" vertical="center"/>
    </xf>
    <xf numFmtId="211" fontId="8" fillId="0" borderId="10" xfId="0" applyNumberFormat="1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/>
    </xf>
    <xf numFmtId="0" fontId="11" fillId="0" borderId="10" xfId="0" applyNumberFormat="1" applyFont="1" applyFill="1" applyBorder="1" applyAlignment="1">
      <alignment horizontal="left" vertical="top" wrapText="1" readingOrder="1"/>
    </xf>
    <xf numFmtId="0" fontId="1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 vertical="top" wrapText="1" readingOrder="1"/>
    </xf>
    <xf numFmtId="203" fontId="4" fillId="0" borderId="10" xfId="0" applyNumberFormat="1" applyFont="1" applyFill="1" applyBorder="1" applyAlignment="1">
      <alignment vertical="top" wrapText="1"/>
    </xf>
    <xf numFmtId="211" fontId="4" fillId="0" borderId="10" xfId="0" applyNumberFormat="1" applyFont="1" applyBorder="1" applyAlignment="1">
      <alignment horizontal="center" vertical="center"/>
    </xf>
    <xf numFmtId="211" fontId="4" fillId="0" borderId="10" xfId="0" applyNumberFormat="1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/>
    </xf>
    <xf numFmtId="211" fontId="4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211" fontId="13" fillId="33" borderId="0" xfId="0" applyNumberFormat="1" applyFont="1" applyFill="1" applyBorder="1" applyAlignment="1">
      <alignment/>
    </xf>
    <xf numFmtId="0" fontId="49" fillId="0" borderId="10" xfId="0" applyFont="1" applyBorder="1" applyAlignment="1">
      <alignment vertical="center" wrapText="1"/>
    </xf>
    <xf numFmtId="203" fontId="14" fillId="0" borderId="10" xfId="0" applyNumberFormat="1" applyFont="1" applyFill="1" applyBorder="1" applyAlignment="1">
      <alignment vertical="top" wrapText="1"/>
    </xf>
    <xf numFmtId="0" fontId="12" fillId="0" borderId="10" xfId="0" applyNumberFormat="1" applyFont="1" applyFill="1" applyBorder="1" applyAlignment="1">
      <alignment horizontal="left" vertical="top" wrapText="1" readingOrder="1"/>
    </xf>
    <xf numFmtId="0" fontId="15" fillId="0" borderId="10" xfId="0" applyNumberFormat="1" applyFont="1" applyFill="1" applyBorder="1" applyAlignment="1">
      <alignment horizontal="justify" vertical="top" wrapText="1" readingOrder="1"/>
    </xf>
    <xf numFmtId="0" fontId="4" fillId="0" borderId="10" xfId="0" applyNumberFormat="1" applyFont="1" applyFill="1" applyBorder="1" applyAlignment="1">
      <alignment vertical="center" wrapText="1" readingOrder="1"/>
    </xf>
    <xf numFmtId="203" fontId="15" fillId="0" borderId="10" xfId="0" applyNumberFormat="1" applyFont="1" applyFill="1" applyBorder="1" applyAlignment="1">
      <alignment vertical="top" wrapText="1"/>
    </xf>
    <xf numFmtId="211" fontId="1" fillId="0" borderId="10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 wrapText="1"/>
    </xf>
    <xf numFmtId="211" fontId="1" fillId="0" borderId="10" xfId="0" applyNumberFormat="1" applyFont="1" applyBorder="1" applyAlignment="1">
      <alignment horizontal="center" vertical="center"/>
    </xf>
    <xf numFmtId="211" fontId="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203" fontId="6" fillId="0" borderId="10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211" fontId="2" fillId="0" borderId="10" xfId="0" applyNumberFormat="1" applyFont="1" applyFill="1" applyBorder="1" applyAlignment="1">
      <alignment horizontal="center" vertical="center"/>
    </xf>
    <xf numFmtId="0" fontId="51" fillId="0" borderId="22" xfId="0" applyFont="1" applyBorder="1" applyAlignment="1">
      <alignment horizontal="left" vertical="center" wrapText="1"/>
    </xf>
    <xf numFmtId="0" fontId="7" fillId="0" borderId="22" xfId="0" applyFont="1" applyBorder="1" applyAlignment="1">
      <alignment/>
    </xf>
    <xf numFmtId="0" fontId="4" fillId="0" borderId="22" xfId="0" applyFont="1" applyBorder="1" applyAlignment="1">
      <alignment/>
    </xf>
    <xf numFmtId="0" fontId="6" fillId="0" borderId="10" xfId="0" applyNumberFormat="1" applyFont="1" applyFill="1" applyBorder="1" applyAlignment="1">
      <alignment horizontal="center" vertical="center" wrapText="1" readingOrder="1"/>
    </xf>
    <xf numFmtId="0" fontId="6" fillId="0" borderId="1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top" wrapText="1"/>
    </xf>
    <xf numFmtId="0" fontId="16" fillId="0" borderId="10" xfId="0" applyNumberFormat="1" applyFont="1" applyFill="1" applyBorder="1" applyAlignment="1">
      <alignment horizontal="center" vertical="center" wrapText="1" readingOrder="1"/>
    </xf>
    <xf numFmtId="0" fontId="49" fillId="0" borderId="22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202" fontId="14" fillId="0" borderId="10" xfId="0" applyNumberFormat="1" applyFont="1" applyFill="1" applyBorder="1" applyAlignment="1">
      <alignment vertical="top" wrapText="1"/>
    </xf>
    <xf numFmtId="0" fontId="5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53" fillId="0" borderId="10" xfId="0" applyNumberFormat="1" applyFont="1" applyFill="1" applyBorder="1" applyAlignment="1">
      <alignment horizontal="left" vertical="top" wrapText="1" readingOrder="1"/>
    </xf>
    <xf numFmtId="0" fontId="52" fillId="0" borderId="10" xfId="0" applyFont="1" applyBorder="1" applyAlignment="1">
      <alignment/>
    </xf>
    <xf numFmtId="0" fontId="11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/>
    </xf>
    <xf numFmtId="0" fontId="1" fillId="33" borderId="0" xfId="0" applyFont="1" applyFill="1" applyBorder="1" applyAlignment="1">
      <alignment/>
    </xf>
    <xf numFmtId="202" fontId="2" fillId="33" borderId="0" xfId="0" applyNumberFormat="1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/>
    </xf>
    <xf numFmtId="202" fontId="3" fillId="33" borderId="0" xfId="0" applyNumberFormat="1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left" vertical="top" wrapText="1"/>
    </xf>
    <xf numFmtId="0" fontId="14" fillId="33" borderId="0" xfId="0" applyFont="1" applyFill="1" applyBorder="1" applyAlignment="1">
      <alignment vertical="top" wrapText="1"/>
    </xf>
    <xf numFmtId="203" fontId="15" fillId="0" borderId="10" xfId="0" applyNumberFormat="1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203" fontId="6" fillId="0" borderId="10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top"/>
    </xf>
    <xf numFmtId="203" fontId="9" fillId="33" borderId="0" xfId="0" applyNumberFormat="1" applyFont="1" applyFill="1" applyBorder="1" applyAlignment="1">
      <alignment horizontal="center" vertical="top"/>
    </xf>
    <xf numFmtId="203" fontId="4" fillId="33" borderId="0" xfId="0" applyNumberFormat="1" applyFont="1" applyFill="1" applyBorder="1" applyAlignment="1">
      <alignment horizontal="center" vertical="top"/>
    </xf>
    <xf numFmtId="0" fontId="14" fillId="33" borderId="0" xfId="0" applyFont="1" applyFill="1" applyBorder="1" applyAlignment="1">
      <alignment horizontal="left" vertical="top" wrapText="1"/>
    </xf>
    <xf numFmtId="202" fontId="4" fillId="33" borderId="0" xfId="0" applyNumberFormat="1" applyFont="1" applyFill="1" applyBorder="1" applyAlignment="1">
      <alignment horizontal="center" vertical="top"/>
    </xf>
    <xf numFmtId="0" fontId="9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center" vertical="top"/>
    </xf>
    <xf numFmtId="202" fontId="11" fillId="33" borderId="0" xfId="0" applyNumberFormat="1" applyFont="1" applyFill="1" applyBorder="1" applyAlignment="1">
      <alignment horizontal="center" vertical="top"/>
    </xf>
    <xf numFmtId="0" fontId="12" fillId="33" borderId="0" xfId="0" applyFont="1" applyFill="1" applyBorder="1" applyAlignment="1">
      <alignment horizontal="center" vertical="top"/>
    </xf>
    <xf numFmtId="0" fontId="11" fillId="33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vertical="top" wrapText="1"/>
    </xf>
    <xf numFmtId="211" fontId="36" fillId="0" borderId="0" xfId="0" applyNumberFormat="1" applyFont="1" applyAlignment="1">
      <alignment/>
    </xf>
    <xf numFmtId="211" fontId="44" fillId="0" borderId="10" xfId="0" applyNumberFormat="1" applyFont="1" applyBorder="1" applyAlignment="1">
      <alignment/>
    </xf>
    <xf numFmtId="0" fontId="44" fillId="0" borderId="10" xfId="0" applyFont="1" applyBorder="1" applyAlignment="1">
      <alignment/>
    </xf>
    <xf numFmtId="0" fontId="48" fillId="0" borderId="22" xfId="0" applyFont="1" applyBorder="1" applyAlignment="1">
      <alignment horizontal="left" vertical="center" wrapText="1"/>
    </xf>
    <xf numFmtId="49" fontId="31" fillId="0" borderId="0" xfId="0" applyNumberFormat="1" applyFont="1" applyAlignment="1">
      <alignment/>
    </xf>
    <xf numFmtId="209" fontId="88" fillId="0" borderId="10" xfId="0" applyNumberFormat="1" applyFont="1" applyFill="1" applyBorder="1" applyAlignment="1">
      <alignment horizontal="center" vertical="center"/>
    </xf>
    <xf numFmtId="209" fontId="89" fillId="0" borderId="10" xfId="0" applyNumberFormat="1" applyFont="1" applyFill="1" applyBorder="1" applyAlignment="1">
      <alignment horizontal="center" vertical="center"/>
    </xf>
    <xf numFmtId="0" fontId="31" fillId="0" borderId="17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31" fillId="0" borderId="17" xfId="0" applyFont="1" applyBorder="1" applyAlignment="1">
      <alignment vertical="center"/>
    </xf>
    <xf numFmtId="0" fontId="2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33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justify"/>
    </xf>
    <xf numFmtId="0" fontId="4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justify"/>
    </xf>
    <xf numFmtId="0" fontId="8" fillId="0" borderId="10" xfId="0" applyFont="1" applyFill="1" applyBorder="1" applyAlignment="1">
      <alignment horizontal="center" vertical="center" wrapText="1"/>
    </xf>
    <xf numFmtId="203" fontId="8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 readingOrder="1"/>
    </xf>
    <xf numFmtId="0" fontId="29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justify"/>
    </xf>
    <xf numFmtId="0" fontId="0" fillId="0" borderId="27" xfId="0" applyBorder="1" applyAlignment="1">
      <alignment horizontal="center" vertical="justify"/>
    </xf>
    <xf numFmtId="0" fontId="0" fillId="0" borderId="11" xfId="0" applyBorder="1" applyAlignment="1">
      <alignment horizontal="center" vertical="justify"/>
    </xf>
    <xf numFmtId="0" fontId="1" fillId="0" borderId="2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wrapText="1"/>
    </xf>
    <xf numFmtId="0" fontId="11" fillId="0" borderId="16" xfId="0" applyFont="1" applyFill="1" applyBorder="1" applyAlignment="1">
      <alignment horizontal="center"/>
    </xf>
    <xf numFmtId="0" fontId="24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203" fontId="1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L18" sqref="L18"/>
    </sheetView>
  </sheetViews>
  <sheetFormatPr defaultColWidth="9.140625" defaultRowHeight="12.75"/>
  <cols>
    <col min="1" max="1" width="8.421875" style="0" customWidth="1"/>
  </cols>
  <sheetData>
    <row r="1" spans="1:11" ht="12.75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8"/>
    </row>
    <row r="2" spans="1:11" ht="18">
      <c r="A2" s="167"/>
      <c r="B2" s="167"/>
      <c r="C2" s="167"/>
      <c r="D2" s="167"/>
      <c r="E2" s="167"/>
      <c r="F2" s="167"/>
      <c r="G2" s="167"/>
      <c r="H2" s="167"/>
      <c r="I2" s="169" t="s">
        <v>558</v>
      </c>
      <c r="J2" s="167"/>
      <c r="K2" s="168"/>
    </row>
    <row r="3" spans="1:11" ht="12.75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8"/>
    </row>
    <row r="4" spans="1:11" ht="12.75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8"/>
    </row>
    <row r="5" spans="1:11" ht="18">
      <c r="A5" s="167"/>
      <c r="B5" s="167"/>
      <c r="C5" s="167"/>
      <c r="D5" s="167"/>
      <c r="E5" s="167"/>
      <c r="F5" s="167"/>
      <c r="G5" s="167"/>
      <c r="H5" s="167"/>
      <c r="I5" s="169" t="s">
        <v>559</v>
      </c>
      <c r="J5" s="167"/>
      <c r="K5" s="168"/>
    </row>
    <row r="6" spans="1:11" ht="12.75">
      <c r="A6" s="167"/>
      <c r="B6" s="167"/>
      <c r="C6" s="167"/>
      <c r="D6" s="167"/>
      <c r="E6" s="167"/>
      <c r="F6" s="167"/>
      <c r="G6" s="167"/>
      <c r="H6" s="167"/>
      <c r="I6" s="167"/>
      <c r="J6" s="167"/>
      <c r="K6" s="168"/>
    </row>
    <row r="7" spans="1:11" ht="12.75">
      <c r="A7" s="167"/>
      <c r="B7" s="167"/>
      <c r="C7" s="167"/>
      <c r="D7" s="167"/>
      <c r="E7" s="167"/>
      <c r="F7" s="167"/>
      <c r="G7" s="167"/>
      <c r="H7" s="167"/>
      <c r="I7" s="167"/>
      <c r="J7" s="167"/>
      <c r="K7" s="168"/>
    </row>
    <row r="8" spans="1:11" ht="12.75">
      <c r="A8" s="167"/>
      <c r="B8" s="167"/>
      <c r="C8" s="167"/>
      <c r="D8" s="167"/>
      <c r="E8" s="167"/>
      <c r="F8" s="167"/>
      <c r="G8" s="167"/>
      <c r="H8" s="167"/>
      <c r="I8" s="167"/>
      <c r="J8" s="167"/>
      <c r="K8" s="168"/>
    </row>
    <row r="9" spans="1:11" ht="12.75">
      <c r="A9" s="167"/>
      <c r="B9" s="167"/>
      <c r="C9" s="167"/>
      <c r="D9" s="167"/>
      <c r="E9" s="167"/>
      <c r="F9" s="167"/>
      <c r="G9" s="167"/>
      <c r="H9" s="167"/>
      <c r="I9" s="170"/>
      <c r="J9" s="167"/>
      <c r="K9" s="168"/>
    </row>
    <row r="10" spans="1:11" ht="12.75">
      <c r="A10" s="167"/>
      <c r="B10" s="167"/>
      <c r="C10" s="167"/>
      <c r="D10" s="167"/>
      <c r="E10" s="167"/>
      <c r="F10" s="167"/>
      <c r="G10" s="167"/>
      <c r="H10" s="167"/>
      <c r="I10" s="167"/>
      <c r="J10" s="167"/>
      <c r="K10" s="168"/>
    </row>
    <row r="11" spans="1:11" ht="12.75">
      <c r="A11" s="167"/>
      <c r="B11" s="167"/>
      <c r="C11" s="167"/>
      <c r="D11" s="167"/>
      <c r="E11" s="167"/>
      <c r="F11" s="167"/>
      <c r="G11" s="167"/>
      <c r="H11" s="167"/>
      <c r="I11" s="167"/>
      <c r="J11" s="167"/>
      <c r="K11" s="168"/>
    </row>
    <row r="12" spans="1:11" ht="19.5">
      <c r="A12" s="171"/>
      <c r="B12" s="346" t="s">
        <v>138</v>
      </c>
      <c r="C12" s="346"/>
      <c r="D12" s="346"/>
      <c r="E12" s="346"/>
      <c r="F12" s="173" t="s">
        <v>468</v>
      </c>
      <c r="G12" s="167"/>
      <c r="H12" s="167"/>
      <c r="I12" s="167"/>
      <c r="J12" s="167"/>
      <c r="K12" s="168"/>
    </row>
    <row r="13" spans="1:11" ht="12.75">
      <c r="A13" s="167"/>
      <c r="B13" s="348" t="s">
        <v>560</v>
      </c>
      <c r="C13" s="348"/>
      <c r="D13" s="348"/>
      <c r="E13" s="348"/>
      <c r="F13" s="167"/>
      <c r="G13" s="167"/>
      <c r="H13" s="167"/>
      <c r="I13" s="167"/>
      <c r="J13" s="167"/>
      <c r="K13" s="168"/>
    </row>
    <row r="14" spans="1:11" ht="12.75">
      <c r="A14" s="167"/>
      <c r="B14" s="167"/>
      <c r="C14" s="167"/>
      <c r="D14" s="167"/>
      <c r="E14" s="167"/>
      <c r="F14" s="167"/>
      <c r="G14" s="167"/>
      <c r="H14" s="167"/>
      <c r="I14" s="167"/>
      <c r="J14" s="167"/>
      <c r="K14" s="168"/>
    </row>
    <row r="15" spans="1:11" ht="12.75">
      <c r="A15" s="171"/>
      <c r="B15" s="171"/>
      <c r="C15" s="171"/>
      <c r="D15" s="171"/>
      <c r="E15" s="171"/>
      <c r="F15" s="171"/>
      <c r="G15" s="171"/>
      <c r="H15" s="167"/>
      <c r="I15" s="167"/>
      <c r="J15" s="167"/>
      <c r="K15" s="168"/>
    </row>
    <row r="16" spans="1:11" ht="19.5">
      <c r="A16" s="172"/>
      <c r="B16" s="172"/>
      <c r="C16" s="221" t="s">
        <v>469</v>
      </c>
      <c r="D16" s="172"/>
      <c r="E16" s="172"/>
      <c r="F16" s="172"/>
      <c r="G16" s="172"/>
      <c r="H16" s="173" t="s">
        <v>561</v>
      </c>
      <c r="I16" s="167"/>
      <c r="J16" s="167"/>
      <c r="K16" s="168"/>
    </row>
    <row r="17" spans="1:11" ht="12.75">
      <c r="A17" s="347" t="s">
        <v>562</v>
      </c>
      <c r="B17" s="347"/>
      <c r="C17" s="347"/>
      <c r="D17" s="347"/>
      <c r="E17" s="347"/>
      <c r="F17" s="347"/>
      <c r="G17" s="347"/>
      <c r="H17" s="167"/>
      <c r="I17" s="167"/>
      <c r="J17" s="167"/>
      <c r="K17" s="168"/>
    </row>
    <row r="18" spans="1:11" ht="12.75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8"/>
    </row>
    <row r="19" spans="1:11" ht="12.75">
      <c r="A19" s="167"/>
      <c r="B19" s="167"/>
      <c r="C19" s="167"/>
      <c r="D19" s="167"/>
      <c r="E19" s="167"/>
      <c r="F19" s="167"/>
      <c r="G19" s="167"/>
      <c r="H19" s="167"/>
      <c r="I19" s="167"/>
      <c r="J19" s="167"/>
      <c r="K19" s="168"/>
    </row>
    <row r="20" spans="1:11" ht="12.75">
      <c r="A20" s="167"/>
      <c r="B20" s="167"/>
      <c r="C20" s="167"/>
      <c r="D20" s="167"/>
      <c r="E20" s="167"/>
      <c r="F20" s="167"/>
      <c r="G20" s="167"/>
      <c r="H20" s="167"/>
      <c r="I20" s="167"/>
      <c r="J20" s="167"/>
      <c r="K20" s="168"/>
    </row>
    <row r="21" spans="1:11" ht="12.75">
      <c r="A21" s="167"/>
      <c r="B21" s="167"/>
      <c r="C21" s="167"/>
      <c r="D21" s="167"/>
      <c r="E21" s="167"/>
      <c r="F21" s="167"/>
      <c r="G21" s="167"/>
      <c r="H21" s="167"/>
      <c r="I21" s="167"/>
      <c r="J21" s="167"/>
      <c r="K21" s="168"/>
    </row>
    <row r="22" spans="1:11" ht="12.75">
      <c r="A22" s="167"/>
      <c r="B22" s="167"/>
      <c r="C22" s="167"/>
      <c r="D22" s="167"/>
      <c r="E22" s="167"/>
      <c r="F22" s="167"/>
      <c r="G22" s="167"/>
      <c r="H22" s="167"/>
      <c r="I22" s="167"/>
      <c r="J22" s="167"/>
      <c r="K22" s="168"/>
    </row>
    <row r="23" spans="1:11" ht="19.5">
      <c r="A23" s="167"/>
      <c r="B23" s="167"/>
      <c r="C23" s="174" t="s">
        <v>995</v>
      </c>
      <c r="D23" s="175"/>
      <c r="E23" s="175"/>
      <c r="F23" s="175"/>
      <c r="G23" s="175"/>
      <c r="H23" s="167"/>
      <c r="I23" s="167"/>
      <c r="J23" s="167"/>
      <c r="K23" s="168"/>
    </row>
    <row r="24" spans="1:11" ht="12.75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8"/>
    </row>
    <row r="25" spans="1:11" ht="19.5">
      <c r="A25" s="167"/>
      <c r="B25" s="167"/>
      <c r="C25" s="167"/>
      <c r="D25" s="173"/>
      <c r="E25" s="173"/>
      <c r="F25" s="167"/>
      <c r="G25" s="167"/>
      <c r="H25" s="167"/>
      <c r="I25" s="167"/>
      <c r="J25" s="167"/>
      <c r="K25" s="168"/>
    </row>
    <row r="26" spans="1:11" ht="12.75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8"/>
    </row>
    <row r="27" spans="1:11" ht="12.75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8"/>
    </row>
    <row r="28" spans="1:11" ht="12.75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8"/>
    </row>
    <row r="29" spans="1:12" ht="18">
      <c r="A29" s="169" t="s">
        <v>470</v>
      </c>
      <c r="B29" s="167"/>
      <c r="C29" s="172"/>
      <c r="D29" s="172"/>
      <c r="E29" s="172"/>
      <c r="F29" s="172"/>
      <c r="G29" s="172"/>
      <c r="H29" s="172"/>
      <c r="I29" s="169" t="s">
        <v>563</v>
      </c>
      <c r="J29" s="167"/>
      <c r="L29" s="168"/>
    </row>
    <row r="30" spans="1:11" ht="12.75">
      <c r="A30" s="167"/>
      <c r="B30" s="167"/>
      <c r="C30" s="347" t="s">
        <v>562</v>
      </c>
      <c r="D30" s="347"/>
      <c r="E30" s="347"/>
      <c r="F30" s="347"/>
      <c r="G30" s="347"/>
      <c r="H30" s="347"/>
      <c r="I30" s="167"/>
      <c r="J30" s="167"/>
      <c r="K30" s="168"/>
    </row>
    <row r="31" spans="1:11" ht="12.75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168"/>
    </row>
    <row r="32" spans="1:10" ht="18.75">
      <c r="A32" s="252" t="s">
        <v>997</v>
      </c>
      <c r="B32" s="167"/>
      <c r="C32" s="167"/>
      <c r="D32" s="167"/>
      <c r="E32" s="172"/>
      <c r="F32" s="172"/>
      <c r="G32" s="231"/>
      <c r="I32" s="343" t="s">
        <v>996</v>
      </c>
      <c r="J32" s="230" t="s">
        <v>564</v>
      </c>
    </row>
    <row r="33" spans="1:11" ht="12.75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8"/>
    </row>
    <row r="34" spans="1:11" ht="14.25">
      <c r="A34" s="167"/>
      <c r="B34" s="167"/>
      <c r="C34" s="249"/>
      <c r="D34" s="167"/>
      <c r="E34" s="167"/>
      <c r="F34" s="167"/>
      <c r="G34" s="167"/>
      <c r="H34" s="167"/>
      <c r="I34" s="167"/>
      <c r="J34" s="167"/>
      <c r="K34" s="168"/>
    </row>
    <row r="35" spans="1:11" ht="12.75">
      <c r="A35" s="167"/>
      <c r="B35" s="167"/>
      <c r="C35" s="167"/>
      <c r="D35" s="167"/>
      <c r="E35" s="250"/>
      <c r="F35" s="167"/>
      <c r="G35" s="167"/>
      <c r="H35" s="167"/>
      <c r="I35" s="167"/>
      <c r="J35" s="167"/>
      <c r="K35" s="168"/>
    </row>
    <row r="36" spans="1:11" ht="12.75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8"/>
    </row>
    <row r="37" spans="1:11" ht="12.75">
      <c r="A37" s="167"/>
      <c r="B37" s="167"/>
      <c r="C37" s="167"/>
      <c r="D37" s="167"/>
      <c r="E37" s="167"/>
      <c r="F37" s="167"/>
      <c r="G37" s="167"/>
      <c r="H37" s="167"/>
      <c r="I37" s="167"/>
      <c r="J37" s="167"/>
      <c r="K37" s="168"/>
    </row>
    <row r="38" spans="1:11" ht="18">
      <c r="A38" s="172"/>
      <c r="B38" s="349" t="s">
        <v>984</v>
      </c>
      <c r="C38" s="349"/>
      <c r="D38" s="349"/>
      <c r="E38" s="349"/>
      <c r="F38" s="349"/>
      <c r="G38" s="349"/>
      <c r="H38" s="349"/>
      <c r="I38" s="349"/>
      <c r="J38" s="349"/>
      <c r="K38" s="168"/>
    </row>
    <row r="39" spans="1:11" ht="12.75">
      <c r="A39" s="347" t="s">
        <v>565</v>
      </c>
      <c r="B39" s="347"/>
      <c r="C39" s="347"/>
      <c r="D39" s="347"/>
      <c r="E39" s="347"/>
      <c r="F39" s="347"/>
      <c r="G39" s="347"/>
      <c r="H39" s="347"/>
      <c r="I39" s="347"/>
      <c r="J39" s="167"/>
      <c r="K39" s="168"/>
    </row>
    <row r="40" spans="1:11" ht="12.75">
      <c r="A40" s="167"/>
      <c r="B40" s="167"/>
      <c r="C40" s="167"/>
      <c r="D40" s="167"/>
      <c r="E40" s="167"/>
      <c r="F40" s="167"/>
      <c r="G40" s="167"/>
      <c r="H40" s="167"/>
      <c r="I40" s="167"/>
      <c r="J40" s="167"/>
      <c r="K40" s="168"/>
    </row>
    <row r="41" spans="1:11" ht="12.75">
      <c r="A41" s="167"/>
      <c r="B41" s="167"/>
      <c r="C41" s="167"/>
      <c r="D41" s="167"/>
      <c r="E41" s="167"/>
      <c r="F41" s="167"/>
      <c r="G41" s="167"/>
      <c r="H41" s="167"/>
      <c r="I41" s="167"/>
      <c r="J41" s="167"/>
      <c r="K41" s="168"/>
    </row>
    <row r="42" spans="1:11" ht="12.75">
      <c r="A42" s="167"/>
      <c r="B42" s="167"/>
      <c r="C42" s="167"/>
      <c r="D42" s="167"/>
      <c r="E42" s="167"/>
      <c r="F42" s="167"/>
      <c r="G42" s="167"/>
      <c r="H42" s="167"/>
      <c r="I42" s="167"/>
      <c r="J42" s="167"/>
      <c r="K42" s="168"/>
    </row>
    <row r="43" spans="1:11" ht="12.75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8"/>
    </row>
    <row r="44" spans="1:11" ht="12.75">
      <c r="A44" s="167"/>
      <c r="B44" s="167"/>
      <c r="C44" s="167"/>
      <c r="D44" s="167"/>
      <c r="E44" s="167"/>
      <c r="F44" s="167"/>
      <c r="G44" s="167"/>
      <c r="H44" s="167"/>
      <c r="I44" s="167"/>
      <c r="J44" s="167"/>
      <c r="K44" s="168"/>
    </row>
    <row r="45" spans="1:11" ht="12.75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8"/>
    </row>
    <row r="46" spans="1:11" ht="12.75">
      <c r="A46" s="167"/>
      <c r="B46" s="167"/>
      <c r="C46" s="167"/>
      <c r="D46" s="167"/>
      <c r="E46" s="167"/>
      <c r="F46" s="167"/>
      <c r="G46" s="167"/>
      <c r="H46" s="167"/>
      <c r="I46" s="167"/>
      <c r="J46" s="167"/>
      <c r="K46" s="168"/>
    </row>
    <row r="47" spans="1:11" ht="19.5">
      <c r="A47" s="167"/>
      <c r="B47" s="173" t="s">
        <v>566</v>
      </c>
      <c r="C47" s="167"/>
      <c r="D47" s="167"/>
      <c r="E47" s="167"/>
      <c r="F47" s="220" t="s">
        <v>471</v>
      </c>
      <c r="G47" s="172"/>
      <c r="H47" s="172"/>
      <c r="I47" s="172"/>
      <c r="J47" s="172"/>
      <c r="K47" s="168"/>
    </row>
    <row r="48" spans="1:11" ht="12.75">
      <c r="A48" s="167"/>
      <c r="B48" s="167"/>
      <c r="C48" s="167"/>
      <c r="D48" s="167"/>
      <c r="E48" s="167"/>
      <c r="F48" s="347" t="s">
        <v>567</v>
      </c>
      <c r="G48" s="347"/>
      <c r="H48" s="347"/>
      <c r="I48" s="347"/>
      <c r="J48" s="347"/>
      <c r="K48" s="168"/>
    </row>
    <row r="49" spans="1:11" ht="12.75">
      <c r="A49" s="167"/>
      <c r="B49" s="167"/>
      <c r="C49" s="167"/>
      <c r="D49" s="167"/>
      <c r="E49" s="167"/>
      <c r="F49" s="167"/>
      <c r="G49" s="167"/>
      <c r="H49" s="167"/>
      <c r="I49" s="167"/>
      <c r="J49" s="167"/>
      <c r="K49" s="168"/>
    </row>
    <row r="50" spans="1:11" ht="12.75">
      <c r="A50" s="167"/>
      <c r="B50" s="167"/>
      <c r="C50" s="167"/>
      <c r="D50" s="167"/>
      <c r="E50" s="167"/>
      <c r="F50" s="167"/>
      <c r="G50" s="167"/>
      <c r="H50" s="167"/>
      <c r="I50" s="167"/>
      <c r="J50" s="167"/>
      <c r="K50" s="168"/>
    </row>
  </sheetData>
  <sheetProtection/>
  <mergeCells count="7">
    <mergeCell ref="B12:E12"/>
    <mergeCell ref="F48:J48"/>
    <mergeCell ref="B13:E13"/>
    <mergeCell ref="A17:G17"/>
    <mergeCell ref="C30:H30"/>
    <mergeCell ref="A39:I39"/>
    <mergeCell ref="B38:J38"/>
  </mergeCells>
  <printOptions horizontalCentered="1"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4"/>
  <sheetViews>
    <sheetView tabSelected="1" zoomScalePageLayoutView="0" workbookViewId="0" topLeftCell="A1">
      <selection activeCell="D94" sqref="D94"/>
    </sheetView>
  </sheetViews>
  <sheetFormatPr defaultColWidth="9.140625" defaultRowHeight="12.75"/>
  <cols>
    <col min="1" max="1" width="5.28125" style="35" bestFit="1" customWidth="1"/>
    <col min="2" max="2" width="47.7109375" style="50" customWidth="1"/>
    <col min="3" max="3" width="8.7109375" style="35" customWidth="1"/>
    <col min="4" max="4" width="14.140625" style="51" customWidth="1"/>
    <col min="5" max="6" width="14.140625" style="49" customWidth="1"/>
    <col min="7" max="7" width="14.140625" style="51" customWidth="1"/>
    <col min="8" max="9" width="14.140625" style="49" customWidth="1"/>
    <col min="10" max="10" width="14.140625" style="51" customWidth="1"/>
    <col min="11" max="12" width="14.140625" style="49" customWidth="1"/>
    <col min="13" max="16384" width="9.140625" style="37" customWidth="1"/>
  </cols>
  <sheetData>
    <row r="1" spans="1:6" ht="12.75">
      <c r="A1" s="43"/>
      <c r="B1" s="155"/>
      <c r="C1" s="43"/>
      <c r="D1" s="156"/>
      <c r="E1" s="157"/>
      <c r="F1" s="157"/>
    </row>
    <row r="2" spans="1:6" ht="20.25" customHeight="1">
      <c r="A2" s="350" t="s">
        <v>555</v>
      </c>
      <c r="B2" s="350"/>
      <c r="C2" s="350"/>
      <c r="D2" s="350"/>
      <c r="E2" s="350"/>
      <c r="F2" s="350"/>
    </row>
    <row r="3" spans="1:12" s="59" customFormat="1" ht="21" customHeight="1">
      <c r="A3" s="351" t="s">
        <v>556</v>
      </c>
      <c r="B3" s="351"/>
      <c r="C3" s="351"/>
      <c r="D3" s="351"/>
      <c r="E3" s="351"/>
      <c r="F3" s="351"/>
      <c r="G3" s="153"/>
      <c r="H3" s="153"/>
      <c r="I3" s="153"/>
      <c r="J3" s="153"/>
      <c r="K3" s="153"/>
      <c r="L3" s="153"/>
    </row>
    <row r="4" spans="1:12" s="61" customFormat="1" ht="13.5" customHeight="1">
      <c r="A4" s="158"/>
      <c r="B4" s="158"/>
      <c r="C4" s="158"/>
      <c r="D4" s="158"/>
      <c r="E4" s="158"/>
      <c r="F4" s="158"/>
      <c r="G4" s="152"/>
      <c r="H4" s="152"/>
      <c r="I4" s="152"/>
      <c r="J4" s="152"/>
      <c r="K4" s="152"/>
      <c r="L4" s="60"/>
    </row>
    <row r="5" spans="1:12" s="61" customFormat="1" ht="6" customHeight="1">
      <c r="A5" s="159"/>
      <c r="B5" s="159"/>
      <c r="C5" s="159"/>
      <c r="D5" s="159"/>
      <c r="E5" s="159"/>
      <c r="F5" s="159"/>
      <c r="G5" s="154"/>
      <c r="H5" s="154"/>
      <c r="I5" s="154"/>
      <c r="J5" s="154"/>
      <c r="K5" s="154"/>
      <c r="L5" s="154"/>
    </row>
    <row r="6" spans="1:10" s="1" customFormat="1" ht="12.75">
      <c r="A6" s="160"/>
      <c r="B6" s="161"/>
      <c r="C6" s="162"/>
      <c r="D6" s="161"/>
      <c r="E6" s="4"/>
      <c r="F6" s="4"/>
      <c r="G6" s="31"/>
      <c r="J6" s="31"/>
    </row>
    <row r="7" spans="2:12" ht="12.75">
      <c r="B7" s="35"/>
      <c r="D7" s="36"/>
      <c r="E7" s="37"/>
      <c r="F7" s="38" t="s">
        <v>557</v>
      </c>
      <c r="G7" s="36"/>
      <c r="H7" s="36"/>
      <c r="I7" s="38"/>
      <c r="J7" s="36"/>
      <c r="K7" s="36"/>
      <c r="L7" s="38"/>
    </row>
    <row r="8" spans="1:12" ht="13.5" customHeight="1">
      <c r="A8" s="354" t="s">
        <v>839</v>
      </c>
      <c r="B8" s="354" t="s">
        <v>456</v>
      </c>
      <c r="C8" s="354" t="s">
        <v>838</v>
      </c>
      <c r="D8" s="354" t="s">
        <v>435</v>
      </c>
      <c r="E8" s="163" t="s">
        <v>738</v>
      </c>
      <c r="F8" s="163"/>
      <c r="G8" s="35"/>
      <c r="H8" s="35"/>
      <c r="I8" s="35"/>
      <c r="J8" s="37"/>
      <c r="K8" s="37"/>
      <c r="L8" s="37"/>
    </row>
    <row r="9" spans="1:12" ht="12.75" customHeight="1">
      <c r="A9" s="354"/>
      <c r="B9" s="354"/>
      <c r="C9" s="354"/>
      <c r="D9" s="354"/>
      <c r="E9" s="66" t="s">
        <v>840</v>
      </c>
      <c r="F9" s="66" t="s">
        <v>841</v>
      </c>
      <c r="G9" s="144"/>
      <c r="H9" s="144"/>
      <c r="I9" s="144"/>
      <c r="J9" s="37"/>
      <c r="K9" s="37"/>
      <c r="L9" s="37"/>
    </row>
    <row r="10" spans="1:12" ht="12.75">
      <c r="A10" s="40">
        <v>1</v>
      </c>
      <c r="B10" s="66">
        <v>2</v>
      </c>
      <c r="C10" s="39">
        <v>3</v>
      </c>
      <c r="D10" s="39">
        <v>4</v>
      </c>
      <c r="E10" s="39">
        <v>5</v>
      </c>
      <c r="F10" s="66">
        <v>6</v>
      </c>
      <c r="G10" s="59"/>
      <c r="H10" s="59"/>
      <c r="I10" s="59"/>
      <c r="J10" s="37"/>
      <c r="K10" s="37"/>
      <c r="L10" s="37"/>
    </row>
    <row r="11" spans="1:6" s="35" customFormat="1" ht="27.75">
      <c r="A11" s="164" t="s">
        <v>82</v>
      </c>
      <c r="B11" s="165" t="s">
        <v>710</v>
      </c>
      <c r="C11" s="66"/>
      <c r="D11" s="88">
        <f>SUM(D12,D44,D65)</f>
        <v>527164.7</v>
      </c>
      <c r="E11" s="88">
        <f>SUM(E12,E44,E65)</f>
        <v>527164.7</v>
      </c>
      <c r="F11" s="88">
        <f>SUM(F12,F44,F65)</f>
        <v>62000</v>
      </c>
    </row>
    <row r="12" spans="1:9" s="36" customFormat="1" ht="27.75" customHeight="1">
      <c r="A12" s="83" t="s">
        <v>83</v>
      </c>
      <c r="B12" s="47" t="s">
        <v>664</v>
      </c>
      <c r="C12" s="48">
        <v>7100</v>
      </c>
      <c r="D12" s="88">
        <f>SUM(D13,D16,D18,D34,D38)</f>
        <v>99643.8</v>
      </c>
      <c r="E12" s="88">
        <f>SUM(E13,E16,E18,E34,E38)</f>
        <v>99643.8</v>
      </c>
      <c r="F12" s="87" t="s">
        <v>88</v>
      </c>
      <c r="G12" s="35"/>
      <c r="H12" s="35"/>
      <c r="I12" s="35"/>
    </row>
    <row r="13" spans="1:9" s="41" customFormat="1" ht="24.75" customHeight="1">
      <c r="A13" s="83" t="s">
        <v>863</v>
      </c>
      <c r="B13" s="47" t="s">
        <v>665</v>
      </c>
      <c r="C13" s="48">
        <v>7131</v>
      </c>
      <c r="D13" s="88">
        <f>SUM(D14:D15)</f>
        <v>32353.8</v>
      </c>
      <c r="E13" s="88">
        <f>SUM(E14:E15)</f>
        <v>32353.8</v>
      </c>
      <c r="F13" s="87" t="s">
        <v>88</v>
      </c>
      <c r="G13" s="35"/>
      <c r="H13" s="35"/>
      <c r="I13" s="35"/>
    </row>
    <row r="14" spans="1:9" s="41" customFormat="1" ht="41.25" customHeight="1">
      <c r="A14" s="42" t="s">
        <v>478</v>
      </c>
      <c r="B14" s="84" t="s">
        <v>666</v>
      </c>
      <c r="C14" s="39"/>
      <c r="D14" s="86">
        <f>SUM(E14:F14)</f>
        <v>14580</v>
      </c>
      <c r="E14" s="86">
        <v>14580</v>
      </c>
      <c r="F14" s="86" t="s">
        <v>88</v>
      </c>
      <c r="G14" s="35"/>
      <c r="H14" s="224"/>
      <c r="I14" s="35"/>
    </row>
    <row r="15" spans="1:12" ht="25.5">
      <c r="A15" s="58">
        <v>1112</v>
      </c>
      <c r="B15" s="84" t="s">
        <v>457</v>
      </c>
      <c r="C15" s="39"/>
      <c r="D15" s="86">
        <f>SUM(E15:F15)</f>
        <v>17773.8</v>
      </c>
      <c r="E15" s="86">
        <v>17773.8</v>
      </c>
      <c r="F15" s="86" t="s">
        <v>88</v>
      </c>
      <c r="G15" s="35"/>
      <c r="H15" s="35"/>
      <c r="I15" s="35"/>
      <c r="J15" s="37"/>
      <c r="K15" s="37"/>
      <c r="L15" s="37"/>
    </row>
    <row r="16" spans="1:12" ht="12.75">
      <c r="A16" s="80">
        <v>1120</v>
      </c>
      <c r="B16" s="47" t="s">
        <v>458</v>
      </c>
      <c r="C16" s="48">
        <v>7136</v>
      </c>
      <c r="D16" s="88">
        <f>SUM(D17)</f>
        <v>56000</v>
      </c>
      <c r="E16" s="88">
        <f>SUM(E17)</f>
        <v>56000</v>
      </c>
      <c r="F16" s="87" t="s">
        <v>88</v>
      </c>
      <c r="G16" s="35"/>
      <c r="H16" s="35"/>
      <c r="I16" s="35"/>
      <c r="J16" s="37"/>
      <c r="K16" s="37"/>
      <c r="L16" s="37"/>
    </row>
    <row r="17" spans="1:9" s="41" customFormat="1" ht="14.25" customHeight="1">
      <c r="A17" s="42" t="s">
        <v>479</v>
      </c>
      <c r="B17" s="84" t="s">
        <v>667</v>
      </c>
      <c r="C17" s="39"/>
      <c r="D17" s="86">
        <f>SUM(E17:F17)</f>
        <v>56000</v>
      </c>
      <c r="E17" s="86">
        <v>56000</v>
      </c>
      <c r="F17" s="86" t="s">
        <v>88</v>
      </c>
      <c r="G17" s="35"/>
      <c r="H17" s="35"/>
      <c r="I17" s="35"/>
    </row>
    <row r="18" spans="1:12" ht="39" customHeight="1">
      <c r="A18" s="83" t="s">
        <v>866</v>
      </c>
      <c r="B18" s="47" t="s">
        <v>459</v>
      </c>
      <c r="C18" s="48">
        <v>7145</v>
      </c>
      <c r="D18" s="88">
        <f>SUM(D19)</f>
        <v>4290</v>
      </c>
      <c r="E18" s="88">
        <f>SUM(E19)</f>
        <v>4290</v>
      </c>
      <c r="F18" s="87" t="s">
        <v>88</v>
      </c>
      <c r="G18" s="35"/>
      <c r="H18" s="35"/>
      <c r="I18" s="35"/>
      <c r="J18" s="37"/>
      <c r="K18" s="37"/>
      <c r="L18" s="37"/>
    </row>
    <row r="19" spans="1:9" s="41" customFormat="1" ht="51">
      <c r="A19" s="42" t="s">
        <v>480</v>
      </c>
      <c r="B19" s="84" t="s">
        <v>668</v>
      </c>
      <c r="C19" s="39">
        <v>7145</v>
      </c>
      <c r="D19" s="86">
        <f>SUM(D20,D23,D24,D25,D26,D27,D28,D29,D30,D31,D32,D33)</f>
        <v>4290</v>
      </c>
      <c r="E19" s="232">
        <f>SUM(E20,E23,E24,E25,E26,E27,E28,E29,E30,E31,E32,E33)</f>
        <v>4290</v>
      </c>
      <c r="F19" s="86" t="s">
        <v>88</v>
      </c>
      <c r="G19" s="35"/>
      <c r="H19" s="35"/>
      <c r="I19" s="225"/>
    </row>
    <row r="20" spans="1:12" ht="51">
      <c r="A20" s="42" t="s">
        <v>481</v>
      </c>
      <c r="B20" s="82" t="s">
        <v>669</v>
      </c>
      <c r="C20" s="39"/>
      <c r="D20" s="86">
        <f>SUM(D21:D22)</f>
        <v>255</v>
      </c>
      <c r="E20" s="232">
        <f>SUM(E21:E22)</f>
        <v>255</v>
      </c>
      <c r="F20" s="86" t="s">
        <v>88</v>
      </c>
      <c r="G20" s="35"/>
      <c r="H20" s="225"/>
      <c r="I20" s="225"/>
      <c r="J20" s="37"/>
      <c r="K20" s="37"/>
      <c r="L20" s="37"/>
    </row>
    <row r="21" spans="1:9" s="36" customFormat="1" ht="12.75">
      <c r="A21" s="42" t="s">
        <v>482</v>
      </c>
      <c r="B21" s="82" t="s">
        <v>670</v>
      </c>
      <c r="C21" s="39"/>
      <c r="D21" s="86">
        <f aca="true" t="shared" si="0" ref="D21:D33">SUM(E21:F21)</f>
        <v>250</v>
      </c>
      <c r="E21" s="232">
        <v>250</v>
      </c>
      <c r="F21" s="86" t="s">
        <v>88</v>
      </c>
      <c r="G21" s="35"/>
      <c r="H21" s="35"/>
      <c r="I21" s="35"/>
    </row>
    <row r="22" spans="1:9" s="36" customFormat="1" ht="12.75">
      <c r="A22" s="42" t="s">
        <v>483</v>
      </c>
      <c r="B22" s="45" t="s">
        <v>460</v>
      </c>
      <c r="C22" s="39"/>
      <c r="D22" s="86">
        <f t="shared" si="0"/>
        <v>5</v>
      </c>
      <c r="E22" s="232">
        <v>5</v>
      </c>
      <c r="F22" s="86" t="s">
        <v>88</v>
      </c>
      <c r="G22" s="35"/>
      <c r="H22" s="35"/>
      <c r="I22" s="35"/>
    </row>
    <row r="23" spans="1:9" s="36" customFormat="1" ht="78" customHeight="1">
      <c r="A23" s="42" t="s">
        <v>484</v>
      </c>
      <c r="B23" s="82" t="s">
        <v>717</v>
      </c>
      <c r="C23" s="39"/>
      <c r="D23" s="86">
        <f t="shared" si="0"/>
        <v>10</v>
      </c>
      <c r="E23" s="232">
        <v>10</v>
      </c>
      <c r="F23" s="86" t="s">
        <v>88</v>
      </c>
      <c r="G23" s="35"/>
      <c r="H23" s="35"/>
      <c r="I23" s="35"/>
    </row>
    <row r="24" spans="1:9" s="36" customFormat="1" ht="39.75" customHeight="1">
      <c r="A24" s="40" t="s">
        <v>485</v>
      </c>
      <c r="B24" s="82" t="s">
        <v>461</v>
      </c>
      <c r="C24" s="39"/>
      <c r="D24" s="86">
        <f t="shared" si="0"/>
        <v>0</v>
      </c>
      <c r="E24" s="232">
        <v>0</v>
      </c>
      <c r="F24" s="86" t="s">
        <v>88</v>
      </c>
      <c r="G24" s="35"/>
      <c r="H24" s="35"/>
      <c r="I24" s="35"/>
    </row>
    <row r="25" spans="1:9" s="36" customFormat="1" ht="63.75">
      <c r="A25" s="42" t="s">
        <v>486</v>
      </c>
      <c r="B25" s="82" t="s">
        <v>961</v>
      </c>
      <c r="C25" s="39"/>
      <c r="D25" s="86">
        <f t="shared" si="0"/>
        <v>585</v>
      </c>
      <c r="E25" s="344">
        <v>585</v>
      </c>
      <c r="F25" s="86" t="s">
        <v>88</v>
      </c>
      <c r="G25" s="35"/>
      <c r="H25" s="35"/>
      <c r="I25" s="35"/>
    </row>
    <row r="26" spans="1:9" s="36" customFormat="1" ht="25.5">
      <c r="A26" s="42" t="s">
        <v>487</v>
      </c>
      <c r="B26" s="82" t="s">
        <v>462</v>
      </c>
      <c r="C26" s="39"/>
      <c r="D26" s="86">
        <f t="shared" si="0"/>
        <v>0</v>
      </c>
      <c r="E26" s="86">
        <v>0</v>
      </c>
      <c r="F26" s="86" t="s">
        <v>88</v>
      </c>
      <c r="G26" s="35"/>
      <c r="H26" s="35"/>
      <c r="I26" s="35"/>
    </row>
    <row r="27" spans="1:9" s="36" customFormat="1" ht="63.75">
      <c r="A27" s="42" t="s">
        <v>488</v>
      </c>
      <c r="B27" s="82" t="s">
        <v>962</v>
      </c>
      <c r="C27" s="39"/>
      <c r="D27" s="86">
        <f t="shared" si="0"/>
        <v>1190</v>
      </c>
      <c r="E27" s="344">
        <v>1190</v>
      </c>
      <c r="F27" s="86" t="s">
        <v>88</v>
      </c>
      <c r="G27" s="35"/>
      <c r="H27" s="35"/>
      <c r="I27" s="35"/>
    </row>
    <row r="28" spans="1:9" s="36" customFormat="1" ht="63.75">
      <c r="A28" s="42" t="s">
        <v>489</v>
      </c>
      <c r="B28" s="82" t="s">
        <v>963</v>
      </c>
      <c r="C28" s="39"/>
      <c r="D28" s="86">
        <f t="shared" si="0"/>
        <v>0</v>
      </c>
      <c r="E28" s="86">
        <v>0</v>
      </c>
      <c r="F28" s="86" t="s">
        <v>88</v>
      </c>
      <c r="G28" s="35"/>
      <c r="H28" s="35"/>
      <c r="I28" s="35"/>
    </row>
    <row r="29" spans="1:9" s="36" customFormat="1" ht="51">
      <c r="A29" s="42" t="s">
        <v>490</v>
      </c>
      <c r="B29" s="82" t="s">
        <v>964</v>
      </c>
      <c r="C29" s="39"/>
      <c r="D29" s="86">
        <f t="shared" si="0"/>
        <v>0</v>
      </c>
      <c r="E29" s="86">
        <v>0</v>
      </c>
      <c r="F29" s="86" t="s">
        <v>88</v>
      </c>
      <c r="G29" s="35"/>
      <c r="H29" s="35"/>
      <c r="I29" s="35"/>
    </row>
    <row r="30" spans="1:9" s="36" customFormat="1" ht="25.5">
      <c r="A30" s="42" t="s">
        <v>491</v>
      </c>
      <c r="B30" s="82" t="s">
        <v>965</v>
      </c>
      <c r="C30" s="39"/>
      <c r="D30" s="86">
        <f t="shared" si="0"/>
        <v>2000</v>
      </c>
      <c r="E30" s="344">
        <v>2000</v>
      </c>
      <c r="F30" s="86" t="s">
        <v>88</v>
      </c>
      <c r="G30" s="35"/>
      <c r="H30" s="35"/>
      <c r="I30" s="35"/>
    </row>
    <row r="31" spans="1:9" s="36" customFormat="1" ht="25.5">
      <c r="A31" s="58">
        <v>1143</v>
      </c>
      <c r="B31" s="82" t="s">
        <v>722</v>
      </c>
      <c r="C31" s="39"/>
      <c r="D31" s="86">
        <f t="shared" si="0"/>
        <v>0</v>
      </c>
      <c r="E31" s="86">
        <v>0</v>
      </c>
      <c r="F31" s="86" t="s">
        <v>88</v>
      </c>
      <c r="G31" s="35"/>
      <c r="H31" s="35"/>
      <c r="I31" s="35"/>
    </row>
    <row r="32" spans="1:9" s="36" customFormat="1" ht="48.75" customHeight="1">
      <c r="A32" s="58">
        <v>1144</v>
      </c>
      <c r="B32" s="82" t="s">
        <v>966</v>
      </c>
      <c r="C32" s="39"/>
      <c r="D32" s="86">
        <f t="shared" si="0"/>
        <v>0</v>
      </c>
      <c r="E32" s="86">
        <v>0</v>
      </c>
      <c r="F32" s="86" t="s">
        <v>88</v>
      </c>
      <c r="G32" s="35"/>
      <c r="H32" s="35"/>
      <c r="I32" s="35"/>
    </row>
    <row r="33" spans="1:9" s="36" customFormat="1" ht="28.5" customHeight="1">
      <c r="A33" s="58">
        <v>1145</v>
      </c>
      <c r="B33" s="82" t="s">
        <v>967</v>
      </c>
      <c r="C33" s="39"/>
      <c r="D33" s="86">
        <f t="shared" si="0"/>
        <v>250</v>
      </c>
      <c r="E33" s="86">
        <v>250</v>
      </c>
      <c r="F33" s="86" t="s">
        <v>88</v>
      </c>
      <c r="G33" s="35"/>
      <c r="H33" s="35"/>
      <c r="I33" s="35"/>
    </row>
    <row r="34" spans="1:9" s="36" customFormat="1" ht="38.25">
      <c r="A34" s="80">
        <v>1150</v>
      </c>
      <c r="B34" s="47" t="s">
        <v>463</v>
      </c>
      <c r="C34" s="48">
        <v>7146</v>
      </c>
      <c r="D34" s="88">
        <f>SUM(D35)</f>
        <v>7000</v>
      </c>
      <c r="E34" s="88">
        <f>SUM(E35)</f>
        <v>7000</v>
      </c>
      <c r="F34" s="87" t="s">
        <v>88</v>
      </c>
      <c r="G34" s="35"/>
      <c r="H34" s="35"/>
      <c r="I34" s="35"/>
    </row>
    <row r="35" spans="1:9" s="41" customFormat="1" ht="25.5">
      <c r="A35" s="58">
        <v>1151</v>
      </c>
      <c r="B35" s="84" t="s">
        <v>671</v>
      </c>
      <c r="C35" s="39"/>
      <c r="D35" s="86">
        <f>SUM(D36,D37)</f>
        <v>7000</v>
      </c>
      <c r="E35" s="86">
        <f>SUM(E36,E37)</f>
        <v>7000</v>
      </c>
      <c r="F35" s="86" t="s">
        <v>88</v>
      </c>
      <c r="G35" s="35"/>
      <c r="H35" s="35"/>
      <c r="I35" s="35"/>
    </row>
    <row r="36" spans="1:12" ht="89.25">
      <c r="A36" s="58">
        <v>1152</v>
      </c>
      <c r="B36" s="82" t="s">
        <v>672</v>
      </c>
      <c r="C36" s="39"/>
      <c r="D36" s="86">
        <f>SUM(E36:F36)</f>
        <v>4000</v>
      </c>
      <c r="E36" s="86">
        <v>4000</v>
      </c>
      <c r="F36" s="86" t="s">
        <v>88</v>
      </c>
      <c r="G36" s="35"/>
      <c r="H36" s="35"/>
      <c r="I36" s="35"/>
      <c r="J36" s="37"/>
      <c r="K36" s="37"/>
      <c r="L36" s="37"/>
    </row>
    <row r="37" spans="1:9" s="36" customFormat="1" ht="78.75" customHeight="1">
      <c r="A37" s="64">
        <v>1153</v>
      </c>
      <c r="B37" s="82" t="s">
        <v>724</v>
      </c>
      <c r="C37" s="39"/>
      <c r="D37" s="86">
        <f>SUM(E37:F37)</f>
        <v>3000</v>
      </c>
      <c r="E37" s="86">
        <v>3000</v>
      </c>
      <c r="F37" s="86" t="s">
        <v>88</v>
      </c>
      <c r="G37" s="35"/>
      <c r="H37" s="35"/>
      <c r="I37" s="35"/>
    </row>
    <row r="38" spans="1:9" s="36" customFormat="1" ht="25.5">
      <c r="A38" s="80">
        <v>1160</v>
      </c>
      <c r="B38" s="47" t="s">
        <v>695</v>
      </c>
      <c r="C38" s="48">
        <v>7161</v>
      </c>
      <c r="D38" s="88">
        <f>SUM(D39,D43)</f>
        <v>0</v>
      </c>
      <c r="E38" s="88">
        <f>SUM(E39,E43)</f>
        <v>0</v>
      </c>
      <c r="F38" s="87" t="s">
        <v>88</v>
      </c>
      <c r="G38" s="35"/>
      <c r="H38" s="35"/>
      <c r="I38" s="35"/>
    </row>
    <row r="39" spans="1:9" s="41" customFormat="1" ht="51">
      <c r="A39" s="58">
        <v>1161</v>
      </c>
      <c r="B39" s="84" t="s">
        <v>673</v>
      </c>
      <c r="C39" s="39"/>
      <c r="D39" s="86">
        <f>SUM(D40:D42)</f>
        <v>0</v>
      </c>
      <c r="E39" s="86">
        <f>SUM(E40:E42)</f>
        <v>0</v>
      </c>
      <c r="F39" s="86" t="s">
        <v>88</v>
      </c>
      <c r="G39" s="35"/>
      <c r="H39" s="35"/>
      <c r="I39" s="35"/>
    </row>
    <row r="40" spans="1:12" ht="12.75">
      <c r="A40" s="65">
        <v>1162</v>
      </c>
      <c r="B40" s="82" t="s">
        <v>674</v>
      </c>
      <c r="C40" s="39"/>
      <c r="D40" s="86">
        <f>SUM(E40:F40)</f>
        <v>0</v>
      </c>
      <c r="E40" s="86">
        <v>0</v>
      </c>
      <c r="F40" s="86" t="s">
        <v>88</v>
      </c>
      <c r="G40" s="35"/>
      <c r="H40" s="35"/>
      <c r="I40" s="35"/>
      <c r="J40" s="37"/>
      <c r="K40" s="37"/>
      <c r="L40" s="37"/>
    </row>
    <row r="41" spans="1:9" s="36" customFormat="1" ht="12.75">
      <c r="A41" s="65">
        <v>1163</v>
      </c>
      <c r="B41" s="44" t="s">
        <v>464</v>
      </c>
      <c r="C41" s="39"/>
      <c r="D41" s="86">
        <f>SUM(E41:F41)</f>
        <v>0</v>
      </c>
      <c r="E41" s="86">
        <v>0</v>
      </c>
      <c r="F41" s="86" t="s">
        <v>88</v>
      </c>
      <c r="G41" s="35"/>
      <c r="H41" s="35"/>
      <c r="I41" s="35"/>
    </row>
    <row r="42" spans="1:9" s="36" customFormat="1" ht="25.5">
      <c r="A42" s="65">
        <v>1164</v>
      </c>
      <c r="B42" s="44" t="s">
        <v>968</v>
      </c>
      <c r="C42" s="39"/>
      <c r="D42" s="86">
        <f>SUM(E42:F42)</f>
        <v>0</v>
      </c>
      <c r="E42" s="86">
        <v>0</v>
      </c>
      <c r="F42" s="86" t="s">
        <v>88</v>
      </c>
      <c r="G42" s="35"/>
      <c r="H42" s="35"/>
      <c r="I42" s="35"/>
    </row>
    <row r="43" spans="1:9" s="36" customFormat="1" ht="76.5">
      <c r="A43" s="65">
        <v>1165</v>
      </c>
      <c r="B43" s="84" t="s">
        <v>526</v>
      </c>
      <c r="C43" s="39"/>
      <c r="D43" s="86">
        <f>SUM(E43:F43)</f>
        <v>0</v>
      </c>
      <c r="E43" s="86">
        <v>0</v>
      </c>
      <c r="F43" s="86" t="s">
        <v>88</v>
      </c>
      <c r="G43" s="35"/>
      <c r="H43" s="35"/>
      <c r="I43" s="35"/>
    </row>
    <row r="44" spans="1:9" s="36" customFormat="1" ht="38.25">
      <c r="A44" s="80">
        <v>1200</v>
      </c>
      <c r="B44" s="47" t="s">
        <v>699</v>
      </c>
      <c r="C44" s="48">
        <v>7300</v>
      </c>
      <c r="D44" s="88">
        <f>SUM(D45,D47,D49,D51,D53,D61)</f>
        <v>336265.6</v>
      </c>
      <c r="E44" s="88">
        <f>SUM(E45,E47,E49,E51,E53,E61)</f>
        <v>336265.6</v>
      </c>
      <c r="F44" s="88">
        <f>SUM(F45,F47,F49,F51,F53,F61)</f>
        <v>0</v>
      </c>
      <c r="G44" s="35"/>
      <c r="H44" s="35"/>
      <c r="I44" s="35"/>
    </row>
    <row r="45" spans="1:9" s="41" customFormat="1" ht="38.25">
      <c r="A45" s="80">
        <v>1210</v>
      </c>
      <c r="B45" s="47" t="s">
        <v>675</v>
      </c>
      <c r="C45" s="48">
        <v>7311</v>
      </c>
      <c r="D45" s="87">
        <f>SUM(D46)</f>
        <v>0</v>
      </c>
      <c r="E45" s="87">
        <f>SUM(E46)</f>
        <v>0</v>
      </c>
      <c r="F45" s="87" t="s">
        <v>88</v>
      </c>
      <c r="G45" s="35"/>
      <c r="H45" s="35"/>
      <c r="I45" s="35"/>
    </row>
    <row r="46" spans="1:9" s="41" customFormat="1" ht="63.75">
      <c r="A46" s="58">
        <v>1211</v>
      </c>
      <c r="B46" s="84" t="s">
        <v>676</v>
      </c>
      <c r="C46" s="46"/>
      <c r="D46" s="86">
        <f>SUM(E46:F46)</f>
        <v>0</v>
      </c>
      <c r="E46" s="86">
        <v>0</v>
      </c>
      <c r="F46" s="86" t="s">
        <v>88</v>
      </c>
      <c r="G46" s="35"/>
      <c r="H46" s="35"/>
      <c r="I46" s="35"/>
    </row>
    <row r="47" spans="1:12" ht="38.25">
      <c r="A47" s="80">
        <v>1220</v>
      </c>
      <c r="B47" s="47" t="s">
        <v>465</v>
      </c>
      <c r="C47" s="81">
        <v>7312</v>
      </c>
      <c r="D47" s="87">
        <f>SUM(D48)</f>
        <v>0</v>
      </c>
      <c r="E47" s="87" t="s">
        <v>88</v>
      </c>
      <c r="F47" s="87">
        <f>SUM(F48)</f>
        <v>0</v>
      </c>
      <c r="J47" s="37"/>
      <c r="K47" s="37"/>
      <c r="L47" s="37"/>
    </row>
    <row r="48" spans="1:9" s="41" customFormat="1" ht="63.75">
      <c r="A48" s="64">
        <v>1221</v>
      </c>
      <c r="B48" s="84" t="s">
        <v>677</v>
      </c>
      <c r="C48" s="46"/>
      <c r="D48" s="86">
        <f>SUM(E48:F48)</f>
        <v>0</v>
      </c>
      <c r="E48" s="86" t="s">
        <v>88</v>
      </c>
      <c r="F48" s="86">
        <v>0</v>
      </c>
      <c r="G48" s="51"/>
      <c r="H48" s="49"/>
      <c r="I48" s="49"/>
    </row>
    <row r="49" spans="1:12" ht="35.25" customHeight="1">
      <c r="A49" s="80">
        <v>1230</v>
      </c>
      <c r="B49" s="47" t="s">
        <v>466</v>
      </c>
      <c r="C49" s="81">
        <v>7321</v>
      </c>
      <c r="D49" s="87">
        <f>SUM(D50)</f>
        <v>0</v>
      </c>
      <c r="E49" s="87">
        <f>SUM(E50)</f>
        <v>0</v>
      </c>
      <c r="F49" s="87" t="s">
        <v>88</v>
      </c>
      <c r="J49" s="37"/>
      <c r="K49" s="37"/>
      <c r="L49" s="37"/>
    </row>
    <row r="50" spans="1:9" s="41" customFormat="1" ht="57" customHeight="1">
      <c r="A50" s="58">
        <v>1231</v>
      </c>
      <c r="B50" s="84" t="s">
        <v>678</v>
      </c>
      <c r="C50" s="46"/>
      <c r="D50" s="86">
        <f>SUM(E50:F50)</f>
        <v>0</v>
      </c>
      <c r="E50" s="86">
        <v>0</v>
      </c>
      <c r="F50" s="86" t="s">
        <v>88</v>
      </c>
      <c r="G50" s="51"/>
      <c r="H50" s="49"/>
      <c r="I50" s="49"/>
    </row>
    <row r="51" spans="1:12" ht="34.5" customHeight="1">
      <c r="A51" s="80">
        <v>1240</v>
      </c>
      <c r="B51" s="47" t="s">
        <v>467</v>
      </c>
      <c r="C51" s="81">
        <v>7322</v>
      </c>
      <c r="D51" s="87">
        <f>SUM(D52)</f>
        <v>0</v>
      </c>
      <c r="E51" s="87" t="s">
        <v>88</v>
      </c>
      <c r="F51" s="87">
        <f>SUM(F52)</f>
        <v>0</v>
      </c>
      <c r="J51" s="37"/>
      <c r="K51" s="37"/>
      <c r="L51" s="37"/>
    </row>
    <row r="52" spans="1:9" s="41" customFormat="1" ht="51">
      <c r="A52" s="58">
        <v>1241</v>
      </c>
      <c r="B52" s="84" t="s">
        <v>679</v>
      </c>
      <c r="C52" s="46"/>
      <c r="D52" s="86">
        <f>SUM(E52:F52)</f>
        <v>0</v>
      </c>
      <c r="E52" s="86" t="s">
        <v>88</v>
      </c>
      <c r="F52" s="86">
        <v>0</v>
      </c>
      <c r="G52" s="51"/>
      <c r="H52" s="49"/>
      <c r="I52" s="49"/>
    </row>
    <row r="53" spans="1:12" ht="51">
      <c r="A53" s="80">
        <v>1250</v>
      </c>
      <c r="B53" s="47" t="s">
        <v>696</v>
      </c>
      <c r="C53" s="48">
        <v>7331</v>
      </c>
      <c r="D53" s="88">
        <f>SUM(D54,D55,D58,D59)</f>
        <v>336265.6</v>
      </c>
      <c r="E53" s="88">
        <f>SUM(E54,E55,E58,E59)</f>
        <v>336265.6</v>
      </c>
      <c r="F53" s="87" t="s">
        <v>88</v>
      </c>
      <c r="J53" s="37"/>
      <c r="K53" s="37"/>
      <c r="L53" s="37"/>
    </row>
    <row r="54" spans="1:9" s="41" customFormat="1" ht="38.25">
      <c r="A54" s="58">
        <v>1251</v>
      </c>
      <c r="B54" s="84" t="s">
        <v>680</v>
      </c>
      <c r="C54" s="39"/>
      <c r="D54" s="86">
        <f aca="true" t="shared" si="1" ref="D54:D60">SUM(E54:F54)</f>
        <v>327730.1</v>
      </c>
      <c r="E54" s="86">
        <v>327730.1</v>
      </c>
      <c r="F54" s="86" t="s">
        <v>88</v>
      </c>
      <c r="G54" s="51"/>
      <c r="H54" s="49"/>
      <c r="I54" s="49"/>
    </row>
    <row r="55" spans="1:12" ht="17.25" customHeight="1">
      <c r="A55" s="58">
        <v>1254</v>
      </c>
      <c r="B55" s="84" t="s">
        <v>969</v>
      </c>
      <c r="C55" s="46"/>
      <c r="D55" s="86">
        <f>SUM(D56:D57)</f>
        <v>0</v>
      </c>
      <c r="E55" s="86">
        <f>SUM(E56:E57)</f>
        <v>0</v>
      </c>
      <c r="F55" s="86" t="s">
        <v>88</v>
      </c>
      <c r="J55" s="37"/>
      <c r="K55" s="37"/>
      <c r="L55" s="37"/>
    </row>
    <row r="56" spans="1:12" ht="51" customHeight="1">
      <c r="A56" s="58">
        <v>1255</v>
      </c>
      <c r="B56" s="82" t="s">
        <v>681</v>
      </c>
      <c r="C56" s="39"/>
      <c r="D56" s="86">
        <f t="shared" si="1"/>
        <v>0</v>
      </c>
      <c r="E56" s="86"/>
      <c r="F56" s="86" t="s">
        <v>88</v>
      </c>
      <c r="J56" s="37"/>
      <c r="K56" s="37"/>
      <c r="L56" s="37"/>
    </row>
    <row r="57" spans="1:12" ht="12.75">
      <c r="A57" s="58">
        <v>1256</v>
      </c>
      <c r="B57" s="45" t="s">
        <v>730</v>
      </c>
      <c r="C57" s="39"/>
      <c r="D57" s="86">
        <f t="shared" si="1"/>
        <v>0</v>
      </c>
      <c r="E57" s="344">
        <v>0</v>
      </c>
      <c r="F57" s="86" t="s">
        <v>88</v>
      </c>
      <c r="J57" s="37"/>
      <c r="K57" s="37"/>
      <c r="L57" s="37"/>
    </row>
    <row r="58" spans="1:12" ht="23.25" customHeight="1">
      <c r="A58" s="58">
        <v>1257</v>
      </c>
      <c r="B58" s="84" t="s">
        <v>970</v>
      </c>
      <c r="C58" s="46"/>
      <c r="D58" s="86">
        <f t="shared" si="1"/>
        <v>8535.5</v>
      </c>
      <c r="E58" s="86">
        <v>8535.5</v>
      </c>
      <c r="F58" s="86" t="s">
        <v>88</v>
      </c>
      <c r="J58" s="37"/>
      <c r="K58" s="37"/>
      <c r="L58" s="37"/>
    </row>
    <row r="59" spans="1:12" ht="38.25">
      <c r="A59" s="58">
        <v>1258</v>
      </c>
      <c r="B59" s="84" t="s">
        <v>424</v>
      </c>
      <c r="C59" s="46"/>
      <c r="D59" s="86">
        <f t="shared" si="1"/>
        <v>0</v>
      </c>
      <c r="E59" s="86"/>
      <c r="F59" s="86" t="s">
        <v>88</v>
      </c>
      <c r="J59" s="37"/>
      <c r="K59" s="37"/>
      <c r="L59" s="37"/>
    </row>
    <row r="60" spans="1:12" ht="38.25">
      <c r="A60" s="58">
        <v>1259</v>
      </c>
      <c r="B60" s="82" t="s">
        <v>682</v>
      </c>
      <c r="C60" s="46"/>
      <c r="D60" s="86">
        <f t="shared" si="1"/>
        <v>0</v>
      </c>
      <c r="E60" s="86">
        <v>0</v>
      </c>
      <c r="F60" s="86" t="s">
        <v>88</v>
      </c>
      <c r="J60" s="37"/>
      <c r="K60" s="37"/>
      <c r="L60" s="37"/>
    </row>
    <row r="61" spans="1:12" ht="36" customHeight="1">
      <c r="A61" s="80">
        <v>1260</v>
      </c>
      <c r="B61" s="47" t="s">
        <v>697</v>
      </c>
      <c r="C61" s="48">
        <v>7332</v>
      </c>
      <c r="D61" s="88">
        <f>SUM(D62:D63)</f>
        <v>0</v>
      </c>
      <c r="E61" s="87" t="s">
        <v>88</v>
      </c>
      <c r="F61" s="88">
        <f>SUM(F62:F63)</f>
        <v>0</v>
      </c>
      <c r="J61" s="37"/>
      <c r="K61" s="37"/>
      <c r="L61" s="37"/>
    </row>
    <row r="62" spans="1:9" s="41" customFormat="1" ht="38.25">
      <c r="A62" s="58">
        <v>1261</v>
      </c>
      <c r="B62" s="84" t="s">
        <v>683</v>
      </c>
      <c r="C62" s="46"/>
      <c r="D62" s="86">
        <f>SUM(E62:F62)</f>
        <v>0</v>
      </c>
      <c r="E62" s="86" t="s">
        <v>88</v>
      </c>
      <c r="F62" s="86">
        <v>0</v>
      </c>
      <c r="G62" s="51"/>
      <c r="H62" s="49"/>
      <c r="I62" s="49"/>
    </row>
    <row r="63" spans="1:12" ht="38.25">
      <c r="A63" s="58">
        <v>1262</v>
      </c>
      <c r="B63" s="84" t="s">
        <v>425</v>
      </c>
      <c r="C63" s="46"/>
      <c r="D63" s="86">
        <f>SUM(E63:F63)</f>
        <v>0</v>
      </c>
      <c r="E63" s="86" t="s">
        <v>88</v>
      </c>
      <c r="F63" s="86">
        <v>0</v>
      </c>
      <c r="J63" s="37"/>
      <c r="K63" s="37"/>
      <c r="L63" s="37"/>
    </row>
    <row r="64" spans="1:12" ht="38.25">
      <c r="A64" s="42" t="s">
        <v>492</v>
      </c>
      <c r="B64" s="82" t="s">
        <v>684</v>
      </c>
      <c r="C64" s="46"/>
      <c r="D64" s="86">
        <f>SUM(E64:F64)</f>
        <v>0</v>
      </c>
      <c r="E64" s="86" t="s">
        <v>88</v>
      </c>
      <c r="F64" s="86">
        <v>0</v>
      </c>
      <c r="J64" s="37"/>
      <c r="K64" s="37"/>
      <c r="L64" s="37"/>
    </row>
    <row r="65" spans="1:12" ht="36" customHeight="1">
      <c r="A65" s="83" t="s">
        <v>84</v>
      </c>
      <c r="B65" s="47" t="s">
        <v>698</v>
      </c>
      <c r="C65" s="48">
        <v>7400</v>
      </c>
      <c r="D65" s="88">
        <f>SUM(D66,D68,D70,D75,D78,D82,D85,D88,D91)</f>
        <v>91255.3</v>
      </c>
      <c r="E65" s="88">
        <f>SUM(E66,E68,E70,E75,E78,E82,E85,E88,E91)</f>
        <v>91255.3</v>
      </c>
      <c r="F65" s="88">
        <f>SUM(F66,F68,F70,F75,F78,F82,F85,F88,F91)</f>
        <v>62000</v>
      </c>
      <c r="J65" s="37"/>
      <c r="K65" s="37"/>
      <c r="L65" s="37"/>
    </row>
    <row r="66" spans="1:9" s="41" customFormat="1" ht="12.75">
      <c r="A66" s="83" t="s">
        <v>872</v>
      </c>
      <c r="B66" s="47" t="s">
        <v>685</v>
      </c>
      <c r="C66" s="48">
        <v>7411</v>
      </c>
      <c r="D66" s="88">
        <f>SUM(D67)</f>
        <v>0</v>
      </c>
      <c r="E66" s="87" t="s">
        <v>88</v>
      </c>
      <c r="F66" s="88">
        <f>SUM(F67)</f>
        <v>0</v>
      </c>
      <c r="G66" s="51"/>
      <c r="H66" s="49"/>
      <c r="I66" s="49"/>
    </row>
    <row r="67" spans="1:9" s="41" customFormat="1" ht="51">
      <c r="A67" s="42" t="s">
        <v>493</v>
      </c>
      <c r="B67" s="84" t="s">
        <v>686</v>
      </c>
      <c r="C67" s="46"/>
      <c r="D67" s="86">
        <f>SUM(E67:F67)</f>
        <v>0</v>
      </c>
      <c r="E67" s="86" t="s">
        <v>88</v>
      </c>
      <c r="F67" s="86">
        <v>0</v>
      </c>
      <c r="G67" s="51"/>
      <c r="H67" s="49"/>
      <c r="I67" s="49"/>
    </row>
    <row r="68" spans="1:12" ht="12.75">
      <c r="A68" s="83" t="s">
        <v>494</v>
      </c>
      <c r="B68" s="47" t="s">
        <v>472</v>
      </c>
      <c r="C68" s="48">
        <v>7412</v>
      </c>
      <c r="D68" s="88">
        <f>SUM(D69)</f>
        <v>0</v>
      </c>
      <c r="E68" s="88">
        <f>SUM(E69)</f>
        <v>0</v>
      </c>
      <c r="F68" s="87" t="s">
        <v>88</v>
      </c>
      <c r="J68" s="37"/>
      <c r="K68" s="37"/>
      <c r="L68" s="37"/>
    </row>
    <row r="69" spans="1:9" s="41" customFormat="1" ht="38.25">
      <c r="A69" s="42" t="s">
        <v>495</v>
      </c>
      <c r="B69" s="84" t="s">
        <v>687</v>
      </c>
      <c r="C69" s="46"/>
      <c r="D69" s="86">
        <f>SUM(E69:F69)</f>
        <v>0</v>
      </c>
      <c r="E69" s="86">
        <v>0</v>
      </c>
      <c r="F69" s="86" t="s">
        <v>88</v>
      </c>
      <c r="G69" s="51"/>
      <c r="H69" s="49"/>
      <c r="I69" s="49"/>
    </row>
    <row r="70" spans="1:12" ht="25.5">
      <c r="A70" s="83" t="s">
        <v>496</v>
      </c>
      <c r="B70" s="47" t="s">
        <v>714</v>
      </c>
      <c r="C70" s="48">
        <v>7415</v>
      </c>
      <c r="D70" s="88">
        <f>SUM(D71:D74)</f>
        <v>22170.1</v>
      </c>
      <c r="E70" s="88">
        <f>SUM(E71:E74)</f>
        <v>22170.1</v>
      </c>
      <c r="F70" s="87" t="s">
        <v>88</v>
      </c>
      <c r="J70" s="37"/>
      <c r="K70" s="37"/>
      <c r="L70" s="37"/>
    </row>
    <row r="71" spans="1:9" s="41" customFormat="1" ht="25.5">
      <c r="A71" s="42" t="s">
        <v>497</v>
      </c>
      <c r="B71" s="84" t="s">
        <v>688</v>
      </c>
      <c r="C71" s="46"/>
      <c r="D71" s="86">
        <f>SUM(E71:F71)</f>
        <v>18650.1</v>
      </c>
      <c r="E71" s="344">
        <v>18650.1</v>
      </c>
      <c r="F71" s="86" t="s">
        <v>88</v>
      </c>
      <c r="G71" s="51"/>
      <c r="H71" s="49"/>
      <c r="I71" s="49"/>
    </row>
    <row r="72" spans="1:12" ht="38.25">
      <c r="A72" s="42" t="s">
        <v>498</v>
      </c>
      <c r="B72" s="84" t="s">
        <v>731</v>
      </c>
      <c r="C72" s="46"/>
      <c r="D72" s="86">
        <f>SUM(E72:F72)</f>
        <v>0</v>
      </c>
      <c r="E72" s="86">
        <v>0</v>
      </c>
      <c r="F72" s="86" t="s">
        <v>88</v>
      </c>
      <c r="J72" s="37"/>
      <c r="K72" s="37"/>
      <c r="L72" s="37"/>
    </row>
    <row r="73" spans="1:12" ht="57" customHeight="1">
      <c r="A73" s="42" t="s">
        <v>499</v>
      </c>
      <c r="B73" s="84" t="s">
        <v>473</v>
      </c>
      <c r="C73" s="46"/>
      <c r="D73" s="86">
        <f>SUM(E73:F73)</f>
        <v>3000</v>
      </c>
      <c r="E73" s="344">
        <v>3000</v>
      </c>
      <c r="F73" s="86" t="s">
        <v>88</v>
      </c>
      <c r="J73" s="37"/>
      <c r="K73" s="37"/>
      <c r="L73" s="37"/>
    </row>
    <row r="74" spans="1:12" ht="16.5" customHeight="1">
      <c r="A74" s="40" t="s">
        <v>427</v>
      </c>
      <c r="B74" s="84" t="s">
        <v>474</v>
      </c>
      <c r="C74" s="46"/>
      <c r="D74" s="86">
        <f>SUM(E74:F74)</f>
        <v>520</v>
      </c>
      <c r="E74" s="86">
        <v>520</v>
      </c>
      <c r="F74" s="86" t="s">
        <v>88</v>
      </c>
      <c r="J74" s="37"/>
      <c r="K74" s="37"/>
      <c r="L74" s="37"/>
    </row>
    <row r="75" spans="1:12" ht="51" customHeight="1">
      <c r="A75" s="83" t="s">
        <v>428</v>
      </c>
      <c r="B75" s="47" t="s">
        <v>701</v>
      </c>
      <c r="C75" s="48">
        <v>7421</v>
      </c>
      <c r="D75" s="88">
        <f>SUM(D76:D77)</f>
        <v>7594.7</v>
      </c>
      <c r="E75" s="88">
        <f>SUM(E76:E77)</f>
        <v>7594.7</v>
      </c>
      <c r="F75" s="87" t="s">
        <v>88</v>
      </c>
      <c r="J75" s="37"/>
      <c r="K75" s="37"/>
      <c r="L75" s="37"/>
    </row>
    <row r="76" spans="1:9" s="41" customFormat="1" ht="89.25" customHeight="1">
      <c r="A76" s="42" t="s">
        <v>429</v>
      </c>
      <c r="B76" s="84" t="s">
        <v>689</v>
      </c>
      <c r="C76" s="46"/>
      <c r="D76" s="86">
        <f>SUM(E76:F76)</f>
        <v>0</v>
      </c>
      <c r="E76" s="86">
        <v>0</v>
      </c>
      <c r="F76" s="86" t="s">
        <v>88</v>
      </c>
      <c r="G76" s="51"/>
      <c r="H76" s="49"/>
      <c r="I76" s="49"/>
    </row>
    <row r="77" spans="1:12" ht="51">
      <c r="A77" s="42" t="s">
        <v>971</v>
      </c>
      <c r="B77" s="84" t="s">
        <v>732</v>
      </c>
      <c r="C77" s="39"/>
      <c r="D77" s="86">
        <f>SUM(E77:F77)</f>
        <v>7594.7</v>
      </c>
      <c r="E77" s="86">
        <v>7594.7</v>
      </c>
      <c r="F77" s="86" t="s">
        <v>88</v>
      </c>
      <c r="J77" s="37"/>
      <c r="K77" s="37"/>
      <c r="L77" s="37"/>
    </row>
    <row r="78" spans="1:9" s="41" customFormat="1" ht="27" customHeight="1">
      <c r="A78" s="83" t="s">
        <v>500</v>
      </c>
      <c r="B78" s="47" t="s">
        <v>702</v>
      </c>
      <c r="C78" s="48">
        <v>7422</v>
      </c>
      <c r="D78" s="88">
        <f>SUM(D79:D81)</f>
        <v>23260</v>
      </c>
      <c r="E78" s="88">
        <f>SUM(E79:E81)</f>
        <v>23260</v>
      </c>
      <c r="F78" s="87" t="s">
        <v>88</v>
      </c>
      <c r="G78" s="51"/>
      <c r="H78" s="49"/>
      <c r="I78" s="49"/>
    </row>
    <row r="79" spans="1:9" s="41" customFormat="1" ht="15.75" customHeight="1">
      <c r="A79" s="42" t="s">
        <v>501</v>
      </c>
      <c r="B79" s="84" t="s">
        <v>690</v>
      </c>
      <c r="C79" s="47"/>
      <c r="D79" s="86">
        <f>SUM(E79:F79)</f>
        <v>22520</v>
      </c>
      <c r="E79" s="86">
        <v>22520</v>
      </c>
      <c r="F79" s="86" t="s">
        <v>88</v>
      </c>
      <c r="G79" s="51"/>
      <c r="H79" s="49"/>
      <c r="I79" s="49"/>
    </row>
    <row r="80" spans="1:9" s="41" customFormat="1" ht="38.25">
      <c r="A80" s="42" t="s">
        <v>502</v>
      </c>
      <c r="B80" s="84" t="s">
        <v>475</v>
      </c>
      <c r="C80" s="39"/>
      <c r="D80" s="86">
        <f>SUM(E80:F80)</f>
        <v>740</v>
      </c>
      <c r="E80" s="86">
        <v>740</v>
      </c>
      <c r="F80" s="86" t="s">
        <v>88</v>
      </c>
      <c r="G80" s="51"/>
      <c r="H80" s="49"/>
      <c r="I80" s="49"/>
    </row>
    <row r="81" spans="1:12" ht="63.75">
      <c r="A81" s="42" t="s">
        <v>503</v>
      </c>
      <c r="B81" s="84" t="s">
        <v>733</v>
      </c>
      <c r="C81" s="39"/>
      <c r="D81" s="86">
        <f>SUM(E81:F81)</f>
        <v>0</v>
      </c>
      <c r="E81" s="86">
        <v>0</v>
      </c>
      <c r="F81" s="86" t="s">
        <v>88</v>
      </c>
      <c r="J81" s="37"/>
      <c r="K81" s="37"/>
      <c r="L81" s="37"/>
    </row>
    <row r="82" spans="1:12" ht="25.5">
      <c r="A82" s="83" t="s">
        <v>504</v>
      </c>
      <c r="B82" s="47" t="s">
        <v>703</v>
      </c>
      <c r="C82" s="48">
        <v>7431</v>
      </c>
      <c r="D82" s="88">
        <f>SUM(D83:D84)</f>
        <v>30.5</v>
      </c>
      <c r="E82" s="88">
        <f>SUM(E83:E84)</f>
        <v>30.5</v>
      </c>
      <c r="F82" s="87" t="s">
        <v>88</v>
      </c>
      <c r="J82" s="37"/>
      <c r="K82" s="37"/>
      <c r="L82" s="37"/>
    </row>
    <row r="83" spans="1:9" s="41" customFormat="1" ht="51">
      <c r="A83" s="42" t="s">
        <v>505</v>
      </c>
      <c r="B83" s="84" t="s">
        <v>691</v>
      </c>
      <c r="C83" s="46"/>
      <c r="D83" s="86">
        <f>SUM(E83:F83)</f>
        <v>30.5</v>
      </c>
      <c r="E83" s="344">
        <v>30.5</v>
      </c>
      <c r="F83" s="86" t="s">
        <v>88</v>
      </c>
      <c r="G83" s="51"/>
      <c r="H83" s="49"/>
      <c r="I83" s="49"/>
    </row>
    <row r="84" spans="1:12" ht="40.5" customHeight="1">
      <c r="A84" s="42" t="s">
        <v>506</v>
      </c>
      <c r="B84" s="84" t="s">
        <v>972</v>
      </c>
      <c r="C84" s="46"/>
      <c r="D84" s="86">
        <f>SUM(E84:F84)</f>
        <v>0</v>
      </c>
      <c r="E84" s="86">
        <v>0</v>
      </c>
      <c r="F84" s="86" t="s">
        <v>88</v>
      </c>
      <c r="J84" s="37"/>
      <c r="K84" s="37"/>
      <c r="L84" s="37"/>
    </row>
    <row r="85" spans="1:9" s="41" customFormat="1" ht="20.25" customHeight="1">
      <c r="A85" s="83" t="s">
        <v>507</v>
      </c>
      <c r="B85" s="47" t="s">
        <v>704</v>
      </c>
      <c r="C85" s="48">
        <v>7441</v>
      </c>
      <c r="D85" s="88">
        <f>SUM(D86:D87)</f>
        <v>0</v>
      </c>
      <c r="E85" s="88">
        <f>SUM(E86:E87)</f>
        <v>0</v>
      </c>
      <c r="F85" s="87" t="s">
        <v>88</v>
      </c>
      <c r="G85" s="51"/>
      <c r="H85" s="49"/>
      <c r="I85" s="49"/>
    </row>
    <row r="86" spans="1:9" s="41" customFormat="1" ht="100.5" customHeight="1">
      <c r="A86" s="40" t="s">
        <v>508</v>
      </c>
      <c r="B86" s="84" t="s">
        <v>692</v>
      </c>
      <c r="C86" s="46"/>
      <c r="D86" s="86">
        <f>SUM(E86:F86)</f>
        <v>0</v>
      </c>
      <c r="E86" s="86">
        <v>0</v>
      </c>
      <c r="F86" s="86" t="s">
        <v>88</v>
      </c>
      <c r="G86" s="51"/>
      <c r="H86" s="49"/>
      <c r="I86" s="49"/>
    </row>
    <row r="87" spans="1:9" s="41" customFormat="1" ht="102" customHeight="1">
      <c r="A87" s="42" t="s">
        <v>508</v>
      </c>
      <c r="B87" s="84" t="s">
        <v>884</v>
      </c>
      <c r="C87" s="46"/>
      <c r="D87" s="86">
        <f>SUM(E87:F87)</f>
        <v>0</v>
      </c>
      <c r="E87" s="86">
        <v>0</v>
      </c>
      <c r="F87" s="86" t="s">
        <v>88</v>
      </c>
      <c r="G87" s="51"/>
      <c r="H87" s="49"/>
      <c r="I87" s="49"/>
    </row>
    <row r="88" spans="1:9" s="41" customFormat="1" ht="25.5">
      <c r="A88" s="83" t="s">
        <v>509</v>
      </c>
      <c r="B88" s="47" t="s">
        <v>705</v>
      </c>
      <c r="C88" s="48">
        <v>7442</v>
      </c>
      <c r="D88" s="88">
        <f>SUM(D89:D90)</f>
        <v>0</v>
      </c>
      <c r="E88" s="87" t="s">
        <v>88</v>
      </c>
      <c r="F88" s="88">
        <f>SUM(F89:F90)</f>
        <v>0</v>
      </c>
      <c r="G88" s="51"/>
      <c r="H88" s="49"/>
      <c r="I88" s="49"/>
    </row>
    <row r="89" spans="1:9" s="41" customFormat="1" ht="111.75" customHeight="1">
      <c r="A89" s="42" t="s">
        <v>510</v>
      </c>
      <c r="B89" s="85" t="s">
        <v>693</v>
      </c>
      <c r="C89" s="46"/>
      <c r="D89" s="86">
        <f>SUM(E89:F89)</f>
        <v>0</v>
      </c>
      <c r="E89" s="86" t="s">
        <v>88</v>
      </c>
      <c r="F89" s="86">
        <v>0</v>
      </c>
      <c r="G89" s="51"/>
      <c r="H89" s="49"/>
      <c r="I89" s="49"/>
    </row>
    <row r="90" spans="1:12" ht="114.75" customHeight="1">
      <c r="A90" s="42" t="s">
        <v>511</v>
      </c>
      <c r="B90" s="84" t="s">
        <v>476</v>
      </c>
      <c r="C90" s="46"/>
      <c r="D90" s="86">
        <f>SUM(E90:F90)</f>
        <v>0</v>
      </c>
      <c r="E90" s="86" t="s">
        <v>88</v>
      </c>
      <c r="F90" s="86">
        <v>0</v>
      </c>
      <c r="J90" s="37"/>
      <c r="K90" s="37"/>
      <c r="L90" s="37"/>
    </row>
    <row r="91" spans="1:9" s="41" customFormat="1" ht="23.25" customHeight="1">
      <c r="A91" s="166" t="s">
        <v>973</v>
      </c>
      <c r="B91" s="47" t="s">
        <v>709</v>
      </c>
      <c r="C91" s="48">
        <v>7452</v>
      </c>
      <c r="D91" s="88">
        <f>SUM(D92:D94)</f>
        <v>38200</v>
      </c>
      <c r="E91" s="88">
        <f>SUM(E92:E94)</f>
        <v>38200</v>
      </c>
      <c r="F91" s="88">
        <f>SUM(F92:F94)</f>
        <v>62000</v>
      </c>
      <c r="G91" s="51"/>
      <c r="H91" s="49"/>
      <c r="I91" s="49"/>
    </row>
    <row r="92" spans="1:9" s="41" customFormat="1" ht="25.5">
      <c r="A92" s="42" t="s">
        <v>974</v>
      </c>
      <c r="B92" s="84" t="s">
        <v>694</v>
      </c>
      <c r="C92" s="46"/>
      <c r="D92" s="86">
        <f>SUM(E92:F92)</f>
        <v>0</v>
      </c>
      <c r="E92" s="86" t="s">
        <v>88</v>
      </c>
      <c r="F92" s="86">
        <v>0</v>
      </c>
      <c r="G92" s="51"/>
      <c r="H92" s="49"/>
      <c r="I92" s="49"/>
    </row>
    <row r="93" spans="1:12" ht="24.75" customHeight="1">
      <c r="A93" s="42" t="s">
        <v>0</v>
      </c>
      <c r="B93" s="84" t="s">
        <v>477</v>
      </c>
      <c r="C93" s="46"/>
      <c r="D93" s="86" t="s">
        <v>88</v>
      </c>
      <c r="E93" s="86" t="s">
        <v>88</v>
      </c>
      <c r="F93" s="86">
        <v>62000</v>
      </c>
      <c r="J93" s="37"/>
      <c r="K93" s="37"/>
      <c r="L93" s="37"/>
    </row>
    <row r="94" spans="1:12" ht="38.25">
      <c r="A94" s="42" t="s">
        <v>1</v>
      </c>
      <c r="B94" s="84" t="s">
        <v>426</v>
      </c>
      <c r="C94" s="46"/>
      <c r="D94" s="86">
        <f>SUM(E94:F94)</f>
        <v>38200</v>
      </c>
      <c r="E94" s="86">
        <v>38200</v>
      </c>
      <c r="F94" s="86"/>
      <c r="J94" s="37"/>
      <c r="K94" s="37"/>
      <c r="L94" s="37"/>
    </row>
    <row r="95" spans="2:12" ht="12.75">
      <c r="B95" s="35"/>
      <c r="D95" s="35"/>
      <c r="E95" s="35"/>
      <c r="F95" s="35"/>
      <c r="J95" s="37"/>
      <c r="K95" s="37"/>
      <c r="L95" s="37"/>
    </row>
    <row r="96" spans="1:13" ht="19.5">
      <c r="A96" s="355"/>
      <c r="B96" s="355"/>
      <c r="C96" s="355"/>
      <c r="D96" s="355"/>
      <c r="E96" s="355"/>
      <c r="F96" s="355"/>
      <c r="J96" s="35"/>
      <c r="K96" s="35"/>
      <c r="L96" s="35"/>
      <c r="M96" s="35"/>
    </row>
    <row r="97" spans="1:12" s="59" customFormat="1" ht="111.75" customHeight="1">
      <c r="A97" s="352"/>
      <c r="B97" s="353"/>
      <c r="C97" s="353"/>
      <c r="D97" s="353"/>
      <c r="E97" s="353"/>
      <c r="G97" s="51"/>
      <c r="H97" s="49"/>
      <c r="I97" s="49"/>
      <c r="J97" s="144"/>
      <c r="K97" s="144"/>
      <c r="L97" s="91"/>
    </row>
    <row r="98" spans="1:9" s="59" customFormat="1" ht="27" customHeight="1">
      <c r="A98" s="35"/>
      <c r="B98" s="35"/>
      <c r="C98" s="35"/>
      <c r="D98" s="35"/>
      <c r="E98" s="35"/>
      <c r="F98" s="35"/>
      <c r="G98" s="51"/>
      <c r="H98" s="49"/>
      <c r="I98" s="49"/>
    </row>
    <row r="99" spans="2:13" ht="12.75">
      <c r="B99" s="35"/>
      <c r="D99" s="35"/>
      <c r="E99" s="35"/>
      <c r="F99" s="35"/>
      <c r="J99" s="35"/>
      <c r="K99" s="35"/>
      <c r="L99" s="35"/>
      <c r="M99" s="35"/>
    </row>
    <row r="100" spans="2:13" ht="12.75">
      <c r="B100" s="35"/>
      <c r="D100" s="35"/>
      <c r="E100" s="35"/>
      <c r="F100" s="35"/>
      <c r="J100" s="35"/>
      <c r="K100" s="35"/>
      <c r="L100" s="35"/>
      <c r="M100" s="35"/>
    </row>
    <row r="101" spans="2:13" ht="12.75">
      <c r="B101" s="35"/>
      <c r="D101" s="35"/>
      <c r="E101" s="35"/>
      <c r="F101" s="35"/>
      <c r="J101" s="35"/>
      <c r="K101" s="35"/>
      <c r="L101" s="35"/>
      <c r="M101" s="35"/>
    </row>
    <row r="102" spans="2:13" ht="12.75">
      <c r="B102" s="35"/>
      <c r="D102" s="35"/>
      <c r="E102" s="35"/>
      <c r="F102" s="35"/>
      <c r="J102" s="35"/>
      <c r="K102" s="35"/>
      <c r="L102" s="35"/>
      <c r="M102" s="35"/>
    </row>
    <row r="103" spans="2:13" ht="12.75">
      <c r="B103" s="35"/>
      <c r="D103" s="35"/>
      <c r="E103" s="35"/>
      <c r="F103" s="35"/>
      <c r="J103" s="35"/>
      <c r="K103" s="35"/>
      <c r="L103" s="35"/>
      <c r="M103" s="35"/>
    </row>
    <row r="104" spans="2:13" ht="12.75">
      <c r="B104" s="35"/>
      <c r="D104" s="35"/>
      <c r="E104" s="35"/>
      <c r="F104" s="35"/>
      <c r="J104" s="35"/>
      <c r="K104" s="35"/>
      <c r="L104" s="35"/>
      <c r="M104" s="35"/>
    </row>
    <row r="105" spans="2:13" ht="12.75">
      <c r="B105" s="35"/>
      <c r="D105" s="35"/>
      <c r="E105" s="35"/>
      <c r="F105" s="35"/>
      <c r="J105" s="35"/>
      <c r="K105" s="35"/>
      <c r="L105" s="35"/>
      <c r="M105" s="35"/>
    </row>
    <row r="106" spans="2:13" ht="12.75">
      <c r="B106" s="35"/>
      <c r="D106" s="35"/>
      <c r="E106" s="35"/>
      <c r="F106" s="35"/>
      <c r="J106" s="35"/>
      <c r="K106" s="35"/>
      <c r="L106" s="35"/>
      <c r="M106" s="35"/>
    </row>
    <row r="107" spans="2:13" ht="12.75">
      <c r="B107" s="35"/>
      <c r="D107" s="35"/>
      <c r="E107" s="35"/>
      <c r="F107" s="35"/>
      <c r="J107" s="35"/>
      <c r="K107" s="35"/>
      <c r="L107" s="35"/>
      <c r="M107" s="35"/>
    </row>
    <row r="108" spans="2:13" ht="12.75">
      <c r="B108" s="35"/>
      <c r="D108" s="35"/>
      <c r="E108" s="35"/>
      <c r="F108" s="35"/>
      <c r="J108" s="35"/>
      <c r="K108" s="35"/>
      <c r="L108" s="35"/>
      <c r="M108" s="35"/>
    </row>
    <row r="109" spans="2:13" ht="12.75">
      <c r="B109" s="35"/>
      <c r="D109" s="35"/>
      <c r="E109" s="35"/>
      <c r="F109" s="35"/>
      <c r="J109" s="35"/>
      <c r="K109" s="35"/>
      <c r="L109" s="35"/>
      <c r="M109" s="35"/>
    </row>
    <row r="110" spans="2:13" ht="12.75">
      <c r="B110" s="35"/>
      <c r="D110" s="35"/>
      <c r="E110" s="35"/>
      <c r="F110" s="35"/>
      <c r="J110" s="35"/>
      <c r="K110" s="35"/>
      <c r="L110" s="35"/>
      <c r="M110" s="35"/>
    </row>
    <row r="111" spans="2:13" ht="12.75">
      <c r="B111" s="35"/>
      <c r="D111" s="35"/>
      <c r="E111" s="35"/>
      <c r="F111" s="35"/>
      <c r="J111" s="35"/>
      <c r="K111" s="35"/>
      <c r="L111" s="35"/>
      <c r="M111" s="35"/>
    </row>
    <row r="112" spans="2:13" ht="12.75">
      <c r="B112" s="35"/>
      <c r="D112" s="35"/>
      <c r="E112" s="35"/>
      <c r="F112" s="35"/>
      <c r="J112" s="35"/>
      <c r="K112" s="35"/>
      <c r="L112" s="35"/>
      <c r="M112" s="35"/>
    </row>
    <row r="113" spans="2:13" ht="12.75">
      <c r="B113" s="35"/>
      <c r="D113" s="35"/>
      <c r="E113" s="35"/>
      <c r="F113" s="35"/>
      <c r="J113" s="35"/>
      <c r="K113" s="35"/>
      <c r="L113" s="35"/>
      <c r="M113" s="35"/>
    </row>
    <row r="114" spans="2:13" ht="12.75">
      <c r="B114" s="35"/>
      <c r="D114" s="35"/>
      <c r="E114" s="35"/>
      <c r="F114" s="35"/>
      <c r="J114" s="35"/>
      <c r="K114" s="35"/>
      <c r="L114" s="35"/>
      <c r="M114" s="35"/>
    </row>
    <row r="115" spans="2:13" ht="12.75">
      <c r="B115" s="35"/>
      <c r="D115" s="35"/>
      <c r="E115" s="35"/>
      <c r="F115" s="35"/>
      <c r="J115" s="35"/>
      <c r="K115" s="35"/>
      <c r="L115" s="35"/>
      <c r="M115" s="35"/>
    </row>
    <row r="116" spans="2:13" ht="12.75">
      <c r="B116" s="35"/>
      <c r="D116" s="35"/>
      <c r="E116" s="35"/>
      <c r="F116" s="35"/>
      <c r="J116" s="35"/>
      <c r="K116" s="35"/>
      <c r="L116" s="35"/>
      <c r="M116" s="35"/>
    </row>
    <row r="117" spans="2:13" ht="12.75">
      <c r="B117" s="35"/>
      <c r="D117" s="35"/>
      <c r="E117" s="35"/>
      <c r="F117" s="35"/>
      <c r="J117" s="35"/>
      <c r="K117" s="35"/>
      <c r="L117" s="35"/>
      <c r="M117" s="35"/>
    </row>
    <row r="118" spans="2:13" ht="12.75">
      <c r="B118" s="35"/>
      <c r="D118" s="35"/>
      <c r="E118" s="35"/>
      <c r="F118" s="35"/>
      <c r="J118" s="35"/>
      <c r="K118" s="35"/>
      <c r="L118" s="35"/>
      <c r="M118" s="35"/>
    </row>
    <row r="119" spans="2:13" ht="12.75">
      <c r="B119" s="35"/>
      <c r="D119" s="35"/>
      <c r="E119" s="35"/>
      <c r="F119" s="35"/>
      <c r="J119" s="35"/>
      <c r="K119" s="35"/>
      <c r="L119" s="35"/>
      <c r="M119" s="35"/>
    </row>
    <row r="120" spans="2:13" ht="12.75">
      <c r="B120" s="35"/>
      <c r="D120" s="35"/>
      <c r="E120" s="35"/>
      <c r="F120" s="35"/>
      <c r="J120" s="35"/>
      <c r="K120" s="35"/>
      <c r="L120" s="35"/>
      <c r="M120" s="35"/>
    </row>
    <row r="121" spans="2:13" ht="12.75">
      <c r="B121" s="35"/>
      <c r="D121" s="35"/>
      <c r="E121" s="35"/>
      <c r="F121" s="35"/>
      <c r="J121" s="35"/>
      <c r="K121" s="35"/>
      <c r="L121" s="35"/>
      <c r="M121" s="35"/>
    </row>
    <row r="122" spans="2:13" ht="12.75">
      <c r="B122" s="35"/>
      <c r="D122" s="35"/>
      <c r="E122" s="35"/>
      <c r="F122" s="35"/>
      <c r="J122" s="35"/>
      <c r="K122" s="35"/>
      <c r="L122" s="35"/>
      <c r="M122" s="35"/>
    </row>
    <row r="123" spans="2:13" ht="12.75">
      <c r="B123" s="35"/>
      <c r="D123" s="35"/>
      <c r="E123" s="35"/>
      <c r="F123" s="35"/>
      <c r="J123" s="35"/>
      <c r="K123" s="35"/>
      <c r="L123" s="35"/>
      <c r="M123" s="35"/>
    </row>
    <row r="124" spans="2:13" ht="12.75">
      <c r="B124" s="35"/>
      <c r="D124" s="35"/>
      <c r="E124" s="35"/>
      <c r="F124" s="35"/>
      <c r="J124" s="35"/>
      <c r="K124" s="35"/>
      <c r="L124" s="35"/>
      <c r="M124" s="35"/>
    </row>
    <row r="125" spans="2:13" ht="12.75">
      <c r="B125" s="35"/>
      <c r="D125" s="35"/>
      <c r="E125" s="35"/>
      <c r="F125" s="35"/>
      <c r="J125" s="35"/>
      <c r="K125" s="35"/>
      <c r="L125" s="35"/>
      <c r="M125" s="35"/>
    </row>
    <row r="126" spans="2:13" ht="12.75">
      <c r="B126" s="35"/>
      <c r="D126" s="35"/>
      <c r="E126" s="35"/>
      <c r="F126" s="35"/>
      <c r="J126" s="35"/>
      <c r="K126" s="35"/>
      <c r="L126" s="35"/>
      <c r="M126" s="35"/>
    </row>
    <row r="127" spans="2:13" ht="12.75">
      <c r="B127" s="35"/>
      <c r="D127" s="35"/>
      <c r="E127" s="35"/>
      <c r="F127" s="35"/>
      <c r="J127" s="35"/>
      <c r="K127" s="35"/>
      <c r="L127" s="35"/>
      <c r="M127" s="35"/>
    </row>
    <row r="128" spans="2:13" ht="12.75">
      <c r="B128" s="35"/>
      <c r="D128" s="35"/>
      <c r="E128" s="35"/>
      <c r="F128" s="35"/>
      <c r="J128" s="35"/>
      <c r="K128" s="35"/>
      <c r="L128" s="35"/>
      <c r="M128" s="35"/>
    </row>
    <row r="129" spans="2:13" ht="12.75">
      <c r="B129" s="35"/>
      <c r="D129" s="35"/>
      <c r="E129" s="35"/>
      <c r="F129" s="35"/>
      <c r="J129" s="35"/>
      <c r="K129" s="35"/>
      <c r="L129" s="35"/>
      <c r="M129" s="35"/>
    </row>
    <row r="130" spans="2:13" ht="12.75">
      <c r="B130" s="35"/>
      <c r="D130" s="35"/>
      <c r="E130" s="35"/>
      <c r="F130" s="35"/>
      <c r="J130" s="35"/>
      <c r="K130" s="35"/>
      <c r="L130" s="35"/>
      <c r="M130" s="35"/>
    </row>
    <row r="131" spans="2:13" ht="12.75">
      <c r="B131" s="35"/>
      <c r="D131" s="35"/>
      <c r="E131" s="35"/>
      <c r="F131" s="35"/>
      <c r="J131" s="35"/>
      <c r="K131" s="35"/>
      <c r="L131" s="35"/>
      <c r="M131" s="35"/>
    </row>
    <row r="132" spans="2:13" ht="12.75">
      <c r="B132" s="35"/>
      <c r="D132" s="35"/>
      <c r="E132" s="35"/>
      <c r="F132" s="35"/>
      <c r="J132" s="35"/>
      <c r="K132" s="35"/>
      <c r="L132" s="35"/>
      <c r="M132" s="35"/>
    </row>
    <row r="133" spans="2:13" ht="12.75">
      <c r="B133" s="35"/>
      <c r="D133" s="35"/>
      <c r="E133" s="35"/>
      <c r="F133" s="35"/>
      <c r="J133" s="35"/>
      <c r="K133" s="35"/>
      <c r="L133" s="35"/>
      <c r="M133" s="35"/>
    </row>
    <row r="134" spans="10:13" ht="12.75">
      <c r="J134" s="35"/>
      <c r="K134" s="35"/>
      <c r="L134" s="35"/>
      <c r="M134" s="35"/>
    </row>
  </sheetData>
  <sheetProtection/>
  <protectedRanges>
    <protectedRange sqref="E46" name="Range7"/>
    <protectedRange sqref="F89:F90 E79:E81 E86:E87 F92:F94 E83:E84 E94" name="Range4"/>
    <protectedRange sqref="F52 E36:E37 F48 E40:E43 E30:E33 E50 E54" name="Range2"/>
    <protectedRange sqref="E21:E27 E14:E15 E17 E29:E33" name="Range1"/>
    <protectedRange sqref="F67 E56:E60 E71:E74 F62:F64 E69 E76:E77" name="Range3"/>
    <protectedRange sqref="A1:L6" name="Range5"/>
    <protectedRange sqref="E28" name="Range6"/>
  </protectedRanges>
  <mergeCells count="8">
    <mergeCell ref="A2:F2"/>
    <mergeCell ref="A3:F3"/>
    <mergeCell ref="A97:E97"/>
    <mergeCell ref="D8:D9"/>
    <mergeCell ref="A8:A9"/>
    <mergeCell ref="B8:B9"/>
    <mergeCell ref="C8:C9"/>
    <mergeCell ref="A96:F96"/>
  </mergeCells>
  <printOptions/>
  <pageMargins left="0.5905511811023623" right="0.2362204724409449" top="0.1968503937007874" bottom="0.1968503937007874" header="0.15748031496062992" footer="0.1574803149606299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4"/>
  <sheetViews>
    <sheetView zoomScalePageLayoutView="0" workbookViewId="0" topLeftCell="A37">
      <selection activeCell="I234" sqref="I234"/>
    </sheetView>
  </sheetViews>
  <sheetFormatPr defaultColWidth="9.140625" defaultRowHeight="12.75"/>
  <cols>
    <col min="1" max="1" width="5.140625" style="5" customWidth="1"/>
    <col min="2" max="2" width="5.421875" style="6" customWidth="1"/>
    <col min="3" max="3" width="5.7109375" style="7" customWidth="1"/>
    <col min="4" max="4" width="5.7109375" style="8" customWidth="1"/>
    <col min="5" max="5" width="52.00390625" style="13" customWidth="1"/>
    <col min="6" max="7" width="12.8515625" style="9" customWidth="1"/>
    <col min="8" max="8" width="13.7109375" style="9" customWidth="1"/>
    <col min="9" max="9" width="16.00390625" style="9" customWidth="1"/>
    <col min="10" max="11" width="14.421875" style="9" customWidth="1"/>
    <col min="12" max="12" width="13.7109375" style="9" customWidth="1"/>
    <col min="13" max="13" width="16.57421875" style="9" customWidth="1"/>
    <col min="14" max="14" width="15.140625" style="9" customWidth="1"/>
    <col min="15" max="16384" width="9.140625" style="9" customWidth="1"/>
  </cols>
  <sheetData>
    <row r="1" spans="1:14" s="1" customFormat="1" ht="18">
      <c r="A1" s="356" t="s">
        <v>142</v>
      </c>
      <c r="B1" s="356"/>
      <c r="C1" s="356"/>
      <c r="D1" s="356"/>
      <c r="E1" s="356"/>
      <c r="F1" s="356"/>
      <c r="G1" s="356"/>
      <c r="H1" s="356"/>
      <c r="I1" s="91"/>
      <c r="J1" s="91"/>
      <c r="K1" s="91"/>
      <c r="L1" s="91"/>
      <c r="M1" s="91"/>
      <c r="N1" s="91"/>
    </row>
    <row r="2" spans="1:14" s="1" customFormat="1" ht="15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91"/>
      <c r="N2" s="91"/>
    </row>
    <row r="3" spans="1:14" s="1" customFormat="1" ht="18.75" customHeight="1">
      <c r="A3" s="357" t="s">
        <v>143</v>
      </c>
      <c r="B3" s="357"/>
      <c r="C3" s="357"/>
      <c r="D3" s="357"/>
      <c r="E3" s="357"/>
      <c r="F3" s="357"/>
      <c r="G3" s="357"/>
      <c r="H3" s="357"/>
      <c r="I3" s="188"/>
      <c r="J3" s="187"/>
      <c r="K3" s="187"/>
      <c r="L3" s="187"/>
      <c r="M3" s="91"/>
      <c r="N3" s="91"/>
    </row>
    <row r="4" spans="1:13" ht="14.25" customHeight="1">
      <c r="A4" s="23"/>
      <c r="B4" s="25"/>
      <c r="C4" s="26"/>
      <c r="D4" s="26"/>
      <c r="E4" s="27"/>
      <c r="F4" s="23"/>
      <c r="G4" s="358" t="s">
        <v>144</v>
      </c>
      <c r="H4" s="358"/>
      <c r="L4" s="36"/>
      <c r="M4" s="38"/>
    </row>
    <row r="5" spans="1:8" ht="8.25" customHeight="1">
      <c r="A5" s="359" t="s">
        <v>842</v>
      </c>
      <c r="B5" s="361" t="s">
        <v>529</v>
      </c>
      <c r="C5" s="362" t="s">
        <v>85</v>
      </c>
      <c r="D5" s="362" t="s">
        <v>86</v>
      </c>
      <c r="E5" s="363" t="s">
        <v>843</v>
      </c>
      <c r="F5" s="360" t="s">
        <v>145</v>
      </c>
      <c r="G5" s="359" t="s">
        <v>434</v>
      </c>
      <c r="H5" s="359"/>
    </row>
    <row r="6" spans="1:11" s="10" customFormat="1" ht="8.25" customHeight="1">
      <c r="A6" s="359"/>
      <c r="B6" s="361"/>
      <c r="C6" s="362"/>
      <c r="D6" s="362"/>
      <c r="E6" s="363"/>
      <c r="F6" s="360"/>
      <c r="G6" s="359"/>
      <c r="H6" s="359"/>
      <c r="I6" s="146"/>
      <c r="J6" s="146"/>
      <c r="K6" s="146"/>
    </row>
    <row r="7" spans="1:11" s="11" customFormat="1" ht="29.25" customHeight="1">
      <c r="A7" s="359"/>
      <c r="B7" s="361"/>
      <c r="C7" s="362"/>
      <c r="D7" s="362"/>
      <c r="E7" s="363"/>
      <c r="F7" s="360"/>
      <c r="G7" s="176" t="s">
        <v>78</v>
      </c>
      <c r="H7" s="176" t="s">
        <v>79</v>
      </c>
      <c r="I7" s="95"/>
      <c r="J7" s="95"/>
      <c r="K7" s="95"/>
    </row>
    <row r="8" spans="1:11" s="29" customFormat="1" ht="12" customHeight="1">
      <c r="A8" s="177">
        <v>1</v>
      </c>
      <c r="B8" s="177">
        <v>2</v>
      </c>
      <c r="C8" s="177">
        <v>3</v>
      </c>
      <c r="D8" s="177">
        <v>4</v>
      </c>
      <c r="E8" s="177">
        <v>5</v>
      </c>
      <c r="F8" s="178">
        <v>6</v>
      </c>
      <c r="G8" s="178">
        <v>7</v>
      </c>
      <c r="H8" s="178">
        <v>8</v>
      </c>
      <c r="I8" s="9"/>
      <c r="J8" s="9"/>
      <c r="K8" s="9"/>
    </row>
    <row r="9" spans="1:11" s="33" customFormat="1" ht="36">
      <c r="A9" s="179">
        <v>2000</v>
      </c>
      <c r="B9" s="180" t="s">
        <v>87</v>
      </c>
      <c r="C9" s="181" t="s">
        <v>88</v>
      </c>
      <c r="D9" s="182" t="s">
        <v>88</v>
      </c>
      <c r="E9" s="183" t="s">
        <v>533</v>
      </c>
      <c r="F9" s="86">
        <f>SUM(F10,F46,F63,F89,F142,F162,F182,F211,F241,F272,F304)</f>
        <v>554008.4</v>
      </c>
      <c r="G9" s="86">
        <f>SUM(G10,G46,G63,G89,G142,G162,G182,G211,G241,G272,G304)</f>
        <v>527230.7000000001</v>
      </c>
      <c r="H9" s="86">
        <f>SUM(H10,H46,H63,H89,H142,H162,H182,H211,H241,H272,H304)</f>
        <v>88777.70000000001</v>
      </c>
      <c r="I9" s="9"/>
      <c r="J9" s="9"/>
      <c r="K9" s="9"/>
    </row>
    <row r="10" spans="1:11" s="32" customFormat="1" ht="49.5">
      <c r="A10" s="79">
        <v>2100</v>
      </c>
      <c r="B10" s="52" t="s">
        <v>881</v>
      </c>
      <c r="C10" s="52" t="s">
        <v>827</v>
      </c>
      <c r="D10" s="52" t="s">
        <v>827</v>
      </c>
      <c r="E10" s="184" t="s">
        <v>536</v>
      </c>
      <c r="F10" s="86">
        <f>SUM(F12,F17,F21,F26,F29,F32,F35,F38)</f>
        <v>83483.3</v>
      </c>
      <c r="G10" s="86">
        <f>SUM(G12,G17,G21,G26,G29,G32,G35,G38)</f>
        <v>83033.3</v>
      </c>
      <c r="H10" s="86">
        <f>SUM(H12,H17,H21,H26,H29,H32,H35,H38)</f>
        <v>450</v>
      </c>
      <c r="I10" s="9"/>
      <c r="J10" s="9"/>
      <c r="K10" s="9"/>
    </row>
    <row r="11" spans="1:8" ht="10.5" customHeight="1">
      <c r="A11" s="79"/>
      <c r="B11" s="52"/>
      <c r="C11" s="52"/>
      <c r="D11" s="52"/>
      <c r="E11" s="140" t="s">
        <v>738</v>
      </c>
      <c r="F11" s="86"/>
      <c r="G11" s="86"/>
      <c r="H11" s="86"/>
    </row>
    <row r="12" spans="1:11" s="12" customFormat="1" ht="32.25" customHeight="1">
      <c r="A12" s="79">
        <v>2110</v>
      </c>
      <c r="B12" s="52" t="s">
        <v>881</v>
      </c>
      <c r="C12" s="52" t="s">
        <v>828</v>
      </c>
      <c r="D12" s="52" t="s">
        <v>827</v>
      </c>
      <c r="E12" s="140" t="s">
        <v>530</v>
      </c>
      <c r="F12" s="86">
        <f>SUM(F14:F16)</f>
        <v>62542.6</v>
      </c>
      <c r="G12" s="86">
        <f>SUM(G14:G16)</f>
        <v>62092.6</v>
      </c>
      <c r="H12" s="86">
        <f>SUM(H14:H16)</f>
        <v>450</v>
      </c>
      <c r="I12" s="9"/>
      <c r="J12" s="9"/>
      <c r="K12" s="9"/>
    </row>
    <row r="13" spans="1:11" s="12" customFormat="1" ht="12" customHeight="1">
      <c r="A13" s="79"/>
      <c r="B13" s="52"/>
      <c r="C13" s="52"/>
      <c r="D13" s="52"/>
      <c r="E13" s="140" t="s">
        <v>739</v>
      </c>
      <c r="F13" s="86"/>
      <c r="G13" s="86"/>
      <c r="H13" s="86"/>
      <c r="I13" s="9"/>
      <c r="J13" s="9"/>
      <c r="K13" s="9"/>
    </row>
    <row r="14" spans="1:8" ht="13.5" customHeight="1">
      <c r="A14" s="79">
        <v>2111</v>
      </c>
      <c r="B14" s="52" t="s">
        <v>881</v>
      </c>
      <c r="C14" s="52" t="s">
        <v>828</v>
      </c>
      <c r="D14" s="52" t="s">
        <v>828</v>
      </c>
      <c r="E14" s="140" t="s">
        <v>531</v>
      </c>
      <c r="F14" s="86">
        <f>SUM(G14:H14)</f>
        <v>62542.6</v>
      </c>
      <c r="G14" s="86">
        <v>62092.6</v>
      </c>
      <c r="H14" s="86">
        <v>450</v>
      </c>
    </row>
    <row r="15" spans="1:8" ht="15">
      <c r="A15" s="79">
        <v>2112</v>
      </c>
      <c r="B15" s="52" t="s">
        <v>881</v>
      </c>
      <c r="C15" s="52" t="s">
        <v>828</v>
      </c>
      <c r="D15" s="52" t="s">
        <v>829</v>
      </c>
      <c r="E15" s="140" t="s">
        <v>89</v>
      </c>
      <c r="F15" s="86">
        <f>SUM(G15:H15)</f>
        <v>0</v>
      </c>
      <c r="G15" s="86">
        <v>0</v>
      </c>
      <c r="H15" s="86">
        <v>0</v>
      </c>
    </row>
    <row r="16" spans="1:8" ht="15">
      <c r="A16" s="79">
        <v>2113</v>
      </c>
      <c r="B16" s="52" t="s">
        <v>881</v>
      </c>
      <c r="C16" s="52" t="s">
        <v>828</v>
      </c>
      <c r="D16" s="52" t="s">
        <v>626</v>
      </c>
      <c r="E16" s="140" t="s">
        <v>90</v>
      </c>
      <c r="F16" s="86">
        <f>SUM(G16:H16)</f>
        <v>0</v>
      </c>
      <c r="G16" s="86">
        <v>0</v>
      </c>
      <c r="H16" s="86">
        <v>0</v>
      </c>
    </row>
    <row r="17" spans="1:8" ht="15">
      <c r="A17" s="79">
        <v>2120</v>
      </c>
      <c r="B17" s="52" t="s">
        <v>881</v>
      </c>
      <c r="C17" s="52" t="s">
        <v>829</v>
      </c>
      <c r="D17" s="52" t="s">
        <v>827</v>
      </c>
      <c r="E17" s="140" t="s">
        <v>91</v>
      </c>
      <c r="F17" s="86">
        <f>SUM(F19:F20)</f>
        <v>0</v>
      </c>
      <c r="G17" s="86">
        <f>SUM(G19:G20)</f>
        <v>0</v>
      </c>
      <c r="H17" s="86">
        <f>SUM(H19:H20)</f>
        <v>0</v>
      </c>
    </row>
    <row r="18" spans="1:11" s="12" customFormat="1" ht="12" customHeight="1">
      <c r="A18" s="79"/>
      <c r="B18" s="52"/>
      <c r="C18" s="52"/>
      <c r="D18" s="52"/>
      <c r="E18" s="140" t="s">
        <v>739</v>
      </c>
      <c r="F18" s="86"/>
      <c r="G18" s="86"/>
      <c r="H18" s="86"/>
      <c r="I18" s="9"/>
      <c r="J18" s="9"/>
      <c r="K18" s="9"/>
    </row>
    <row r="19" spans="1:8" ht="15">
      <c r="A19" s="79">
        <v>2121</v>
      </c>
      <c r="B19" s="52" t="s">
        <v>881</v>
      </c>
      <c r="C19" s="52" t="s">
        <v>829</v>
      </c>
      <c r="D19" s="52" t="s">
        <v>828</v>
      </c>
      <c r="E19" s="140" t="s">
        <v>532</v>
      </c>
      <c r="F19" s="86">
        <f>SUM(G19:H19)</f>
        <v>0</v>
      </c>
      <c r="G19" s="86">
        <v>0</v>
      </c>
      <c r="H19" s="86">
        <v>0</v>
      </c>
    </row>
    <row r="20" spans="1:8" ht="24">
      <c r="A20" s="79">
        <v>2122</v>
      </c>
      <c r="B20" s="52" t="s">
        <v>881</v>
      </c>
      <c r="C20" s="52" t="s">
        <v>829</v>
      </c>
      <c r="D20" s="52" t="s">
        <v>829</v>
      </c>
      <c r="E20" s="140" t="s">
        <v>92</v>
      </c>
      <c r="F20" s="86">
        <f>SUM(G20:H20)</f>
        <v>0</v>
      </c>
      <c r="G20" s="86">
        <v>0</v>
      </c>
      <c r="H20" s="86">
        <v>0</v>
      </c>
    </row>
    <row r="21" spans="1:8" ht="15">
      <c r="A21" s="79">
        <v>2130</v>
      </c>
      <c r="B21" s="52" t="s">
        <v>881</v>
      </c>
      <c r="C21" s="52" t="s">
        <v>626</v>
      </c>
      <c r="D21" s="52" t="s">
        <v>827</v>
      </c>
      <c r="E21" s="140" t="s">
        <v>93</v>
      </c>
      <c r="F21" s="86">
        <f>SUM(F23:F25)</f>
        <v>8240.7</v>
      </c>
      <c r="G21" s="86">
        <f>SUM(G23:G25)</f>
        <v>8240.7</v>
      </c>
      <c r="H21" s="86">
        <f>SUM(H23:H25)</f>
        <v>0</v>
      </c>
    </row>
    <row r="22" spans="1:11" s="12" customFormat="1" ht="10.5" customHeight="1">
      <c r="A22" s="79"/>
      <c r="B22" s="52"/>
      <c r="C22" s="52"/>
      <c r="D22" s="52"/>
      <c r="E22" s="140" t="s">
        <v>739</v>
      </c>
      <c r="F22" s="86"/>
      <c r="G22" s="86"/>
      <c r="H22" s="86"/>
      <c r="I22" s="9"/>
      <c r="J22" s="9"/>
      <c r="K22" s="9"/>
    </row>
    <row r="23" spans="1:8" ht="24">
      <c r="A23" s="79">
        <v>2131</v>
      </c>
      <c r="B23" s="52" t="s">
        <v>881</v>
      </c>
      <c r="C23" s="52" t="s">
        <v>626</v>
      </c>
      <c r="D23" s="52" t="s">
        <v>828</v>
      </c>
      <c r="E23" s="140" t="s">
        <v>94</v>
      </c>
      <c r="F23" s="86">
        <f>SUM(G23:H23)</f>
        <v>0</v>
      </c>
      <c r="G23" s="86">
        <v>0</v>
      </c>
      <c r="H23" s="86">
        <v>0</v>
      </c>
    </row>
    <row r="24" spans="1:8" ht="12.75" customHeight="1">
      <c r="A24" s="79">
        <v>2132</v>
      </c>
      <c r="B24" s="52" t="s">
        <v>881</v>
      </c>
      <c r="C24" s="52">
        <v>3</v>
      </c>
      <c r="D24" s="52">
        <v>2</v>
      </c>
      <c r="E24" s="140" t="s">
        <v>95</v>
      </c>
      <c r="F24" s="86">
        <f>SUM(G24:H24)</f>
        <v>0</v>
      </c>
      <c r="G24" s="86">
        <v>0</v>
      </c>
      <c r="H24" s="86">
        <v>0</v>
      </c>
    </row>
    <row r="25" spans="1:8" ht="15">
      <c r="A25" s="79">
        <v>2133</v>
      </c>
      <c r="B25" s="52" t="s">
        <v>881</v>
      </c>
      <c r="C25" s="52">
        <v>3</v>
      </c>
      <c r="D25" s="52">
        <v>3</v>
      </c>
      <c r="E25" s="140" t="s">
        <v>96</v>
      </c>
      <c r="F25" s="86">
        <f>SUM(G25:H25)</f>
        <v>8240.7</v>
      </c>
      <c r="G25" s="86">
        <v>8240.7</v>
      </c>
      <c r="H25" s="86">
        <v>0</v>
      </c>
    </row>
    <row r="26" spans="1:8" ht="12.75" customHeight="1">
      <c r="A26" s="79">
        <v>2140</v>
      </c>
      <c r="B26" s="52" t="s">
        <v>881</v>
      </c>
      <c r="C26" s="52">
        <v>4</v>
      </c>
      <c r="D26" s="52">
        <v>0</v>
      </c>
      <c r="E26" s="140" t="s">
        <v>97</v>
      </c>
      <c r="F26" s="86">
        <f>SUM(F28)</f>
        <v>0</v>
      </c>
      <c r="G26" s="86">
        <v>0</v>
      </c>
      <c r="H26" s="86">
        <f>SUM(H28)</f>
        <v>0</v>
      </c>
    </row>
    <row r="27" spans="1:11" s="12" customFormat="1" ht="10.5" customHeight="1">
      <c r="A27" s="79"/>
      <c r="B27" s="52"/>
      <c r="C27" s="52"/>
      <c r="D27" s="52"/>
      <c r="E27" s="140" t="s">
        <v>739</v>
      </c>
      <c r="F27" s="86"/>
      <c r="G27" s="86"/>
      <c r="H27" s="86"/>
      <c r="I27" s="9"/>
      <c r="J27" s="9"/>
      <c r="K27" s="9"/>
    </row>
    <row r="28" spans="1:8" ht="15">
      <c r="A28" s="79">
        <v>2141</v>
      </c>
      <c r="B28" s="52" t="s">
        <v>881</v>
      </c>
      <c r="C28" s="52">
        <v>4</v>
      </c>
      <c r="D28" s="52">
        <v>1</v>
      </c>
      <c r="E28" s="140" t="s">
        <v>98</v>
      </c>
      <c r="F28" s="86">
        <f>SUM(G28:H28)</f>
        <v>0</v>
      </c>
      <c r="G28" s="86">
        <v>0</v>
      </c>
      <c r="H28" s="86">
        <v>0</v>
      </c>
    </row>
    <row r="29" spans="1:8" ht="24">
      <c r="A29" s="79">
        <v>2150</v>
      </c>
      <c r="B29" s="52" t="s">
        <v>881</v>
      </c>
      <c r="C29" s="52">
        <v>5</v>
      </c>
      <c r="D29" s="52">
        <v>0</v>
      </c>
      <c r="E29" s="140" t="s">
        <v>99</v>
      </c>
      <c r="F29" s="86">
        <f>SUM(F31)</f>
        <v>0</v>
      </c>
      <c r="G29" s="86">
        <f>SUM(G31)</f>
        <v>0</v>
      </c>
      <c r="H29" s="86">
        <f>SUM(H31)</f>
        <v>0</v>
      </c>
    </row>
    <row r="30" spans="1:11" s="12" customFormat="1" ht="10.5" customHeight="1">
      <c r="A30" s="79"/>
      <c r="B30" s="52"/>
      <c r="C30" s="52"/>
      <c r="D30" s="52"/>
      <c r="E30" s="140" t="s">
        <v>739</v>
      </c>
      <c r="F30" s="86"/>
      <c r="G30" s="86"/>
      <c r="H30" s="86"/>
      <c r="I30" s="9"/>
      <c r="J30" s="9"/>
      <c r="K30" s="9"/>
    </row>
    <row r="31" spans="1:8" ht="24">
      <c r="A31" s="79">
        <v>2151</v>
      </c>
      <c r="B31" s="52" t="s">
        <v>881</v>
      </c>
      <c r="C31" s="52">
        <v>5</v>
      </c>
      <c r="D31" s="52">
        <v>1</v>
      </c>
      <c r="E31" s="140" t="s">
        <v>100</v>
      </c>
      <c r="F31" s="86">
        <f>SUM(G31:H31)</f>
        <v>0</v>
      </c>
      <c r="G31" s="86">
        <v>0</v>
      </c>
      <c r="H31" s="86">
        <v>0</v>
      </c>
    </row>
    <row r="32" spans="1:8" ht="25.5" customHeight="1">
      <c r="A32" s="79">
        <v>2160</v>
      </c>
      <c r="B32" s="52" t="s">
        <v>881</v>
      </c>
      <c r="C32" s="52">
        <v>6</v>
      </c>
      <c r="D32" s="52">
        <v>0</v>
      </c>
      <c r="E32" s="140" t="s">
        <v>101</v>
      </c>
      <c r="F32" s="86">
        <f>SUM(F34)</f>
        <v>12700</v>
      </c>
      <c r="G32" s="86">
        <f>SUM(G34)</f>
        <v>12700</v>
      </c>
      <c r="H32" s="86">
        <f>SUM(H34)</f>
        <v>0</v>
      </c>
    </row>
    <row r="33" spans="1:11" s="12" customFormat="1" ht="10.5" customHeight="1">
      <c r="A33" s="79"/>
      <c r="B33" s="52"/>
      <c r="C33" s="52"/>
      <c r="D33" s="52"/>
      <c r="E33" s="140" t="s">
        <v>739</v>
      </c>
      <c r="F33" s="86"/>
      <c r="G33" s="86"/>
      <c r="H33" s="86"/>
      <c r="I33" s="9"/>
      <c r="J33" s="9"/>
      <c r="K33" s="9"/>
    </row>
    <row r="34" spans="1:8" ht="24">
      <c r="A34" s="79">
        <v>2161</v>
      </c>
      <c r="B34" s="52" t="s">
        <v>881</v>
      </c>
      <c r="C34" s="52">
        <v>6</v>
      </c>
      <c r="D34" s="52">
        <v>1</v>
      </c>
      <c r="E34" s="140" t="s">
        <v>102</v>
      </c>
      <c r="F34" s="86">
        <f>SUM(G34:H34)</f>
        <v>12700</v>
      </c>
      <c r="G34" s="86">
        <v>12700</v>
      </c>
      <c r="H34" s="86">
        <v>0</v>
      </c>
    </row>
    <row r="35" spans="1:8" ht="15">
      <c r="A35" s="79">
        <v>2170</v>
      </c>
      <c r="B35" s="52" t="s">
        <v>881</v>
      </c>
      <c r="C35" s="52">
        <v>7</v>
      </c>
      <c r="D35" s="52">
        <v>0</v>
      </c>
      <c r="E35" s="140" t="s">
        <v>929</v>
      </c>
      <c r="F35" s="86">
        <f>SUM(F37)</f>
        <v>0</v>
      </c>
      <c r="G35" s="86">
        <f>SUM(G37)</f>
        <v>0</v>
      </c>
      <c r="H35" s="86">
        <f>SUM(H37)</f>
        <v>0</v>
      </c>
    </row>
    <row r="36" spans="1:11" s="12" customFormat="1" ht="10.5" customHeight="1">
      <c r="A36" s="79"/>
      <c r="B36" s="52"/>
      <c r="C36" s="52"/>
      <c r="D36" s="52"/>
      <c r="E36" s="140" t="s">
        <v>739</v>
      </c>
      <c r="F36" s="86"/>
      <c r="G36" s="86"/>
      <c r="H36" s="86"/>
      <c r="I36" s="9"/>
      <c r="J36" s="9"/>
      <c r="K36" s="9"/>
    </row>
    <row r="37" spans="1:8" ht="15">
      <c r="A37" s="79">
        <v>2171</v>
      </c>
      <c r="B37" s="52" t="s">
        <v>881</v>
      </c>
      <c r="C37" s="52">
        <v>7</v>
      </c>
      <c r="D37" s="52">
        <v>1</v>
      </c>
      <c r="E37" s="140" t="s">
        <v>929</v>
      </c>
      <c r="F37" s="86">
        <f>SUM(G37:H37)</f>
        <v>0</v>
      </c>
      <c r="G37" s="86">
        <v>0</v>
      </c>
      <c r="H37" s="86">
        <v>0</v>
      </c>
    </row>
    <row r="38" spans="1:8" ht="24">
      <c r="A38" s="79">
        <v>2180</v>
      </c>
      <c r="B38" s="52" t="s">
        <v>881</v>
      </c>
      <c r="C38" s="52">
        <v>8</v>
      </c>
      <c r="D38" s="52">
        <v>0</v>
      </c>
      <c r="E38" s="140" t="s">
        <v>103</v>
      </c>
      <c r="F38" s="86">
        <f>SUM(F40)</f>
        <v>0</v>
      </c>
      <c r="G38" s="86">
        <f>SUM(G40)</f>
        <v>0</v>
      </c>
      <c r="H38" s="86">
        <f>SUM(H40)</f>
        <v>0</v>
      </c>
    </row>
    <row r="39" spans="1:11" s="12" customFormat="1" ht="12" customHeight="1">
      <c r="A39" s="79"/>
      <c r="B39" s="52"/>
      <c r="C39" s="52"/>
      <c r="D39" s="52"/>
      <c r="E39" s="140" t="s">
        <v>739</v>
      </c>
      <c r="F39" s="86"/>
      <c r="G39" s="86"/>
      <c r="H39" s="86"/>
      <c r="I39" s="9"/>
      <c r="J39" s="9"/>
      <c r="K39" s="9"/>
    </row>
    <row r="40" spans="1:8" ht="24">
      <c r="A40" s="79">
        <v>2181</v>
      </c>
      <c r="B40" s="52" t="s">
        <v>881</v>
      </c>
      <c r="C40" s="52">
        <v>8</v>
      </c>
      <c r="D40" s="52">
        <v>1</v>
      </c>
      <c r="E40" s="140" t="s">
        <v>103</v>
      </c>
      <c r="F40" s="86">
        <f>SUM(F42:F43)</f>
        <v>0</v>
      </c>
      <c r="G40" s="86">
        <f>SUM(G42:G43)</f>
        <v>0</v>
      </c>
      <c r="H40" s="86">
        <f>SUM(H42:H43)</f>
        <v>0</v>
      </c>
    </row>
    <row r="41" spans="1:8" ht="15">
      <c r="A41" s="79"/>
      <c r="B41" s="52"/>
      <c r="C41" s="52"/>
      <c r="D41" s="52"/>
      <c r="E41" s="140" t="s">
        <v>739</v>
      </c>
      <c r="F41" s="86"/>
      <c r="G41" s="86"/>
      <c r="H41" s="86"/>
    </row>
    <row r="42" spans="1:8" ht="11.25" customHeight="1">
      <c r="A42" s="79">
        <v>2182</v>
      </c>
      <c r="B42" s="52" t="s">
        <v>881</v>
      </c>
      <c r="C42" s="52">
        <v>8</v>
      </c>
      <c r="D42" s="52">
        <v>1</v>
      </c>
      <c r="E42" s="140" t="s">
        <v>772</v>
      </c>
      <c r="F42" s="86">
        <f>SUM(G42:H42)</f>
        <v>0</v>
      </c>
      <c r="G42" s="86"/>
      <c r="H42" s="86"/>
    </row>
    <row r="43" spans="1:8" ht="13.5" customHeight="1">
      <c r="A43" s="79">
        <v>2183</v>
      </c>
      <c r="B43" s="52" t="s">
        <v>881</v>
      </c>
      <c r="C43" s="52">
        <v>8</v>
      </c>
      <c r="D43" s="52">
        <v>1</v>
      </c>
      <c r="E43" s="140" t="s">
        <v>773</v>
      </c>
      <c r="F43" s="86">
        <f>SUM(G43:H43)</f>
        <v>0</v>
      </c>
      <c r="G43" s="86">
        <v>0</v>
      </c>
      <c r="H43" s="86">
        <v>0</v>
      </c>
    </row>
    <row r="44" spans="1:8" ht="21" customHeight="1">
      <c r="A44" s="79">
        <v>2184</v>
      </c>
      <c r="B44" s="52" t="s">
        <v>881</v>
      </c>
      <c r="C44" s="52">
        <v>8</v>
      </c>
      <c r="D44" s="52">
        <v>1</v>
      </c>
      <c r="E44" s="140" t="s">
        <v>778</v>
      </c>
      <c r="F44" s="86">
        <f>SUM(G44:H44)</f>
        <v>0</v>
      </c>
      <c r="G44" s="86">
        <v>0</v>
      </c>
      <c r="H44" s="86">
        <v>0</v>
      </c>
    </row>
    <row r="45" spans="1:8" ht="15">
      <c r="A45" s="79">
        <v>2185</v>
      </c>
      <c r="B45" s="52" t="s">
        <v>881</v>
      </c>
      <c r="C45" s="52">
        <v>8</v>
      </c>
      <c r="D45" s="52">
        <v>1</v>
      </c>
      <c r="E45" s="140"/>
      <c r="F45" s="86"/>
      <c r="G45" s="86"/>
      <c r="H45" s="86"/>
    </row>
    <row r="46" spans="1:11" s="32" customFormat="1" ht="24.75">
      <c r="A46" s="79">
        <v>2200</v>
      </c>
      <c r="B46" s="52" t="s">
        <v>882</v>
      </c>
      <c r="C46" s="52">
        <v>0</v>
      </c>
      <c r="D46" s="52">
        <v>0</v>
      </c>
      <c r="E46" s="184" t="s">
        <v>537</v>
      </c>
      <c r="F46" s="86">
        <f>SUM(F48,F51,F54,F57,F60)</f>
        <v>500</v>
      </c>
      <c r="G46" s="86">
        <f>SUM(G48,G51,G54,G57,G60)</f>
        <v>500</v>
      </c>
      <c r="H46" s="86">
        <f>SUM(H48,H51,H54,H57,H60)</f>
        <v>0</v>
      </c>
      <c r="I46" s="9"/>
      <c r="J46" s="9"/>
      <c r="K46" s="9"/>
    </row>
    <row r="47" spans="1:8" ht="11.25" customHeight="1">
      <c r="A47" s="79"/>
      <c r="B47" s="52"/>
      <c r="C47" s="52"/>
      <c r="D47" s="52"/>
      <c r="E47" s="140" t="s">
        <v>738</v>
      </c>
      <c r="F47" s="86"/>
      <c r="G47" s="86"/>
      <c r="H47" s="86"/>
    </row>
    <row r="48" spans="1:8" ht="15">
      <c r="A48" s="79">
        <v>2210</v>
      </c>
      <c r="B48" s="52" t="s">
        <v>882</v>
      </c>
      <c r="C48" s="52">
        <v>1</v>
      </c>
      <c r="D48" s="52">
        <v>0</v>
      </c>
      <c r="E48" s="140" t="s">
        <v>104</v>
      </c>
      <c r="F48" s="86">
        <f>SUM(F50)</f>
        <v>500</v>
      </c>
      <c r="G48" s="86">
        <f>SUM(G50)</f>
        <v>500</v>
      </c>
      <c r="H48" s="86">
        <f>SUM(H50)</f>
        <v>0</v>
      </c>
    </row>
    <row r="49" spans="1:11" s="12" customFormat="1" ht="10.5" customHeight="1">
      <c r="A49" s="79"/>
      <c r="B49" s="52"/>
      <c r="C49" s="52"/>
      <c r="D49" s="52"/>
      <c r="E49" s="140" t="s">
        <v>739</v>
      </c>
      <c r="F49" s="86"/>
      <c r="G49" s="86"/>
      <c r="H49" s="86"/>
      <c r="I49" s="9"/>
      <c r="J49" s="9"/>
      <c r="K49" s="9"/>
    </row>
    <row r="50" spans="1:8" ht="15">
      <c r="A50" s="79">
        <v>2211</v>
      </c>
      <c r="B50" s="52" t="s">
        <v>882</v>
      </c>
      <c r="C50" s="52">
        <v>1</v>
      </c>
      <c r="D50" s="52">
        <v>1</v>
      </c>
      <c r="E50" s="140" t="s">
        <v>105</v>
      </c>
      <c r="F50" s="86">
        <f>SUM(G50:H50)</f>
        <v>500</v>
      </c>
      <c r="G50" s="86">
        <v>500</v>
      </c>
      <c r="H50" s="86">
        <v>0</v>
      </c>
    </row>
    <row r="51" spans="1:8" ht="15">
      <c r="A51" s="79">
        <v>2220</v>
      </c>
      <c r="B51" s="52" t="s">
        <v>882</v>
      </c>
      <c r="C51" s="52">
        <v>2</v>
      </c>
      <c r="D51" s="52">
        <v>0</v>
      </c>
      <c r="E51" s="140" t="s">
        <v>106</v>
      </c>
      <c r="F51" s="86">
        <f>SUM(F53)</f>
        <v>0</v>
      </c>
      <c r="G51" s="86">
        <f>SUM(G53)</f>
        <v>0</v>
      </c>
      <c r="H51" s="86">
        <f>SUM(H53)</f>
        <v>0</v>
      </c>
    </row>
    <row r="52" spans="1:11" s="12" customFormat="1" ht="10.5" customHeight="1">
      <c r="A52" s="79"/>
      <c r="B52" s="52"/>
      <c r="C52" s="52"/>
      <c r="D52" s="52"/>
      <c r="E52" s="140" t="s">
        <v>739</v>
      </c>
      <c r="F52" s="86"/>
      <c r="G52" s="86"/>
      <c r="H52" s="86"/>
      <c r="I52" s="9"/>
      <c r="J52" s="9"/>
      <c r="K52" s="9"/>
    </row>
    <row r="53" spans="1:8" ht="15">
      <c r="A53" s="79">
        <v>2221</v>
      </c>
      <c r="B53" s="52" t="s">
        <v>882</v>
      </c>
      <c r="C53" s="52">
        <v>2</v>
      </c>
      <c r="D53" s="52">
        <v>1</v>
      </c>
      <c r="E53" s="140" t="s">
        <v>107</v>
      </c>
      <c r="F53" s="86">
        <f>SUM(G53:H53)</f>
        <v>0</v>
      </c>
      <c r="G53" s="86">
        <v>0</v>
      </c>
      <c r="H53" s="86">
        <v>0</v>
      </c>
    </row>
    <row r="54" spans="1:8" ht="15">
      <c r="A54" s="79">
        <v>2230</v>
      </c>
      <c r="B54" s="52" t="s">
        <v>882</v>
      </c>
      <c r="C54" s="52">
        <v>3</v>
      </c>
      <c r="D54" s="52">
        <v>0</v>
      </c>
      <c r="E54" s="140" t="s">
        <v>108</v>
      </c>
      <c r="F54" s="86">
        <f>SUM(F56)</f>
        <v>0</v>
      </c>
      <c r="G54" s="86">
        <f>SUM(G56)</f>
        <v>0</v>
      </c>
      <c r="H54" s="86">
        <f>SUM(H56)</f>
        <v>0</v>
      </c>
    </row>
    <row r="55" spans="1:11" s="12" customFormat="1" ht="11.25" customHeight="1">
      <c r="A55" s="79"/>
      <c r="B55" s="52"/>
      <c r="C55" s="52"/>
      <c r="D55" s="52"/>
      <c r="E55" s="140" t="s">
        <v>739</v>
      </c>
      <c r="F55" s="86"/>
      <c r="G55" s="86"/>
      <c r="H55" s="86"/>
      <c r="I55" s="9"/>
      <c r="J55" s="9"/>
      <c r="K55" s="9"/>
    </row>
    <row r="56" spans="1:8" ht="15">
      <c r="A56" s="79">
        <v>2231</v>
      </c>
      <c r="B56" s="52" t="s">
        <v>882</v>
      </c>
      <c r="C56" s="52">
        <v>3</v>
      </c>
      <c r="D56" s="52">
        <v>1</v>
      </c>
      <c r="E56" s="140" t="s">
        <v>109</v>
      </c>
      <c r="F56" s="86">
        <f>SUM(G56:H56)</f>
        <v>0</v>
      </c>
      <c r="G56" s="86">
        <v>0</v>
      </c>
      <c r="H56" s="86">
        <v>0</v>
      </c>
    </row>
    <row r="57" spans="1:8" ht="24">
      <c r="A57" s="79">
        <v>2240</v>
      </c>
      <c r="B57" s="52" t="s">
        <v>882</v>
      </c>
      <c r="C57" s="52">
        <v>4</v>
      </c>
      <c r="D57" s="52">
        <v>0</v>
      </c>
      <c r="E57" s="140" t="s">
        <v>110</v>
      </c>
      <c r="F57" s="86">
        <f>SUM(F59)</f>
        <v>0</v>
      </c>
      <c r="G57" s="86">
        <f>SUM(G59)</f>
        <v>0</v>
      </c>
      <c r="H57" s="86">
        <f>SUM(H59)</f>
        <v>0</v>
      </c>
    </row>
    <row r="58" spans="1:11" s="12" customFormat="1" ht="15">
      <c r="A58" s="79"/>
      <c r="B58" s="52"/>
      <c r="C58" s="52"/>
      <c r="D58" s="52"/>
      <c r="E58" s="140" t="s">
        <v>739</v>
      </c>
      <c r="F58" s="86"/>
      <c r="G58" s="86"/>
      <c r="H58" s="86"/>
      <c r="I58" s="9"/>
      <c r="J58" s="9"/>
      <c r="K58" s="9"/>
    </row>
    <row r="59" spans="1:8" ht="24">
      <c r="A59" s="79">
        <v>2241</v>
      </c>
      <c r="B59" s="52" t="s">
        <v>882</v>
      </c>
      <c r="C59" s="52">
        <v>4</v>
      </c>
      <c r="D59" s="52">
        <v>1</v>
      </c>
      <c r="E59" s="140" t="s">
        <v>110</v>
      </c>
      <c r="F59" s="86">
        <f>SUM(G59:H59)</f>
        <v>0</v>
      </c>
      <c r="G59" s="86">
        <v>0</v>
      </c>
      <c r="H59" s="86">
        <v>0</v>
      </c>
    </row>
    <row r="60" spans="1:8" ht="15">
      <c r="A60" s="79">
        <v>2250</v>
      </c>
      <c r="B60" s="52" t="s">
        <v>882</v>
      </c>
      <c r="C60" s="52">
        <v>5</v>
      </c>
      <c r="D60" s="52">
        <v>0</v>
      </c>
      <c r="E60" s="140" t="s">
        <v>111</v>
      </c>
      <c r="F60" s="86">
        <f>SUM(F62)</f>
        <v>0</v>
      </c>
      <c r="G60" s="86">
        <f>SUM(G62)</f>
        <v>0</v>
      </c>
      <c r="H60" s="86">
        <f>SUM(H62)</f>
        <v>0</v>
      </c>
    </row>
    <row r="61" spans="1:11" s="12" customFormat="1" ht="13.5" customHeight="1">
      <c r="A61" s="79"/>
      <c r="B61" s="52"/>
      <c r="C61" s="52"/>
      <c r="D61" s="52"/>
      <c r="E61" s="140" t="s">
        <v>739</v>
      </c>
      <c r="F61" s="86"/>
      <c r="G61" s="86"/>
      <c r="H61" s="86"/>
      <c r="I61" s="9"/>
      <c r="J61" s="9"/>
      <c r="K61" s="9"/>
    </row>
    <row r="62" spans="1:8" ht="15">
      <c r="A62" s="79">
        <v>2251</v>
      </c>
      <c r="B62" s="52" t="s">
        <v>882</v>
      </c>
      <c r="C62" s="52">
        <v>5</v>
      </c>
      <c r="D62" s="52">
        <v>1</v>
      </c>
      <c r="E62" s="140" t="s">
        <v>111</v>
      </c>
      <c r="F62" s="86">
        <f>SUM(G62:H62)</f>
        <v>0</v>
      </c>
      <c r="G62" s="86">
        <v>0</v>
      </c>
      <c r="H62" s="86">
        <v>0</v>
      </c>
    </row>
    <row r="63" spans="1:11" s="32" customFormat="1" ht="34.5" customHeight="1">
      <c r="A63" s="79">
        <v>2300</v>
      </c>
      <c r="B63" s="52" t="s">
        <v>883</v>
      </c>
      <c r="C63" s="52">
        <v>0</v>
      </c>
      <c r="D63" s="52">
        <v>0</v>
      </c>
      <c r="E63" s="140" t="s">
        <v>538</v>
      </c>
      <c r="F63" s="86">
        <f>SUM(F65,F70,F73,F77,F80,F83,F86)</f>
        <v>0</v>
      </c>
      <c r="G63" s="86">
        <f>SUM(G65,G70,G73,G77,G80,G83,G86)</f>
        <v>0</v>
      </c>
      <c r="H63" s="86">
        <f>SUM(H65,H70,H73,H77,H80,H83,H86)</f>
        <v>0</v>
      </c>
      <c r="I63" s="9"/>
      <c r="J63" s="9"/>
      <c r="K63" s="9"/>
    </row>
    <row r="64" spans="1:8" ht="11.25" customHeight="1">
      <c r="A64" s="79"/>
      <c r="B64" s="52"/>
      <c r="C64" s="52"/>
      <c r="D64" s="52"/>
      <c r="E64" s="140" t="s">
        <v>738</v>
      </c>
      <c r="F64" s="86"/>
      <c r="G64" s="86"/>
      <c r="H64" s="86"/>
    </row>
    <row r="65" spans="1:8" ht="15">
      <c r="A65" s="79">
        <v>2310</v>
      </c>
      <c r="B65" s="52" t="s">
        <v>883</v>
      </c>
      <c r="C65" s="52">
        <v>1</v>
      </c>
      <c r="D65" s="52">
        <v>0</v>
      </c>
      <c r="E65" s="140" t="s">
        <v>612</v>
      </c>
      <c r="F65" s="86">
        <f>SUM(F67:F69)</f>
        <v>0</v>
      </c>
      <c r="G65" s="86">
        <f>SUM(G67:G69)</f>
        <v>0</v>
      </c>
      <c r="H65" s="86">
        <f>SUM(H67:H69)</f>
        <v>0</v>
      </c>
    </row>
    <row r="66" spans="1:11" s="12" customFormat="1" ht="12.75" customHeight="1">
      <c r="A66" s="79"/>
      <c r="B66" s="52"/>
      <c r="C66" s="52"/>
      <c r="D66" s="52"/>
      <c r="E66" s="140" t="s">
        <v>739</v>
      </c>
      <c r="F66" s="86"/>
      <c r="G66" s="86"/>
      <c r="H66" s="86"/>
      <c r="I66" s="9"/>
      <c r="J66" s="9"/>
      <c r="K66" s="9"/>
    </row>
    <row r="67" spans="1:8" ht="15">
      <c r="A67" s="79">
        <v>2311</v>
      </c>
      <c r="B67" s="52" t="s">
        <v>883</v>
      </c>
      <c r="C67" s="52">
        <v>1</v>
      </c>
      <c r="D67" s="52">
        <v>1</v>
      </c>
      <c r="E67" s="140" t="s">
        <v>112</v>
      </c>
      <c r="F67" s="86">
        <f>SUM(G67:H67)</f>
        <v>0</v>
      </c>
      <c r="G67" s="86">
        <v>0</v>
      </c>
      <c r="H67" s="86">
        <v>0</v>
      </c>
    </row>
    <row r="68" spans="1:8" ht="15">
      <c r="A68" s="79">
        <v>2312</v>
      </c>
      <c r="B68" s="52" t="s">
        <v>883</v>
      </c>
      <c r="C68" s="52">
        <v>1</v>
      </c>
      <c r="D68" s="52">
        <v>2</v>
      </c>
      <c r="E68" s="140" t="s">
        <v>613</v>
      </c>
      <c r="F68" s="86">
        <f>SUM(G68:H68)</f>
        <v>0</v>
      </c>
      <c r="G68" s="86">
        <v>0</v>
      </c>
      <c r="H68" s="86">
        <v>0</v>
      </c>
    </row>
    <row r="69" spans="1:8" ht="15">
      <c r="A69" s="79">
        <v>2313</v>
      </c>
      <c r="B69" s="52" t="s">
        <v>883</v>
      </c>
      <c r="C69" s="52">
        <v>1</v>
      </c>
      <c r="D69" s="52">
        <v>3</v>
      </c>
      <c r="E69" s="140" t="s">
        <v>614</v>
      </c>
      <c r="F69" s="86">
        <f>SUM(G69:H69)</f>
        <v>0</v>
      </c>
      <c r="G69" s="86">
        <v>0</v>
      </c>
      <c r="H69" s="86">
        <v>0</v>
      </c>
    </row>
    <row r="70" spans="1:8" ht="15">
      <c r="A70" s="79">
        <v>2320</v>
      </c>
      <c r="B70" s="52" t="s">
        <v>883</v>
      </c>
      <c r="C70" s="52">
        <v>2</v>
      </c>
      <c r="D70" s="52">
        <v>0</v>
      </c>
      <c r="E70" s="140" t="s">
        <v>615</v>
      </c>
      <c r="F70" s="86">
        <f>SUM(F72)</f>
        <v>0</v>
      </c>
      <c r="G70" s="86">
        <f>SUM(G72)</f>
        <v>0</v>
      </c>
      <c r="H70" s="86">
        <f>SUM(H72)</f>
        <v>0</v>
      </c>
    </row>
    <row r="71" spans="1:11" s="12" customFormat="1" ht="9.75" customHeight="1">
      <c r="A71" s="79"/>
      <c r="B71" s="52"/>
      <c r="C71" s="52"/>
      <c r="D71" s="52"/>
      <c r="E71" s="140" t="s">
        <v>739</v>
      </c>
      <c r="F71" s="86"/>
      <c r="G71" s="86"/>
      <c r="H71" s="86"/>
      <c r="I71" s="9"/>
      <c r="J71" s="9"/>
      <c r="K71" s="9"/>
    </row>
    <row r="72" spans="1:8" ht="15">
      <c r="A72" s="79">
        <v>2321</v>
      </c>
      <c r="B72" s="52" t="s">
        <v>883</v>
      </c>
      <c r="C72" s="52">
        <v>2</v>
      </c>
      <c r="D72" s="52">
        <v>1</v>
      </c>
      <c r="E72" s="140" t="s">
        <v>616</v>
      </c>
      <c r="F72" s="86">
        <f>SUM(G72:H72)</f>
        <v>0</v>
      </c>
      <c r="G72" s="86">
        <v>0</v>
      </c>
      <c r="H72" s="86">
        <v>0</v>
      </c>
    </row>
    <row r="73" spans="1:8" ht="15">
      <c r="A73" s="79">
        <v>2330</v>
      </c>
      <c r="B73" s="52" t="s">
        <v>883</v>
      </c>
      <c r="C73" s="52">
        <v>3</v>
      </c>
      <c r="D73" s="52">
        <v>0</v>
      </c>
      <c r="E73" s="140" t="s">
        <v>617</v>
      </c>
      <c r="F73" s="86">
        <f>SUM(F75:F76)</f>
        <v>0</v>
      </c>
      <c r="G73" s="86">
        <f>SUM(G75:G76)</f>
        <v>0</v>
      </c>
      <c r="H73" s="86">
        <f>SUM(H75:H76)</f>
        <v>0</v>
      </c>
    </row>
    <row r="74" spans="1:11" s="12" customFormat="1" ht="12.75" customHeight="1">
      <c r="A74" s="79"/>
      <c r="B74" s="52"/>
      <c r="C74" s="52"/>
      <c r="D74" s="52"/>
      <c r="E74" s="140" t="s">
        <v>739</v>
      </c>
      <c r="F74" s="86"/>
      <c r="G74" s="86"/>
      <c r="H74" s="86"/>
      <c r="I74" s="9"/>
      <c r="J74" s="9"/>
      <c r="K74" s="9"/>
    </row>
    <row r="75" spans="1:8" ht="11.25" customHeight="1">
      <c r="A75" s="79">
        <v>2331</v>
      </c>
      <c r="B75" s="52" t="s">
        <v>883</v>
      </c>
      <c r="C75" s="52">
        <v>3</v>
      </c>
      <c r="D75" s="52">
        <v>1</v>
      </c>
      <c r="E75" s="140" t="s">
        <v>113</v>
      </c>
      <c r="F75" s="86">
        <f>SUM(G75:H75)</f>
        <v>0</v>
      </c>
      <c r="G75" s="86">
        <v>0</v>
      </c>
      <c r="H75" s="86">
        <v>0</v>
      </c>
    </row>
    <row r="76" spans="1:8" ht="15">
      <c r="A76" s="79">
        <v>2332</v>
      </c>
      <c r="B76" s="52" t="s">
        <v>883</v>
      </c>
      <c r="C76" s="52">
        <v>3</v>
      </c>
      <c r="D76" s="52">
        <v>2</v>
      </c>
      <c r="E76" s="140" t="s">
        <v>618</v>
      </c>
      <c r="F76" s="86">
        <f>SUM(G76:H76)</f>
        <v>0</v>
      </c>
      <c r="G76" s="86">
        <v>0</v>
      </c>
      <c r="H76" s="86">
        <v>0</v>
      </c>
    </row>
    <row r="77" spans="1:8" ht="15">
      <c r="A77" s="79">
        <v>2340</v>
      </c>
      <c r="B77" s="52" t="s">
        <v>883</v>
      </c>
      <c r="C77" s="52">
        <v>4</v>
      </c>
      <c r="D77" s="52">
        <v>0</v>
      </c>
      <c r="E77" s="140" t="s">
        <v>619</v>
      </c>
      <c r="F77" s="86">
        <f>SUM(F79)</f>
        <v>0</v>
      </c>
      <c r="G77" s="86">
        <f>SUM(G79)</f>
        <v>0</v>
      </c>
      <c r="H77" s="86">
        <f>SUM(H79)</f>
        <v>0</v>
      </c>
    </row>
    <row r="78" spans="1:11" s="12" customFormat="1" ht="12.75" customHeight="1">
      <c r="A78" s="79"/>
      <c r="B78" s="52"/>
      <c r="C78" s="52"/>
      <c r="D78" s="52"/>
      <c r="E78" s="140" t="s">
        <v>739</v>
      </c>
      <c r="F78" s="86"/>
      <c r="G78" s="86"/>
      <c r="H78" s="86"/>
      <c r="I78" s="9"/>
      <c r="J78" s="9"/>
      <c r="K78" s="9"/>
    </row>
    <row r="79" spans="1:8" ht="15">
      <c r="A79" s="79">
        <v>2341</v>
      </c>
      <c r="B79" s="52" t="s">
        <v>883</v>
      </c>
      <c r="C79" s="52">
        <v>4</v>
      </c>
      <c r="D79" s="52">
        <v>1</v>
      </c>
      <c r="E79" s="140" t="s">
        <v>619</v>
      </c>
      <c r="F79" s="86">
        <f>SUM(G79:H79)</f>
        <v>0</v>
      </c>
      <c r="G79" s="86">
        <v>0</v>
      </c>
      <c r="H79" s="86">
        <v>0</v>
      </c>
    </row>
    <row r="80" spans="1:8" ht="12.75" customHeight="1">
      <c r="A80" s="79">
        <v>2350</v>
      </c>
      <c r="B80" s="52" t="s">
        <v>883</v>
      </c>
      <c r="C80" s="52">
        <v>5</v>
      </c>
      <c r="D80" s="52">
        <v>0</v>
      </c>
      <c r="E80" s="140" t="s">
        <v>114</v>
      </c>
      <c r="F80" s="86">
        <f>SUM(F82)</f>
        <v>0</v>
      </c>
      <c r="G80" s="86">
        <f>SUM(G82)</f>
        <v>0</v>
      </c>
      <c r="H80" s="86">
        <f>SUM(H82)</f>
        <v>0</v>
      </c>
    </row>
    <row r="81" spans="1:11" s="12" customFormat="1" ht="11.25" customHeight="1">
      <c r="A81" s="79"/>
      <c r="B81" s="52"/>
      <c r="C81" s="52"/>
      <c r="D81" s="52"/>
      <c r="E81" s="140" t="s">
        <v>739</v>
      </c>
      <c r="F81" s="86"/>
      <c r="G81" s="86"/>
      <c r="H81" s="86"/>
      <c r="I81" s="9"/>
      <c r="J81" s="9"/>
      <c r="K81" s="9"/>
    </row>
    <row r="82" spans="1:8" ht="11.25" customHeight="1">
      <c r="A82" s="79">
        <v>2351</v>
      </c>
      <c r="B82" s="52" t="s">
        <v>883</v>
      </c>
      <c r="C82" s="52">
        <v>5</v>
      </c>
      <c r="D82" s="52">
        <v>1</v>
      </c>
      <c r="E82" s="140" t="s">
        <v>115</v>
      </c>
      <c r="F82" s="86">
        <f>SUM(G82:H82)</f>
        <v>0</v>
      </c>
      <c r="G82" s="86">
        <v>0</v>
      </c>
      <c r="H82" s="86">
        <v>0</v>
      </c>
    </row>
    <row r="83" spans="1:8" ht="24.75" customHeight="1">
      <c r="A83" s="79">
        <v>2360</v>
      </c>
      <c r="B83" s="52" t="s">
        <v>883</v>
      </c>
      <c r="C83" s="52">
        <v>6</v>
      </c>
      <c r="D83" s="52">
        <v>0</v>
      </c>
      <c r="E83" s="140" t="s">
        <v>799</v>
      </c>
      <c r="F83" s="86">
        <f>SUM(F85)</f>
        <v>0</v>
      </c>
      <c r="G83" s="86">
        <f>SUM(G85)</f>
        <v>0</v>
      </c>
      <c r="H83" s="86">
        <f>SUM(H85)</f>
        <v>0</v>
      </c>
    </row>
    <row r="84" spans="1:11" s="12" customFormat="1" ht="13.5" customHeight="1">
      <c r="A84" s="79"/>
      <c r="B84" s="52"/>
      <c r="C84" s="52"/>
      <c r="D84" s="52"/>
      <c r="E84" s="140" t="s">
        <v>739</v>
      </c>
      <c r="F84" s="86"/>
      <c r="G84" s="86"/>
      <c r="H84" s="86"/>
      <c r="I84" s="9"/>
      <c r="J84" s="9"/>
      <c r="K84" s="9"/>
    </row>
    <row r="85" spans="1:8" ht="24.75" customHeight="1">
      <c r="A85" s="79">
        <v>2361</v>
      </c>
      <c r="B85" s="52" t="s">
        <v>883</v>
      </c>
      <c r="C85" s="52">
        <v>6</v>
      </c>
      <c r="D85" s="52">
        <v>1</v>
      </c>
      <c r="E85" s="140" t="s">
        <v>799</v>
      </c>
      <c r="F85" s="86">
        <f>SUM(G85:H85)</f>
        <v>0</v>
      </c>
      <c r="G85" s="86">
        <v>0</v>
      </c>
      <c r="H85" s="86">
        <v>0</v>
      </c>
    </row>
    <row r="86" spans="1:8" ht="22.5" customHeight="1">
      <c r="A86" s="79">
        <v>2370</v>
      </c>
      <c r="B86" s="52" t="s">
        <v>883</v>
      </c>
      <c r="C86" s="52">
        <v>7</v>
      </c>
      <c r="D86" s="52">
        <v>0</v>
      </c>
      <c r="E86" s="140" t="s">
        <v>800</v>
      </c>
      <c r="F86" s="86">
        <f>SUM(F88)</f>
        <v>0</v>
      </c>
      <c r="G86" s="86">
        <f>SUM(G88)</f>
        <v>0</v>
      </c>
      <c r="H86" s="86">
        <f>SUM(H88)</f>
        <v>0</v>
      </c>
    </row>
    <row r="87" spans="1:11" s="12" customFormat="1" ht="12.75" customHeight="1">
      <c r="A87" s="79"/>
      <c r="B87" s="52"/>
      <c r="C87" s="52"/>
      <c r="D87" s="52"/>
      <c r="E87" s="140" t="s">
        <v>739</v>
      </c>
      <c r="F87" s="86"/>
      <c r="G87" s="86"/>
      <c r="H87" s="86"/>
      <c r="I87" s="9"/>
      <c r="J87" s="9"/>
      <c r="K87" s="9"/>
    </row>
    <row r="88" spans="1:8" ht="23.25" customHeight="1">
      <c r="A88" s="79">
        <v>2371</v>
      </c>
      <c r="B88" s="52" t="s">
        <v>883</v>
      </c>
      <c r="C88" s="52">
        <v>7</v>
      </c>
      <c r="D88" s="52">
        <v>1</v>
      </c>
      <c r="E88" s="140" t="s">
        <v>801</v>
      </c>
      <c r="F88" s="86">
        <f>SUM(G88:H88)</f>
        <v>0</v>
      </c>
      <c r="G88" s="86">
        <v>0</v>
      </c>
      <c r="H88" s="86">
        <v>0</v>
      </c>
    </row>
    <row r="89" spans="1:11" s="32" customFormat="1" ht="39" customHeight="1">
      <c r="A89" s="79">
        <v>2400</v>
      </c>
      <c r="B89" s="52" t="s">
        <v>885</v>
      </c>
      <c r="C89" s="52">
        <v>0</v>
      </c>
      <c r="D89" s="52">
        <v>0</v>
      </c>
      <c r="E89" s="140" t="s">
        <v>534</v>
      </c>
      <c r="F89" s="86">
        <f>SUM(F91,F95,F101,F109,F114,F121,F124,F130,F139)</f>
        <v>5188.300000000003</v>
      </c>
      <c r="G89" s="86">
        <f>SUM(G91,G95,G101,G109,G114,G121,G124,G130,G139)</f>
        <v>16250</v>
      </c>
      <c r="H89" s="86">
        <f>SUM(H91,H95,H101,H109,H114,H121,H124,H130,H139)</f>
        <v>-11061.699999999999</v>
      </c>
      <c r="I89" s="9"/>
      <c r="J89" s="9"/>
      <c r="K89" s="9"/>
    </row>
    <row r="90" spans="1:8" ht="11.25" customHeight="1">
      <c r="A90" s="79"/>
      <c r="B90" s="52"/>
      <c r="C90" s="52"/>
      <c r="D90" s="52"/>
      <c r="E90" s="140" t="s">
        <v>738</v>
      </c>
      <c r="F90" s="86"/>
      <c r="G90" s="86"/>
      <c r="H90" s="86"/>
    </row>
    <row r="91" spans="1:8" ht="26.25" customHeight="1">
      <c r="A91" s="79">
        <v>2410</v>
      </c>
      <c r="B91" s="52" t="s">
        <v>885</v>
      </c>
      <c r="C91" s="52">
        <v>1</v>
      </c>
      <c r="D91" s="52">
        <v>0</v>
      </c>
      <c r="E91" s="140" t="s">
        <v>116</v>
      </c>
      <c r="F91" s="86">
        <f>SUM(F93:F94)</f>
        <v>0</v>
      </c>
      <c r="G91" s="86">
        <f>SUM(G93:G94)</f>
        <v>0</v>
      </c>
      <c r="H91" s="86">
        <f>SUM(H93:H94)</f>
        <v>0</v>
      </c>
    </row>
    <row r="92" spans="1:11" s="12" customFormat="1" ht="13.5" customHeight="1">
      <c r="A92" s="79"/>
      <c r="B92" s="52"/>
      <c r="C92" s="52"/>
      <c r="D92" s="52"/>
      <c r="E92" s="140" t="s">
        <v>739</v>
      </c>
      <c r="F92" s="86"/>
      <c r="G92" s="86"/>
      <c r="H92" s="86"/>
      <c r="I92" s="9"/>
      <c r="J92" s="9"/>
      <c r="K92" s="9"/>
    </row>
    <row r="93" spans="1:8" ht="24" customHeight="1">
      <c r="A93" s="79">
        <v>2411</v>
      </c>
      <c r="B93" s="52" t="s">
        <v>885</v>
      </c>
      <c r="C93" s="52">
        <v>1</v>
      </c>
      <c r="D93" s="52">
        <v>1</v>
      </c>
      <c r="E93" s="140" t="s">
        <v>117</v>
      </c>
      <c r="F93" s="86">
        <f>SUM(G93:H93)</f>
        <v>0</v>
      </c>
      <c r="G93" s="86">
        <v>0</v>
      </c>
      <c r="H93" s="86">
        <v>0</v>
      </c>
    </row>
    <row r="94" spans="1:8" ht="23.25" customHeight="1">
      <c r="A94" s="79">
        <v>2412</v>
      </c>
      <c r="B94" s="52" t="s">
        <v>885</v>
      </c>
      <c r="C94" s="52">
        <v>1</v>
      </c>
      <c r="D94" s="52">
        <v>2</v>
      </c>
      <c r="E94" s="140" t="s">
        <v>118</v>
      </c>
      <c r="F94" s="86">
        <f>SUM(G94:H94)</f>
        <v>0</v>
      </c>
      <c r="G94" s="86">
        <v>0</v>
      </c>
      <c r="H94" s="86">
        <v>0</v>
      </c>
    </row>
    <row r="95" spans="1:8" ht="24.75" customHeight="1">
      <c r="A95" s="79">
        <v>2420</v>
      </c>
      <c r="B95" s="52" t="s">
        <v>885</v>
      </c>
      <c r="C95" s="52">
        <v>2</v>
      </c>
      <c r="D95" s="52">
        <v>0</v>
      </c>
      <c r="E95" s="140" t="s">
        <v>119</v>
      </c>
      <c r="F95" s="86">
        <f>SUM(F97:F100)</f>
        <v>250</v>
      </c>
      <c r="G95" s="86">
        <f>SUM(G97:G100)</f>
        <v>250</v>
      </c>
      <c r="H95" s="86">
        <f>SUM(H97:H100)</f>
        <v>0</v>
      </c>
    </row>
    <row r="96" spans="1:11" s="12" customFormat="1" ht="10.5" customHeight="1">
      <c r="A96" s="79"/>
      <c r="B96" s="52"/>
      <c r="C96" s="52"/>
      <c r="D96" s="52"/>
      <c r="E96" s="140" t="s">
        <v>739</v>
      </c>
      <c r="F96" s="86"/>
      <c r="G96" s="86"/>
      <c r="H96" s="86"/>
      <c r="I96" s="9"/>
      <c r="J96" s="9"/>
      <c r="K96" s="9"/>
    </row>
    <row r="97" spans="1:8" ht="10.5" customHeight="1">
      <c r="A97" s="79">
        <v>2421</v>
      </c>
      <c r="B97" s="52" t="s">
        <v>885</v>
      </c>
      <c r="C97" s="52">
        <v>2</v>
      </c>
      <c r="D97" s="52">
        <v>1</v>
      </c>
      <c r="E97" s="140" t="s">
        <v>120</v>
      </c>
      <c r="F97" s="86">
        <f>SUM(G97:H97)</f>
        <v>250</v>
      </c>
      <c r="G97" s="86">
        <v>250</v>
      </c>
      <c r="H97" s="86">
        <v>0</v>
      </c>
    </row>
    <row r="98" spans="1:8" ht="12.75" customHeight="1">
      <c r="A98" s="79">
        <v>2422</v>
      </c>
      <c r="B98" s="52" t="s">
        <v>885</v>
      </c>
      <c r="C98" s="52">
        <v>2</v>
      </c>
      <c r="D98" s="52">
        <v>2</v>
      </c>
      <c r="E98" s="140" t="s">
        <v>121</v>
      </c>
      <c r="F98" s="86">
        <f>SUM(G98:H98)</f>
        <v>0</v>
      </c>
      <c r="G98" s="86">
        <v>0</v>
      </c>
      <c r="H98" s="86">
        <v>0</v>
      </c>
    </row>
    <row r="99" spans="1:8" ht="15">
      <c r="A99" s="79">
        <v>2423</v>
      </c>
      <c r="B99" s="52" t="s">
        <v>885</v>
      </c>
      <c r="C99" s="52">
        <v>2</v>
      </c>
      <c r="D99" s="52">
        <v>3</v>
      </c>
      <c r="E99" s="140" t="s">
        <v>122</v>
      </c>
      <c r="F99" s="86">
        <f>SUM(G99:H99)</f>
        <v>0</v>
      </c>
      <c r="G99" s="86">
        <v>0</v>
      </c>
      <c r="H99" s="86">
        <v>0</v>
      </c>
    </row>
    <row r="100" spans="1:8" ht="15">
      <c r="A100" s="79">
        <v>2424</v>
      </c>
      <c r="B100" s="52" t="s">
        <v>885</v>
      </c>
      <c r="C100" s="52">
        <v>2</v>
      </c>
      <c r="D100" s="52">
        <v>4</v>
      </c>
      <c r="E100" s="140" t="s">
        <v>886</v>
      </c>
      <c r="F100" s="86">
        <f>SUM(G100:H100)</f>
        <v>0</v>
      </c>
      <c r="G100" s="86">
        <v>0</v>
      </c>
      <c r="H100" s="86">
        <v>0</v>
      </c>
    </row>
    <row r="101" spans="1:8" ht="10.5" customHeight="1">
      <c r="A101" s="79">
        <v>2430</v>
      </c>
      <c r="B101" s="52" t="s">
        <v>885</v>
      </c>
      <c r="C101" s="52">
        <v>3</v>
      </c>
      <c r="D101" s="52">
        <v>0</v>
      </c>
      <c r="E101" s="140" t="s">
        <v>123</v>
      </c>
      <c r="F101" s="86">
        <f>SUM(F103:F108)</f>
        <v>0</v>
      </c>
      <c r="G101" s="86">
        <f>SUM(G103:G108)</f>
        <v>0</v>
      </c>
      <c r="H101" s="86">
        <f>SUM(H103:H108)</f>
        <v>0</v>
      </c>
    </row>
    <row r="102" spans="1:11" s="12" customFormat="1" ht="12" customHeight="1">
      <c r="A102" s="79"/>
      <c r="B102" s="52"/>
      <c r="C102" s="52"/>
      <c r="D102" s="52"/>
      <c r="E102" s="140" t="s">
        <v>739</v>
      </c>
      <c r="F102" s="86"/>
      <c r="G102" s="86"/>
      <c r="H102" s="86"/>
      <c r="I102" s="9"/>
      <c r="J102" s="9"/>
      <c r="K102" s="9"/>
    </row>
    <row r="103" spans="1:8" ht="12" customHeight="1">
      <c r="A103" s="79">
        <v>2431</v>
      </c>
      <c r="B103" s="52" t="s">
        <v>885</v>
      </c>
      <c r="C103" s="52">
        <v>3</v>
      </c>
      <c r="D103" s="52">
        <v>1</v>
      </c>
      <c r="E103" s="140" t="s">
        <v>124</v>
      </c>
      <c r="F103" s="86">
        <f aca="true" t="shared" si="0" ref="F103:F108">SUM(G103:H103)</f>
        <v>0</v>
      </c>
      <c r="G103" s="86">
        <v>0</v>
      </c>
      <c r="H103" s="86">
        <v>0</v>
      </c>
    </row>
    <row r="104" spans="1:8" ht="10.5" customHeight="1">
      <c r="A104" s="79">
        <v>2432</v>
      </c>
      <c r="B104" s="52" t="s">
        <v>885</v>
      </c>
      <c r="C104" s="52">
        <v>3</v>
      </c>
      <c r="D104" s="52">
        <v>2</v>
      </c>
      <c r="E104" s="140" t="s">
        <v>125</v>
      </c>
      <c r="F104" s="86">
        <f t="shared" si="0"/>
        <v>0</v>
      </c>
      <c r="G104" s="86">
        <v>0</v>
      </c>
      <c r="H104" s="86">
        <v>0</v>
      </c>
    </row>
    <row r="105" spans="1:8" ht="10.5" customHeight="1">
      <c r="A105" s="79">
        <v>2433</v>
      </c>
      <c r="B105" s="52" t="s">
        <v>885</v>
      </c>
      <c r="C105" s="52">
        <v>3</v>
      </c>
      <c r="D105" s="52">
        <v>3</v>
      </c>
      <c r="E105" s="140" t="s">
        <v>126</v>
      </c>
      <c r="F105" s="86">
        <f t="shared" si="0"/>
        <v>0</v>
      </c>
      <c r="G105" s="86">
        <v>0</v>
      </c>
      <c r="H105" s="86">
        <v>0</v>
      </c>
    </row>
    <row r="106" spans="1:8" ht="14.25" customHeight="1">
      <c r="A106" s="79">
        <v>2434</v>
      </c>
      <c r="B106" s="52" t="s">
        <v>885</v>
      </c>
      <c r="C106" s="52">
        <v>3</v>
      </c>
      <c r="D106" s="52">
        <v>4</v>
      </c>
      <c r="E106" s="140" t="s">
        <v>127</v>
      </c>
      <c r="F106" s="86">
        <f t="shared" si="0"/>
        <v>0</v>
      </c>
      <c r="G106" s="86">
        <v>0</v>
      </c>
      <c r="H106" s="86">
        <v>0</v>
      </c>
    </row>
    <row r="107" spans="1:8" ht="10.5" customHeight="1">
      <c r="A107" s="79">
        <v>2435</v>
      </c>
      <c r="B107" s="52" t="s">
        <v>885</v>
      </c>
      <c r="C107" s="52">
        <v>3</v>
      </c>
      <c r="D107" s="52">
        <v>5</v>
      </c>
      <c r="E107" s="140" t="s">
        <v>128</v>
      </c>
      <c r="F107" s="86">
        <f t="shared" si="0"/>
        <v>0</v>
      </c>
      <c r="G107" s="86">
        <v>0</v>
      </c>
      <c r="H107" s="86">
        <v>0</v>
      </c>
    </row>
    <row r="108" spans="1:8" ht="14.25" customHeight="1">
      <c r="A108" s="79">
        <v>2436</v>
      </c>
      <c r="B108" s="52" t="s">
        <v>885</v>
      </c>
      <c r="C108" s="52">
        <v>3</v>
      </c>
      <c r="D108" s="52">
        <v>6</v>
      </c>
      <c r="E108" s="140" t="s">
        <v>129</v>
      </c>
      <c r="F108" s="86">
        <f t="shared" si="0"/>
        <v>0</v>
      </c>
      <c r="G108" s="86">
        <v>0</v>
      </c>
      <c r="H108" s="86">
        <v>0</v>
      </c>
    </row>
    <row r="109" spans="1:8" ht="24.75" customHeight="1">
      <c r="A109" s="79">
        <v>2440</v>
      </c>
      <c r="B109" s="52" t="s">
        <v>885</v>
      </c>
      <c r="C109" s="52">
        <v>4</v>
      </c>
      <c r="D109" s="52">
        <v>0</v>
      </c>
      <c r="E109" s="140" t="s">
        <v>130</v>
      </c>
      <c r="F109" s="86">
        <f>SUM(F111:F113)</f>
        <v>0</v>
      </c>
      <c r="G109" s="86">
        <f>SUM(G111:G113)</f>
        <v>0</v>
      </c>
      <c r="H109" s="86">
        <f>SUM(H111:H113)</f>
        <v>0</v>
      </c>
    </row>
    <row r="110" spans="1:11" s="12" customFormat="1" ht="10.5" customHeight="1">
      <c r="A110" s="79"/>
      <c r="B110" s="52"/>
      <c r="C110" s="52"/>
      <c r="D110" s="52"/>
      <c r="E110" s="140" t="s">
        <v>739</v>
      </c>
      <c r="F110" s="86"/>
      <c r="G110" s="86"/>
      <c r="H110" s="86"/>
      <c r="I110" s="9"/>
      <c r="J110" s="9"/>
      <c r="K110" s="9"/>
    </row>
    <row r="111" spans="1:8" ht="23.25" customHeight="1">
      <c r="A111" s="79">
        <v>2441</v>
      </c>
      <c r="B111" s="52" t="s">
        <v>885</v>
      </c>
      <c r="C111" s="52">
        <v>4</v>
      </c>
      <c r="D111" s="52">
        <v>1</v>
      </c>
      <c r="E111" s="140" t="s">
        <v>131</v>
      </c>
      <c r="F111" s="86">
        <f>SUM(G111:H111)</f>
        <v>0</v>
      </c>
      <c r="G111" s="86">
        <v>0</v>
      </c>
      <c r="H111" s="86">
        <v>0</v>
      </c>
    </row>
    <row r="112" spans="1:8" ht="14.25" customHeight="1">
      <c r="A112" s="79">
        <v>2442</v>
      </c>
      <c r="B112" s="52" t="s">
        <v>885</v>
      </c>
      <c r="C112" s="52">
        <v>4</v>
      </c>
      <c r="D112" s="52">
        <v>2</v>
      </c>
      <c r="E112" s="140" t="s">
        <v>132</v>
      </c>
      <c r="F112" s="86">
        <f>SUM(G112:H112)</f>
        <v>0</v>
      </c>
      <c r="G112" s="86">
        <v>0</v>
      </c>
      <c r="H112" s="86">
        <v>0</v>
      </c>
    </row>
    <row r="113" spans="1:8" ht="12" customHeight="1">
      <c r="A113" s="79">
        <v>2443</v>
      </c>
      <c r="B113" s="52" t="s">
        <v>885</v>
      </c>
      <c r="C113" s="52">
        <v>4</v>
      </c>
      <c r="D113" s="52">
        <v>3</v>
      </c>
      <c r="E113" s="140" t="s">
        <v>133</v>
      </c>
      <c r="F113" s="86">
        <f>SUM(G113:H113)</f>
        <v>0</v>
      </c>
      <c r="G113" s="86">
        <v>0</v>
      </c>
      <c r="H113" s="86">
        <v>0</v>
      </c>
    </row>
    <row r="114" spans="1:8" ht="13.5" customHeight="1">
      <c r="A114" s="79">
        <v>2450</v>
      </c>
      <c r="B114" s="52" t="s">
        <v>885</v>
      </c>
      <c r="C114" s="52">
        <v>5</v>
      </c>
      <c r="D114" s="52">
        <v>0</v>
      </c>
      <c r="E114" s="140" t="s">
        <v>134</v>
      </c>
      <c r="F114" s="86">
        <f>SUM(F116:F120)</f>
        <v>25580.9</v>
      </c>
      <c r="G114" s="86">
        <f>SUM(G116:G120)</f>
        <v>16000</v>
      </c>
      <c r="H114" s="86">
        <f>SUM(H116:H120)</f>
        <v>9580.9</v>
      </c>
    </row>
    <row r="115" spans="1:11" s="12" customFormat="1" ht="10.5" customHeight="1">
      <c r="A115" s="79"/>
      <c r="B115" s="52"/>
      <c r="C115" s="52"/>
      <c r="D115" s="52"/>
      <c r="E115" s="140" t="s">
        <v>739</v>
      </c>
      <c r="F115" s="86"/>
      <c r="G115" s="86"/>
      <c r="H115" s="86"/>
      <c r="I115" s="9"/>
      <c r="J115" s="9"/>
      <c r="K115" s="9"/>
    </row>
    <row r="116" spans="1:8" ht="14.25" customHeight="1">
      <c r="A116" s="79">
        <v>2451</v>
      </c>
      <c r="B116" s="52" t="s">
        <v>885</v>
      </c>
      <c r="C116" s="52">
        <v>5</v>
      </c>
      <c r="D116" s="52">
        <v>1</v>
      </c>
      <c r="E116" s="140" t="s">
        <v>135</v>
      </c>
      <c r="F116" s="86">
        <f>SUM(G116:H116)</f>
        <v>25580.9</v>
      </c>
      <c r="G116" s="232">
        <v>16000</v>
      </c>
      <c r="H116" s="86">
        <v>9580.9</v>
      </c>
    </row>
    <row r="117" spans="1:8" ht="12" customHeight="1">
      <c r="A117" s="79">
        <v>2452</v>
      </c>
      <c r="B117" s="52" t="s">
        <v>885</v>
      </c>
      <c r="C117" s="52">
        <v>5</v>
      </c>
      <c r="D117" s="52">
        <v>2</v>
      </c>
      <c r="E117" s="140" t="s">
        <v>136</v>
      </c>
      <c r="F117" s="86">
        <f>SUM(G117:H117)</f>
        <v>0</v>
      </c>
      <c r="G117" s="86">
        <v>0</v>
      </c>
      <c r="H117" s="86">
        <v>0</v>
      </c>
    </row>
    <row r="118" spans="1:8" ht="13.5" customHeight="1">
      <c r="A118" s="79">
        <v>2453</v>
      </c>
      <c r="B118" s="52" t="s">
        <v>885</v>
      </c>
      <c r="C118" s="52">
        <v>5</v>
      </c>
      <c r="D118" s="52">
        <v>3</v>
      </c>
      <c r="E118" s="140" t="s">
        <v>137</v>
      </c>
      <c r="F118" s="86">
        <f>SUM(G118:H118)</f>
        <v>0</v>
      </c>
      <c r="G118" s="86">
        <v>0</v>
      </c>
      <c r="H118" s="86">
        <v>0</v>
      </c>
    </row>
    <row r="119" spans="1:8" ht="12.75" customHeight="1">
      <c r="A119" s="79">
        <v>2454</v>
      </c>
      <c r="B119" s="52" t="s">
        <v>885</v>
      </c>
      <c r="C119" s="52">
        <v>5</v>
      </c>
      <c r="D119" s="52">
        <v>4</v>
      </c>
      <c r="E119" s="140" t="s">
        <v>139</v>
      </c>
      <c r="F119" s="86">
        <f>SUM(G119:H119)</f>
        <v>0</v>
      </c>
      <c r="G119" s="86">
        <v>0</v>
      </c>
      <c r="H119" s="86">
        <v>0</v>
      </c>
    </row>
    <row r="120" spans="1:8" ht="15">
      <c r="A120" s="79">
        <v>2455</v>
      </c>
      <c r="B120" s="52" t="s">
        <v>885</v>
      </c>
      <c r="C120" s="52">
        <v>5</v>
      </c>
      <c r="D120" s="52">
        <v>5</v>
      </c>
      <c r="E120" s="140" t="s">
        <v>140</v>
      </c>
      <c r="F120" s="86">
        <f>SUM(G120:H120)</f>
        <v>0</v>
      </c>
      <c r="G120" s="86">
        <v>0</v>
      </c>
      <c r="H120" s="86">
        <v>0</v>
      </c>
    </row>
    <row r="121" spans="1:8" ht="12.75" customHeight="1">
      <c r="A121" s="79">
        <v>2460</v>
      </c>
      <c r="B121" s="52" t="s">
        <v>885</v>
      </c>
      <c r="C121" s="52">
        <v>6</v>
      </c>
      <c r="D121" s="52">
        <v>0</v>
      </c>
      <c r="E121" s="140" t="s">
        <v>141</v>
      </c>
      <c r="F121" s="86">
        <f>SUM(F123)</f>
        <v>0</v>
      </c>
      <c r="G121" s="86">
        <f>SUM(G123)</f>
        <v>0</v>
      </c>
      <c r="H121" s="86">
        <f>SUM(H123)</f>
        <v>0</v>
      </c>
    </row>
    <row r="122" spans="1:11" s="12" customFormat="1" ht="14.25" customHeight="1">
      <c r="A122" s="79"/>
      <c r="B122" s="52"/>
      <c r="C122" s="52"/>
      <c r="D122" s="52"/>
      <c r="E122" s="140" t="s">
        <v>739</v>
      </c>
      <c r="F122" s="86"/>
      <c r="G122" s="86"/>
      <c r="H122" s="86"/>
      <c r="I122" s="9"/>
      <c r="J122" s="9"/>
      <c r="K122" s="9"/>
    </row>
    <row r="123" spans="1:8" ht="12.75" customHeight="1">
      <c r="A123" s="79">
        <v>2461</v>
      </c>
      <c r="B123" s="52" t="s">
        <v>885</v>
      </c>
      <c r="C123" s="52">
        <v>6</v>
      </c>
      <c r="D123" s="52">
        <v>1</v>
      </c>
      <c r="E123" s="140" t="s">
        <v>149</v>
      </c>
      <c r="F123" s="86">
        <f>SUM(G123:H123)</f>
        <v>0</v>
      </c>
      <c r="G123" s="86">
        <v>0</v>
      </c>
      <c r="H123" s="86">
        <v>0</v>
      </c>
    </row>
    <row r="124" spans="1:8" ht="14.25" customHeight="1">
      <c r="A124" s="79">
        <v>2470</v>
      </c>
      <c r="B124" s="52" t="s">
        <v>885</v>
      </c>
      <c r="C124" s="52">
        <v>7</v>
      </c>
      <c r="D124" s="52">
        <v>0</v>
      </c>
      <c r="E124" s="140" t="s">
        <v>150</v>
      </c>
      <c r="F124" s="86">
        <f>SUM(F126:F129)</f>
        <v>0</v>
      </c>
      <c r="G124" s="86">
        <f>SUM(G126:G129)</f>
        <v>0</v>
      </c>
      <c r="H124" s="86">
        <f>SUM(H126:H129)</f>
        <v>0</v>
      </c>
    </row>
    <row r="125" spans="1:11" s="12" customFormat="1" ht="14.25" customHeight="1">
      <c r="A125" s="79"/>
      <c r="B125" s="52"/>
      <c r="C125" s="52"/>
      <c r="D125" s="52"/>
      <c r="E125" s="140" t="s">
        <v>739</v>
      </c>
      <c r="F125" s="86"/>
      <c r="G125" s="86"/>
      <c r="H125" s="86"/>
      <c r="I125" s="9"/>
      <c r="J125" s="9"/>
      <c r="K125" s="9"/>
    </row>
    <row r="126" spans="1:8" ht="22.5" customHeight="1">
      <c r="A126" s="79">
        <v>2471</v>
      </c>
      <c r="B126" s="52" t="s">
        <v>885</v>
      </c>
      <c r="C126" s="52">
        <v>7</v>
      </c>
      <c r="D126" s="52">
        <v>1</v>
      </c>
      <c r="E126" s="140" t="s">
        <v>151</v>
      </c>
      <c r="F126" s="86">
        <f>SUM(G126:H126)</f>
        <v>0</v>
      </c>
      <c r="G126" s="86">
        <v>0</v>
      </c>
      <c r="H126" s="86">
        <v>0</v>
      </c>
    </row>
    <row r="127" spans="1:8" ht="13.5" customHeight="1">
      <c r="A127" s="79">
        <v>2472</v>
      </c>
      <c r="B127" s="52" t="s">
        <v>885</v>
      </c>
      <c r="C127" s="52">
        <v>7</v>
      </c>
      <c r="D127" s="52">
        <v>2</v>
      </c>
      <c r="E127" s="140" t="s">
        <v>152</v>
      </c>
      <c r="F127" s="86">
        <f>SUM(G127:H127)</f>
        <v>0</v>
      </c>
      <c r="G127" s="86">
        <v>0</v>
      </c>
      <c r="H127" s="86">
        <v>0</v>
      </c>
    </row>
    <row r="128" spans="1:8" ht="15" customHeight="1">
      <c r="A128" s="79">
        <v>2473</v>
      </c>
      <c r="B128" s="52" t="s">
        <v>885</v>
      </c>
      <c r="C128" s="52">
        <v>7</v>
      </c>
      <c r="D128" s="52">
        <v>3</v>
      </c>
      <c r="E128" s="140" t="s">
        <v>153</v>
      </c>
      <c r="F128" s="86">
        <f>SUM(G128:H128)</f>
        <v>0</v>
      </c>
      <c r="G128" s="86">
        <v>0</v>
      </c>
      <c r="H128" s="86">
        <v>0</v>
      </c>
    </row>
    <row r="129" spans="1:8" ht="14.25" customHeight="1">
      <c r="A129" s="79">
        <v>2474</v>
      </c>
      <c r="B129" s="52" t="s">
        <v>885</v>
      </c>
      <c r="C129" s="52">
        <v>7</v>
      </c>
      <c r="D129" s="52">
        <v>4</v>
      </c>
      <c r="E129" s="140" t="s">
        <v>154</v>
      </c>
      <c r="F129" s="86">
        <f>SUM(G129:H129)</f>
        <v>0</v>
      </c>
      <c r="G129" s="86">
        <v>0</v>
      </c>
      <c r="H129" s="86">
        <v>0</v>
      </c>
    </row>
    <row r="130" spans="1:8" ht="24" customHeight="1">
      <c r="A130" s="79">
        <v>2480</v>
      </c>
      <c r="B130" s="52" t="s">
        <v>885</v>
      </c>
      <c r="C130" s="52">
        <v>8</v>
      </c>
      <c r="D130" s="52">
        <v>0</v>
      </c>
      <c r="E130" s="140" t="s">
        <v>155</v>
      </c>
      <c r="F130" s="86">
        <f>SUM(F132:F138)</f>
        <v>0</v>
      </c>
      <c r="G130" s="86">
        <f>SUM(G132:G138)</f>
        <v>0</v>
      </c>
      <c r="H130" s="86">
        <f>SUM(H132:H138)</f>
        <v>0</v>
      </c>
    </row>
    <row r="131" spans="1:11" s="12" customFormat="1" ht="13.5" customHeight="1">
      <c r="A131" s="79"/>
      <c r="B131" s="52"/>
      <c r="C131" s="52"/>
      <c r="D131" s="52"/>
      <c r="E131" s="140" t="s">
        <v>739</v>
      </c>
      <c r="F131" s="86"/>
      <c r="G131" s="86"/>
      <c r="H131" s="86"/>
      <c r="I131" s="9"/>
      <c r="J131" s="9"/>
      <c r="K131" s="9"/>
    </row>
    <row r="132" spans="1:8" ht="33" customHeight="1">
      <c r="A132" s="79">
        <v>2481</v>
      </c>
      <c r="B132" s="52" t="s">
        <v>885</v>
      </c>
      <c r="C132" s="52">
        <v>8</v>
      </c>
      <c r="D132" s="52">
        <v>1</v>
      </c>
      <c r="E132" s="140" t="s">
        <v>156</v>
      </c>
      <c r="F132" s="86">
        <f aca="true" t="shared" si="1" ref="F132:F138">SUM(G132:H132)</f>
        <v>0</v>
      </c>
      <c r="G132" s="86">
        <v>0</v>
      </c>
      <c r="H132" s="86">
        <v>0</v>
      </c>
    </row>
    <row r="133" spans="1:8" ht="35.25" customHeight="1">
      <c r="A133" s="79">
        <v>2482</v>
      </c>
      <c r="B133" s="52" t="s">
        <v>885</v>
      </c>
      <c r="C133" s="52">
        <v>8</v>
      </c>
      <c r="D133" s="52">
        <v>2</v>
      </c>
      <c r="E133" s="140" t="s">
        <v>157</v>
      </c>
      <c r="F133" s="86">
        <f t="shared" si="1"/>
        <v>0</v>
      </c>
      <c r="G133" s="86">
        <v>0</v>
      </c>
      <c r="H133" s="86">
        <v>0</v>
      </c>
    </row>
    <row r="134" spans="1:8" ht="24" customHeight="1">
      <c r="A134" s="79">
        <v>2483</v>
      </c>
      <c r="B134" s="52" t="s">
        <v>885</v>
      </c>
      <c r="C134" s="52">
        <v>8</v>
      </c>
      <c r="D134" s="52">
        <v>3</v>
      </c>
      <c r="E134" s="140" t="s">
        <v>158</v>
      </c>
      <c r="F134" s="86">
        <f t="shared" si="1"/>
        <v>0</v>
      </c>
      <c r="G134" s="86">
        <v>0</v>
      </c>
      <c r="H134" s="86">
        <v>0</v>
      </c>
    </row>
    <row r="135" spans="1:8" ht="33.75" customHeight="1">
      <c r="A135" s="79">
        <v>2484</v>
      </c>
      <c r="B135" s="52" t="s">
        <v>885</v>
      </c>
      <c r="C135" s="52">
        <v>8</v>
      </c>
      <c r="D135" s="52">
        <v>4</v>
      </c>
      <c r="E135" s="140" t="s">
        <v>405</v>
      </c>
      <c r="F135" s="86">
        <f t="shared" si="1"/>
        <v>0</v>
      </c>
      <c r="G135" s="86">
        <v>0</v>
      </c>
      <c r="H135" s="86">
        <v>0</v>
      </c>
    </row>
    <row r="136" spans="1:8" ht="24" customHeight="1">
      <c r="A136" s="79">
        <v>2485</v>
      </c>
      <c r="B136" s="52" t="s">
        <v>885</v>
      </c>
      <c r="C136" s="52">
        <v>8</v>
      </c>
      <c r="D136" s="52">
        <v>5</v>
      </c>
      <c r="E136" s="140" t="s">
        <v>406</v>
      </c>
      <c r="F136" s="86">
        <f t="shared" si="1"/>
        <v>0</v>
      </c>
      <c r="G136" s="86">
        <v>0</v>
      </c>
      <c r="H136" s="86">
        <v>0</v>
      </c>
    </row>
    <row r="137" spans="1:8" ht="16.5" customHeight="1">
      <c r="A137" s="79">
        <v>2486</v>
      </c>
      <c r="B137" s="52" t="s">
        <v>885</v>
      </c>
      <c r="C137" s="52">
        <v>8</v>
      </c>
      <c r="D137" s="52">
        <v>6</v>
      </c>
      <c r="E137" s="140" t="s">
        <v>407</v>
      </c>
      <c r="F137" s="86">
        <f t="shared" si="1"/>
        <v>0</v>
      </c>
      <c r="G137" s="86">
        <v>0</v>
      </c>
      <c r="H137" s="86">
        <v>0</v>
      </c>
    </row>
    <row r="138" spans="1:8" ht="23.25" customHeight="1">
      <c r="A138" s="79">
        <v>2487</v>
      </c>
      <c r="B138" s="52" t="s">
        <v>885</v>
      </c>
      <c r="C138" s="52">
        <v>8</v>
      </c>
      <c r="D138" s="52">
        <v>7</v>
      </c>
      <c r="E138" s="140" t="s">
        <v>408</v>
      </c>
      <c r="F138" s="86">
        <f t="shared" si="1"/>
        <v>0</v>
      </c>
      <c r="G138" s="86">
        <v>0</v>
      </c>
      <c r="H138" s="86">
        <v>0</v>
      </c>
    </row>
    <row r="139" spans="1:8" ht="17.25" customHeight="1">
      <c r="A139" s="79">
        <v>2490</v>
      </c>
      <c r="B139" s="52" t="s">
        <v>885</v>
      </c>
      <c r="C139" s="52">
        <v>9</v>
      </c>
      <c r="D139" s="52">
        <v>0</v>
      </c>
      <c r="E139" s="140" t="s">
        <v>409</v>
      </c>
      <c r="F139" s="86">
        <f>SUM(F141)</f>
        <v>-20642.6</v>
      </c>
      <c r="G139" s="86">
        <f>SUM(G141)</f>
        <v>0</v>
      </c>
      <c r="H139" s="86">
        <f>SUM(H141)</f>
        <v>-20642.6</v>
      </c>
    </row>
    <row r="140" spans="1:11" s="12" customFormat="1" ht="10.5" customHeight="1">
      <c r="A140" s="79"/>
      <c r="B140" s="52"/>
      <c r="C140" s="52"/>
      <c r="D140" s="52"/>
      <c r="E140" s="140" t="s">
        <v>739</v>
      </c>
      <c r="F140" s="86"/>
      <c r="G140" s="86"/>
      <c r="H140" s="86"/>
      <c r="I140" s="9"/>
      <c r="J140" s="9"/>
      <c r="K140" s="9"/>
    </row>
    <row r="141" spans="1:8" ht="14.25" customHeight="1">
      <c r="A141" s="79">
        <v>2491</v>
      </c>
      <c r="B141" s="52" t="s">
        <v>885</v>
      </c>
      <c r="C141" s="52">
        <v>9</v>
      </c>
      <c r="D141" s="52">
        <v>1</v>
      </c>
      <c r="E141" s="140" t="s">
        <v>409</v>
      </c>
      <c r="F141" s="86">
        <f>SUM(G141:H141)</f>
        <v>-20642.6</v>
      </c>
      <c r="G141" s="86">
        <v>0</v>
      </c>
      <c r="H141" s="344">
        <v>-20642.6</v>
      </c>
    </row>
    <row r="142" spans="1:11" s="32" customFormat="1" ht="24.75" customHeight="1">
      <c r="A142" s="79">
        <v>2500</v>
      </c>
      <c r="B142" s="52" t="s">
        <v>887</v>
      </c>
      <c r="C142" s="52">
        <v>0</v>
      </c>
      <c r="D142" s="52">
        <v>0</v>
      </c>
      <c r="E142" s="140" t="s">
        <v>539</v>
      </c>
      <c r="F142" s="86">
        <f>SUM(F144,F147,F150,F153,F156,F159,)</f>
        <v>93369.6</v>
      </c>
      <c r="G142" s="86">
        <f>SUM(G144,G147,G150,G153,G156,G159,)</f>
        <v>72369.6</v>
      </c>
      <c r="H142" s="86">
        <f>SUM(H144,H147,H150,H153,H156,H159,)</f>
        <v>21000</v>
      </c>
      <c r="I142" s="9"/>
      <c r="J142" s="9"/>
      <c r="K142" s="9"/>
    </row>
    <row r="143" spans="1:8" ht="11.25" customHeight="1">
      <c r="A143" s="79"/>
      <c r="B143" s="52"/>
      <c r="C143" s="52"/>
      <c r="D143" s="52"/>
      <c r="E143" s="140" t="s">
        <v>738</v>
      </c>
      <c r="F143" s="86"/>
      <c r="G143" s="86"/>
      <c r="H143" s="86"/>
    </row>
    <row r="144" spans="1:8" ht="10.5" customHeight="1">
      <c r="A144" s="79">
        <v>2510</v>
      </c>
      <c r="B144" s="52" t="s">
        <v>887</v>
      </c>
      <c r="C144" s="52">
        <v>1</v>
      </c>
      <c r="D144" s="52">
        <v>0</v>
      </c>
      <c r="E144" s="140" t="s">
        <v>410</v>
      </c>
      <c r="F144" s="86">
        <f>SUM(F146)</f>
        <v>84069.6</v>
      </c>
      <c r="G144" s="86">
        <f>SUM(G146)</f>
        <v>63069.6</v>
      </c>
      <c r="H144" s="86">
        <f>SUM(H146)</f>
        <v>21000</v>
      </c>
    </row>
    <row r="145" spans="1:11" s="12" customFormat="1" ht="10.5" customHeight="1">
      <c r="A145" s="79"/>
      <c r="B145" s="52"/>
      <c r="C145" s="52"/>
      <c r="D145" s="52"/>
      <c r="E145" s="140" t="s">
        <v>739</v>
      </c>
      <c r="F145" s="232"/>
      <c r="G145" s="232"/>
      <c r="H145" s="86"/>
      <c r="I145" s="9"/>
      <c r="J145" s="9"/>
      <c r="K145" s="9"/>
    </row>
    <row r="146" spans="1:8" ht="13.5" customHeight="1">
      <c r="A146" s="79">
        <v>2511</v>
      </c>
      <c r="B146" s="52" t="s">
        <v>887</v>
      </c>
      <c r="C146" s="52">
        <v>1</v>
      </c>
      <c r="D146" s="52">
        <v>1</v>
      </c>
      <c r="E146" s="140" t="s">
        <v>410</v>
      </c>
      <c r="F146" s="232">
        <f>SUM(G146:H146)</f>
        <v>84069.6</v>
      </c>
      <c r="G146" s="232">
        <v>63069.6</v>
      </c>
      <c r="H146" s="86">
        <v>21000</v>
      </c>
    </row>
    <row r="147" spans="1:8" ht="15" customHeight="1">
      <c r="A147" s="79">
        <v>2520</v>
      </c>
      <c r="B147" s="52" t="s">
        <v>887</v>
      </c>
      <c r="C147" s="52">
        <v>2</v>
      </c>
      <c r="D147" s="52">
        <v>0</v>
      </c>
      <c r="E147" s="140" t="s">
        <v>411</v>
      </c>
      <c r="F147" s="86">
        <f>SUM(F149)</f>
        <v>0</v>
      </c>
      <c r="G147" s="86">
        <f>SUM(G149)</f>
        <v>0</v>
      </c>
      <c r="H147" s="86">
        <f>SUM(H149)</f>
        <v>0</v>
      </c>
    </row>
    <row r="148" spans="1:11" s="12" customFormat="1" ht="10.5" customHeight="1">
      <c r="A148" s="79"/>
      <c r="B148" s="52"/>
      <c r="C148" s="52"/>
      <c r="D148" s="52"/>
      <c r="E148" s="140" t="s">
        <v>739</v>
      </c>
      <c r="F148" s="86"/>
      <c r="G148" s="86"/>
      <c r="H148" s="86"/>
      <c r="I148" s="9"/>
      <c r="J148" s="9"/>
      <c r="K148" s="9"/>
    </row>
    <row r="149" spans="1:8" ht="15">
      <c r="A149" s="79">
        <v>2521</v>
      </c>
      <c r="B149" s="52" t="s">
        <v>887</v>
      </c>
      <c r="C149" s="52">
        <v>2</v>
      </c>
      <c r="D149" s="52">
        <v>1</v>
      </c>
      <c r="E149" s="140" t="s">
        <v>412</v>
      </c>
      <c r="F149" s="86">
        <f>SUM(G149:H149)</f>
        <v>0</v>
      </c>
      <c r="G149" s="86">
        <v>0</v>
      </c>
      <c r="H149" s="86">
        <v>0</v>
      </c>
    </row>
    <row r="150" spans="1:8" ht="15">
      <c r="A150" s="79">
        <v>2530</v>
      </c>
      <c r="B150" s="52" t="s">
        <v>887</v>
      </c>
      <c r="C150" s="52">
        <v>3</v>
      </c>
      <c r="D150" s="52">
        <v>0</v>
      </c>
      <c r="E150" s="140" t="s">
        <v>413</v>
      </c>
      <c r="F150" s="86">
        <f>SUM(F152)</f>
        <v>4500</v>
      </c>
      <c r="G150" s="86">
        <f>SUM(G152)</f>
        <v>4500</v>
      </c>
      <c r="H150" s="86">
        <f>SUM(H152)</f>
        <v>0</v>
      </c>
    </row>
    <row r="151" spans="1:11" s="12" customFormat="1" ht="10.5" customHeight="1">
      <c r="A151" s="79"/>
      <c r="B151" s="52"/>
      <c r="C151" s="52"/>
      <c r="D151" s="52"/>
      <c r="E151" s="140" t="s">
        <v>739</v>
      </c>
      <c r="F151" s="86"/>
      <c r="G151" s="86"/>
      <c r="H151" s="86"/>
      <c r="I151" s="9"/>
      <c r="J151" s="9"/>
      <c r="K151" s="9"/>
    </row>
    <row r="152" spans="1:8" ht="15">
      <c r="A152" s="79">
        <v>2531</v>
      </c>
      <c r="B152" s="52" t="s">
        <v>887</v>
      </c>
      <c r="C152" s="52">
        <v>3</v>
      </c>
      <c r="D152" s="52">
        <v>1</v>
      </c>
      <c r="E152" s="140" t="s">
        <v>413</v>
      </c>
      <c r="F152" s="86">
        <f>SUM(G152:H152)</f>
        <v>4500</v>
      </c>
      <c r="G152" s="86">
        <v>4500</v>
      </c>
      <c r="H152" s="86">
        <v>0</v>
      </c>
    </row>
    <row r="153" spans="1:8" ht="15">
      <c r="A153" s="79">
        <v>2540</v>
      </c>
      <c r="B153" s="52" t="s">
        <v>887</v>
      </c>
      <c r="C153" s="52">
        <v>4</v>
      </c>
      <c r="D153" s="52">
        <v>0</v>
      </c>
      <c r="E153" s="140" t="s">
        <v>414</v>
      </c>
      <c r="F153" s="86">
        <f>SUM(F155)</f>
        <v>0</v>
      </c>
      <c r="G153" s="86">
        <f>SUM(G155)</f>
        <v>0</v>
      </c>
      <c r="H153" s="86">
        <f>SUM(H155)</f>
        <v>0</v>
      </c>
    </row>
    <row r="154" spans="1:11" s="12" customFormat="1" ht="12.75" customHeight="1">
      <c r="A154" s="79"/>
      <c r="B154" s="52"/>
      <c r="C154" s="52"/>
      <c r="D154" s="52"/>
      <c r="E154" s="140" t="s">
        <v>739</v>
      </c>
      <c r="F154" s="86"/>
      <c r="G154" s="86"/>
      <c r="H154" s="86"/>
      <c r="I154" s="9"/>
      <c r="J154" s="9"/>
      <c r="K154" s="9"/>
    </row>
    <row r="155" spans="1:8" ht="12.75" customHeight="1">
      <c r="A155" s="79">
        <v>2541</v>
      </c>
      <c r="B155" s="52" t="s">
        <v>887</v>
      </c>
      <c r="C155" s="52">
        <v>4</v>
      </c>
      <c r="D155" s="52">
        <v>1</v>
      </c>
      <c r="E155" s="140" t="s">
        <v>414</v>
      </c>
      <c r="F155" s="86">
        <f>SUM(G155:H155)</f>
        <v>0</v>
      </c>
      <c r="G155" s="86">
        <v>0</v>
      </c>
      <c r="H155" s="86">
        <v>0</v>
      </c>
    </row>
    <row r="156" spans="1:8" ht="21" customHeight="1">
      <c r="A156" s="79">
        <v>2550</v>
      </c>
      <c r="B156" s="52" t="s">
        <v>887</v>
      </c>
      <c r="C156" s="52">
        <v>5</v>
      </c>
      <c r="D156" s="52">
        <v>0</v>
      </c>
      <c r="E156" s="140" t="s">
        <v>415</v>
      </c>
      <c r="F156" s="86">
        <f>SUM(F158)</f>
        <v>0</v>
      </c>
      <c r="G156" s="86">
        <f>SUM(G158)</f>
        <v>0</v>
      </c>
      <c r="H156" s="86">
        <f>SUM(H158)</f>
        <v>0</v>
      </c>
    </row>
    <row r="157" spans="1:11" s="12" customFormat="1" ht="14.25" customHeight="1">
      <c r="A157" s="79"/>
      <c r="B157" s="52"/>
      <c r="C157" s="52"/>
      <c r="D157" s="52"/>
      <c r="E157" s="140" t="s">
        <v>739</v>
      </c>
      <c r="F157" s="86"/>
      <c r="G157" s="86"/>
      <c r="H157" s="86"/>
      <c r="I157" s="9"/>
      <c r="J157" s="9"/>
      <c r="K157" s="9"/>
    </row>
    <row r="158" spans="1:8" ht="22.5" customHeight="1">
      <c r="A158" s="79">
        <v>2551</v>
      </c>
      <c r="B158" s="52" t="s">
        <v>887</v>
      </c>
      <c r="C158" s="52">
        <v>5</v>
      </c>
      <c r="D158" s="52">
        <v>1</v>
      </c>
      <c r="E158" s="140" t="s">
        <v>415</v>
      </c>
      <c r="F158" s="86">
        <f>SUM(G158:H158)</f>
        <v>0</v>
      </c>
      <c r="G158" s="86">
        <v>0</v>
      </c>
      <c r="H158" s="86">
        <v>0</v>
      </c>
    </row>
    <row r="159" spans="1:8" ht="19.5" customHeight="1">
      <c r="A159" s="79">
        <v>2560</v>
      </c>
      <c r="B159" s="52" t="s">
        <v>887</v>
      </c>
      <c r="C159" s="52">
        <v>6</v>
      </c>
      <c r="D159" s="52">
        <v>0</v>
      </c>
      <c r="E159" s="140" t="s">
        <v>416</v>
      </c>
      <c r="F159" s="86">
        <f>SUM(F161)</f>
        <v>4800</v>
      </c>
      <c r="G159" s="86">
        <f>SUM(G161)</f>
        <v>4800</v>
      </c>
      <c r="H159" s="86">
        <f>SUM(H161)</f>
        <v>0</v>
      </c>
    </row>
    <row r="160" spans="1:11" s="12" customFormat="1" ht="10.5" customHeight="1">
      <c r="A160" s="79"/>
      <c r="B160" s="52"/>
      <c r="C160" s="52"/>
      <c r="D160" s="52"/>
      <c r="E160" s="140" t="s">
        <v>739</v>
      </c>
      <c r="F160" s="86"/>
      <c r="G160" s="86"/>
      <c r="H160" s="86"/>
      <c r="I160" s="9"/>
      <c r="J160" s="9"/>
      <c r="K160" s="9"/>
    </row>
    <row r="161" spans="1:8" ht="24" customHeight="1">
      <c r="A161" s="79">
        <v>2561</v>
      </c>
      <c r="B161" s="52" t="s">
        <v>887</v>
      </c>
      <c r="C161" s="52">
        <v>6</v>
      </c>
      <c r="D161" s="52">
        <v>1</v>
      </c>
      <c r="E161" s="140" t="s">
        <v>416</v>
      </c>
      <c r="F161" s="86">
        <f>SUM(G161:H161)</f>
        <v>4800</v>
      </c>
      <c r="G161" s="86">
        <v>4800</v>
      </c>
      <c r="H161" s="86">
        <v>0</v>
      </c>
    </row>
    <row r="162" spans="1:11" s="32" customFormat="1" ht="34.5" customHeight="1">
      <c r="A162" s="79">
        <v>2600</v>
      </c>
      <c r="B162" s="52" t="s">
        <v>888</v>
      </c>
      <c r="C162" s="52">
        <v>0</v>
      </c>
      <c r="D162" s="52">
        <v>0</v>
      </c>
      <c r="E162" s="140" t="s">
        <v>928</v>
      </c>
      <c r="F162" s="86">
        <f>SUM(F164,F167,F170,F173,F176,F179,)</f>
        <v>41689.5</v>
      </c>
      <c r="G162" s="86">
        <f>SUM(G164,G167,G170,G173,G176,G179,)</f>
        <v>15810</v>
      </c>
      <c r="H162" s="86">
        <f>SUM(H164,H167,H170,H173,H176,H179,)</f>
        <v>25879.5</v>
      </c>
      <c r="I162" s="9"/>
      <c r="J162" s="9"/>
      <c r="K162" s="9"/>
    </row>
    <row r="163" spans="1:8" ht="11.25" customHeight="1">
      <c r="A163" s="79"/>
      <c r="B163" s="52"/>
      <c r="C163" s="52"/>
      <c r="D163" s="52"/>
      <c r="E163" s="140" t="s">
        <v>738</v>
      </c>
      <c r="F163" s="86"/>
      <c r="G163" s="86"/>
      <c r="H163" s="86"/>
    </row>
    <row r="164" spans="1:8" ht="12.75" customHeight="1">
      <c r="A164" s="79">
        <v>2610</v>
      </c>
      <c r="B164" s="52" t="s">
        <v>888</v>
      </c>
      <c r="C164" s="52">
        <v>1</v>
      </c>
      <c r="D164" s="52">
        <v>0</v>
      </c>
      <c r="E164" s="140" t="s">
        <v>417</v>
      </c>
      <c r="F164" s="86">
        <f>SUM(F166)</f>
        <v>0</v>
      </c>
      <c r="G164" s="86">
        <f>SUM(G166)</f>
        <v>0</v>
      </c>
      <c r="H164" s="86">
        <f>SUM(H166)</f>
        <v>0</v>
      </c>
    </row>
    <row r="165" spans="1:11" s="12" customFormat="1" ht="10.5" customHeight="1">
      <c r="A165" s="79"/>
      <c r="B165" s="52"/>
      <c r="C165" s="52"/>
      <c r="D165" s="52"/>
      <c r="E165" s="140" t="s">
        <v>739</v>
      </c>
      <c r="F165" s="86"/>
      <c r="G165" s="86"/>
      <c r="H165" s="86"/>
      <c r="I165" s="9"/>
      <c r="J165" s="9"/>
      <c r="K165" s="9"/>
    </row>
    <row r="166" spans="1:8" ht="14.25" customHeight="1">
      <c r="A166" s="79">
        <v>2611</v>
      </c>
      <c r="B166" s="52" t="s">
        <v>888</v>
      </c>
      <c r="C166" s="52">
        <v>1</v>
      </c>
      <c r="D166" s="52">
        <v>1</v>
      </c>
      <c r="E166" s="140" t="s">
        <v>418</v>
      </c>
      <c r="F166" s="86">
        <f>SUM(G166:H166)</f>
        <v>0</v>
      </c>
      <c r="G166" s="86">
        <v>0</v>
      </c>
      <c r="H166" s="86">
        <v>0</v>
      </c>
    </row>
    <row r="167" spans="1:8" ht="13.5" customHeight="1">
      <c r="A167" s="79">
        <v>2620</v>
      </c>
      <c r="B167" s="52" t="s">
        <v>888</v>
      </c>
      <c r="C167" s="52">
        <v>2</v>
      </c>
      <c r="D167" s="52">
        <v>0</v>
      </c>
      <c r="E167" s="140" t="s">
        <v>419</v>
      </c>
      <c r="F167" s="86">
        <f>SUM(F169)</f>
        <v>0</v>
      </c>
      <c r="G167" s="86">
        <f>SUM(G169)</f>
        <v>0</v>
      </c>
      <c r="H167" s="86">
        <f>SUM(H169)</f>
        <v>0</v>
      </c>
    </row>
    <row r="168" spans="1:11" s="12" customFormat="1" ht="10.5" customHeight="1">
      <c r="A168" s="79"/>
      <c r="B168" s="52"/>
      <c r="C168" s="52"/>
      <c r="D168" s="52"/>
      <c r="E168" s="140" t="s">
        <v>739</v>
      </c>
      <c r="F168" s="86"/>
      <c r="G168" s="86"/>
      <c r="H168" s="86"/>
      <c r="I168" s="9"/>
      <c r="J168" s="9"/>
      <c r="K168" s="9"/>
    </row>
    <row r="169" spans="1:8" ht="13.5" customHeight="1">
      <c r="A169" s="79">
        <v>2621</v>
      </c>
      <c r="B169" s="52" t="s">
        <v>888</v>
      </c>
      <c r="C169" s="52">
        <v>2</v>
      </c>
      <c r="D169" s="52">
        <v>1</v>
      </c>
      <c r="E169" s="140" t="s">
        <v>419</v>
      </c>
      <c r="F169" s="86">
        <f>SUM(G169:H169)</f>
        <v>0</v>
      </c>
      <c r="G169" s="86">
        <v>0</v>
      </c>
      <c r="H169" s="86">
        <v>0</v>
      </c>
    </row>
    <row r="170" spans="1:8" ht="12.75" customHeight="1">
      <c r="A170" s="79">
        <v>2630</v>
      </c>
      <c r="B170" s="52" t="s">
        <v>888</v>
      </c>
      <c r="C170" s="52">
        <v>3</v>
      </c>
      <c r="D170" s="52">
        <v>0</v>
      </c>
      <c r="E170" s="140" t="s">
        <v>420</v>
      </c>
      <c r="F170" s="86">
        <f>SUM(F172)</f>
        <v>4810</v>
      </c>
      <c r="G170" s="86">
        <f>SUM(G172)</f>
        <v>4810</v>
      </c>
      <c r="H170" s="86">
        <f>SUM(H172)</f>
        <v>0</v>
      </c>
    </row>
    <row r="171" spans="1:11" s="12" customFormat="1" ht="12.75" customHeight="1">
      <c r="A171" s="79"/>
      <c r="B171" s="52"/>
      <c r="C171" s="52"/>
      <c r="D171" s="52"/>
      <c r="E171" s="140" t="s">
        <v>739</v>
      </c>
      <c r="F171" s="86"/>
      <c r="G171" s="86"/>
      <c r="H171" s="86"/>
      <c r="I171" s="9"/>
      <c r="J171" s="9"/>
      <c r="K171" s="9"/>
    </row>
    <row r="172" spans="1:8" ht="12" customHeight="1">
      <c r="A172" s="79">
        <v>2631</v>
      </c>
      <c r="B172" s="52" t="s">
        <v>888</v>
      </c>
      <c r="C172" s="52">
        <v>3</v>
      </c>
      <c r="D172" s="52">
        <v>1</v>
      </c>
      <c r="E172" s="140" t="s">
        <v>421</v>
      </c>
      <c r="F172" s="86">
        <f>SUM(G172:H172)</f>
        <v>4810</v>
      </c>
      <c r="G172" s="86">
        <v>4810</v>
      </c>
      <c r="H172" s="86">
        <v>0</v>
      </c>
    </row>
    <row r="173" spans="1:8" ht="13.5" customHeight="1">
      <c r="A173" s="79">
        <v>2640</v>
      </c>
      <c r="B173" s="52" t="s">
        <v>888</v>
      </c>
      <c r="C173" s="52">
        <v>4</v>
      </c>
      <c r="D173" s="52">
        <v>0</v>
      </c>
      <c r="E173" s="140" t="s">
        <v>422</v>
      </c>
      <c r="F173" s="86">
        <f>SUM(F175)</f>
        <v>36879.5</v>
      </c>
      <c r="G173" s="86">
        <f>SUM(G175)</f>
        <v>11000</v>
      </c>
      <c r="H173" s="86">
        <f>SUM(H175)</f>
        <v>25879.5</v>
      </c>
    </row>
    <row r="174" spans="1:11" s="12" customFormat="1" ht="10.5" customHeight="1">
      <c r="A174" s="79"/>
      <c r="B174" s="52"/>
      <c r="C174" s="52"/>
      <c r="D174" s="52"/>
      <c r="E174" s="140" t="s">
        <v>739</v>
      </c>
      <c r="F174" s="86"/>
      <c r="G174" s="86"/>
      <c r="H174" s="86"/>
      <c r="I174" s="9"/>
      <c r="J174" s="9"/>
      <c r="K174" s="9"/>
    </row>
    <row r="175" spans="1:8" ht="13.5" customHeight="1">
      <c r="A175" s="79">
        <v>2641</v>
      </c>
      <c r="B175" s="52" t="s">
        <v>888</v>
      </c>
      <c r="C175" s="52">
        <v>4</v>
      </c>
      <c r="D175" s="52">
        <v>1</v>
      </c>
      <c r="E175" s="140" t="s">
        <v>423</v>
      </c>
      <c r="F175" s="86">
        <f>SUM(G175:H175)</f>
        <v>36879.5</v>
      </c>
      <c r="G175" s="86">
        <v>11000</v>
      </c>
      <c r="H175" s="86">
        <v>25879.5</v>
      </c>
    </row>
    <row r="176" spans="1:8" ht="36" customHeight="1">
      <c r="A176" s="79">
        <v>2650</v>
      </c>
      <c r="B176" s="52" t="s">
        <v>888</v>
      </c>
      <c r="C176" s="52">
        <v>5</v>
      </c>
      <c r="D176" s="52">
        <v>0</v>
      </c>
      <c r="E176" s="140" t="s">
        <v>433</v>
      </c>
      <c r="F176" s="86">
        <f>SUM(F178)</f>
        <v>0</v>
      </c>
      <c r="G176" s="86">
        <f>SUM(G178)</f>
        <v>0</v>
      </c>
      <c r="H176" s="86">
        <f>SUM(H178)</f>
        <v>0</v>
      </c>
    </row>
    <row r="177" spans="1:11" s="12" customFormat="1" ht="14.25" customHeight="1">
      <c r="A177" s="79"/>
      <c r="B177" s="52"/>
      <c r="C177" s="52"/>
      <c r="D177" s="52"/>
      <c r="E177" s="140" t="s">
        <v>739</v>
      </c>
      <c r="F177" s="86"/>
      <c r="G177" s="86"/>
      <c r="H177" s="86"/>
      <c r="I177" s="9"/>
      <c r="J177" s="9"/>
      <c r="K177" s="9"/>
    </row>
    <row r="178" spans="1:8" ht="33" customHeight="1">
      <c r="A178" s="79">
        <v>2651</v>
      </c>
      <c r="B178" s="52" t="s">
        <v>888</v>
      </c>
      <c r="C178" s="52">
        <v>5</v>
      </c>
      <c r="D178" s="52">
        <v>1</v>
      </c>
      <c r="E178" s="140" t="s">
        <v>433</v>
      </c>
      <c r="F178" s="86">
        <f>SUM(G178:H178)</f>
        <v>0</v>
      </c>
      <c r="G178" s="86">
        <v>0</v>
      </c>
      <c r="H178" s="86">
        <v>0</v>
      </c>
    </row>
    <row r="179" spans="1:8" ht="26.25" customHeight="1">
      <c r="A179" s="79">
        <v>2660</v>
      </c>
      <c r="B179" s="52" t="s">
        <v>888</v>
      </c>
      <c r="C179" s="52">
        <v>6</v>
      </c>
      <c r="D179" s="52">
        <v>0</v>
      </c>
      <c r="E179" s="140" t="s">
        <v>436</v>
      </c>
      <c r="F179" s="86">
        <f>SUM(F181)</f>
        <v>0</v>
      </c>
      <c r="G179" s="86">
        <f>SUM(G181)</f>
        <v>0</v>
      </c>
      <c r="H179" s="86">
        <f>SUM(H181)</f>
        <v>0</v>
      </c>
    </row>
    <row r="180" spans="1:11" s="12" customFormat="1" ht="11.25" customHeight="1">
      <c r="A180" s="79"/>
      <c r="B180" s="52"/>
      <c r="C180" s="52"/>
      <c r="D180" s="52"/>
      <c r="E180" s="140" t="s">
        <v>739</v>
      </c>
      <c r="F180" s="86"/>
      <c r="G180" s="86"/>
      <c r="H180" s="86"/>
      <c r="I180" s="9"/>
      <c r="J180" s="9"/>
      <c r="K180" s="9"/>
    </row>
    <row r="181" spans="1:8" ht="24" customHeight="1">
      <c r="A181" s="79">
        <v>2661</v>
      </c>
      <c r="B181" s="52" t="s">
        <v>888</v>
      </c>
      <c r="C181" s="52">
        <v>6</v>
      </c>
      <c r="D181" s="52">
        <v>1</v>
      </c>
      <c r="E181" s="140" t="s">
        <v>436</v>
      </c>
      <c r="F181" s="86">
        <f>SUM(G181:H181)</f>
        <v>0</v>
      </c>
      <c r="G181" s="86">
        <v>0</v>
      </c>
      <c r="H181" s="86">
        <v>0</v>
      </c>
    </row>
    <row r="182" spans="1:11" s="32" customFormat="1" ht="27.75" customHeight="1">
      <c r="A182" s="79">
        <v>2700</v>
      </c>
      <c r="B182" s="52" t="s">
        <v>889</v>
      </c>
      <c r="C182" s="52">
        <v>0</v>
      </c>
      <c r="D182" s="52">
        <v>0</v>
      </c>
      <c r="E182" s="140" t="s">
        <v>535</v>
      </c>
      <c r="F182" s="86">
        <f>SUM(F184,F189,F195,F201,F204,F207)</f>
        <v>0</v>
      </c>
      <c r="G182" s="86">
        <f>SUM(G184,G189,G195,G201,G204,G207)</f>
        <v>0</v>
      </c>
      <c r="H182" s="86">
        <f>SUM(H184,H189,H195,H201,H204,H207)</f>
        <v>0</v>
      </c>
      <c r="I182" s="9"/>
      <c r="J182" s="9"/>
      <c r="K182" s="9"/>
    </row>
    <row r="183" spans="1:8" ht="11.25" customHeight="1">
      <c r="A183" s="79"/>
      <c r="B183" s="52"/>
      <c r="C183" s="52"/>
      <c r="D183" s="52"/>
      <c r="E183" s="140" t="s">
        <v>738</v>
      </c>
      <c r="F183" s="86"/>
      <c r="G183" s="86"/>
      <c r="H183" s="86"/>
    </row>
    <row r="184" spans="1:8" ht="12" customHeight="1">
      <c r="A184" s="79">
        <v>2710</v>
      </c>
      <c r="B184" s="52" t="s">
        <v>889</v>
      </c>
      <c r="C184" s="52">
        <v>1</v>
      </c>
      <c r="D184" s="52">
        <v>0</v>
      </c>
      <c r="E184" s="140" t="s">
        <v>437</v>
      </c>
      <c r="F184" s="86">
        <f>SUM(F186:F188)</f>
        <v>0</v>
      </c>
      <c r="G184" s="86">
        <f>SUM(G186:G188)</f>
        <v>0</v>
      </c>
      <c r="H184" s="86">
        <f>SUM(H186:H188)</f>
        <v>0</v>
      </c>
    </row>
    <row r="185" spans="1:11" s="12" customFormat="1" ht="11.25" customHeight="1">
      <c r="A185" s="79"/>
      <c r="B185" s="52"/>
      <c r="C185" s="52"/>
      <c r="D185" s="52"/>
      <c r="E185" s="140" t="s">
        <v>739</v>
      </c>
      <c r="F185" s="86"/>
      <c r="G185" s="86"/>
      <c r="H185" s="86"/>
      <c r="I185" s="9"/>
      <c r="J185" s="9"/>
      <c r="K185" s="9"/>
    </row>
    <row r="186" spans="1:8" ht="12.75" customHeight="1">
      <c r="A186" s="79">
        <v>2711</v>
      </c>
      <c r="B186" s="52" t="s">
        <v>889</v>
      </c>
      <c r="C186" s="52">
        <v>1</v>
      </c>
      <c r="D186" s="52">
        <v>1</v>
      </c>
      <c r="E186" s="140" t="s">
        <v>438</v>
      </c>
      <c r="F186" s="86">
        <f>SUM(G186:H186)</f>
        <v>0</v>
      </c>
      <c r="G186" s="86">
        <v>0</v>
      </c>
      <c r="H186" s="86">
        <v>0</v>
      </c>
    </row>
    <row r="187" spans="1:8" ht="14.25" customHeight="1">
      <c r="A187" s="79">
        <v>2712</v>
      </c>
      <c r="B187" s="52" t="s">
        <v>889</v>
      </c>
      <c r="C187" s="52">
        <v>1</v>
      </c>
      <c r="D187" s="52">
        <v>2</v>
      </c>
      <c r="E187" s="140" t="s">
        <v>439</v>
      </c>
      <c r="F187" s="86">
        <f>SUM(G187:H187)</f>
        <v>0</v>
      </c>
      <c r="G187" s="86">
        <v>0</v>
      </c>
      <c r="H187" s="86">
        <v>0</v>
      </c>
    </row>
    <row r="188" spans="1:8" ht="13.5" customHeight="1">
      <c r="A188" s="79">
        <v>2713</v>
      </c>
      <c r="B188" s="52" t="s">
        <v>889</v>
      </c>
      <c r="C188" s="52">
        <v>1</v>
      </c>
      <c r="D188" s="52">
        <v>3</v>
      </c>
      <c r="E188" s="140" t="s">
        <v>620</v>
      </c>
      <c r="F188" s="86">
        <f>SUM(G188:H188)</f>
        <v>0</v>
      </c>
      <c r="G188" s="86">
        <v>0</v>
      </c>
      <c r="H188" s="86">
        <v>0</v>
      </c>
    </row>
    <row r="189" spans="1:8" ht="12" customHeight="1">
      <c r="A189" s="79">
        <v>2720</v>
      </c>
      <c r="B189" s="52" t="s">
        <v>889</v>
      </c>
      <c r="C189" s="52">
        <v>2</v>
      </c>
      <c r="D189" s="52">
        <v>0</v>
      </c>
      <c r="E189" s="140" t="s">
        <v>890</v>
      </c>
      <c r="F189" s="86">
        <f>SUM(F191:F194)</f>
        <v>0</v>
      </c>
      <c r="G189" s="86">
        <f>SUM(G191:G194)</f>
        <v>0</v>
      </c>
      <c r="H189" s="86">
        <f>SUM(H191:H194)</f>
        <v>0</v>
      </c>
    </row>
    <row r="190" spans="1:11" s="12" customFormat="1" ht="12.75" customHeight="1">
      <c r="A190" s="79"/>
      <c r="B190" s="52"/>
      <c r="C190" s="52"/>
      <c r="D190" s="52"/>
      <c r="E190" s="140" t="s">
        <v>739</v>
      </c>
      <c r="F190" s="86"/>
      <c r="G190" s="86"/>
      <c r="H190" s="86"/>
      <c r="I190" s="9"/>
      <c r="J190" s="9"/>
      <c r="K190" s="9"/>
    </row>
    <row r="191" spans="1:8" ht="15">
      <c r="A191" s="79">
        <v>2721</v>
      </c>
      <c r="B191" s="52" t="s">
        <v>889</v>
      </c>
      <c r="C191" s="52">
        <v>2</v>
      </c>
      <c r="D191" s="52">
        <v>1</v>
      </c>
      <c r="E191" s="140" t="s">
        <v>440</v>
      </c>
      <c r="F191" s="86">
        <f>SUM(G191:H191)</f>
        <v>0</v>
      </c>
      <c r="G191" s="86">
        <v>0</v>
      </c>
      <c r="H191" s="86">
        <v>0</v>
      </c>
    </row>
    <row r="192" spans="1:8" ht="15">
      <c r="A192" s="79">
        <v>2722</v>
      </c>
      <c r="B192" s="52" t="s">
        <v>889</v>
      </c>
      <c r="C192" s="52">
        <v>2</v>
      </c>
      <c r="D192" s="52">
        <v>2</v>
      </c>
      <c r="E192" s="140" t="s">
        <v>441</v>
      </c>
      <c r="F192" s="86">
        <f>SUM(G192:H192)</f>
        <v>0</v>
      </c>
      <c r="G192" s="86">
        <v>0</v>
      </c>
      <c r="H192" s="86">
        <v>0</v>
      </c>
    </row>
    <row r="193" spans="1:8" ht="15">
      <c r="A193" s="79">
        <v>2723</v>
      </c>
      <c r="B193" s="52" t="s">
        <v>889</v>
      </c>
      <c r="C193" s="52">
        <v>2</v>
      </c>
      <c r="D193" s="52">
        <v>3</v>
      </c>
      <c r="E193" s="140" t="s">
        <v>621</v>
      </c>
      <c r="F193" s="86">
        <f>SUM(G193:H193)</f>
        <v>0</v>
      </c>
      <c r="G193" s="86">
        <v>0</v>
      </c>
      <c r="H193" s="86">
        <v>0</v>
      </c>
    </row>
    <row r="194" spans="1:8" ht="15">
      <c r="A194" s="79">
        <v>2724</v>
      </c>
      <c r="B194" s="52" t="s">
        <v>889</v>
      </c>
      <c r="C194" s="52">
        <v>2</v>
      </c>
      <c r="D194" s="52">
        <v>4</v>
      </c>
      <c r="E194" s="140" t="s">
        <v>442</v>
      </c>
      <c r="F194" s="86">
        <f>SUM(G194:H194)</f>
        <v>0</v>
      </c>
      <c r="G194" s="86">
        <v>0</v>
      </c>
      <c r="H194" s="86">
        <v>0</v>
      </c>
    </row>
    <row r="195" spans="1:8" ht="15">
      <c r="A195" s="79">
        <v>2730</v>
      </c>
      <c r="B195" s="52" t="s">
        <v>889</v>
      </c>
      <c r="C195" s="52">
        <v>3</v>
      </c>
      <c r="D195" s="52">
        <v>0</v>
      </c>
      <c r="E195" s="140" t="s">
        <v>443</v>
      </c>
      <c r="F195" s="86">
        <f>SUM(F197:F200)</f>
        <v>0</v>
      </c>
      <c r="G195" s="86">
        <f>SUM(G197:G200)</f>
        <v>0</v>
      </c>
      <c r="H195" s="86">
        <f>SUM(H197:H200)</f>
        <v>0</v>
      </c>
    </row>
    <row r="196" spans="1:11" s="12" customFormat="1" ht="10.5" customHeight="1">
      <c r="A196" s="79"/>
      <c r="B196" s="52"/>
      <c r="C196" s="52"/>
      <c r="D196" s="52"/>
      <c r="E196" s="140" t="s">
        <v>739</v>
      </c>
      <c r="F196" s="86"/>
      <c r="G196" s="86"/>
      <c r="H196" s="86"/>
      <c r="I196" s="9"/>
      <c r="J196" s="9"/>
      <c r="K196" s="9"/>
    </row>
    <row r="197" spans="1:8" ht="15">
      <c r="A197" s="79">
        <v>2731</v>
      </c>
      <c r="B197" s="52" t="s">
        <v>889</v>
      </c>
      <c r="C197" s="52">
        <v>3</v>
      </c>
      <c r="D197" s="52">
        <v>1</v>
      </c>
      <c r="E197" s="140" t="s">
        <v>444</v>
      </c>
      <c r="F197" s="86">
        <f>SUM(G197:H197)</f>
        <v>0</v>
      </c>
      <c r="G197" s="86">
        <v>0</v>
      </c>
      <c r="H197" s="86">
        <v>0</v>
      </c>
    </row>
    <row r="198" spans="1:8" ht="15">
      <c r="A198" s="79">
        <v>2732</v>
      </c>
      <c r="B198" s="52" t="s">
        <v>889</v>
      </c>
      <c r="C198" s="52">
        <v>3</v>
      </c>
      <c r="D198" s="52">
        <v>2</v>
      </c>
      <c r="E198" s="140" t="s">
        <v>445</v>
      </c>
      <c r="F198" s="86">
        <f>SUM(G198:H198)</f>
        <v>0</v>
      </c>
      <c r="G198" s="86">
        <v>0</v>
      </c>
      <c r="H198" s="86">
        <v>0</v>
      </c>
    </row>
    <row r="199" spans="1:8" ht="15">
      <c r="A199" s="79">
        <v>2733</v>
      </c>
      <c r="B199" s="52" t="s">
        <v>889</v>
      </c>
      <c r="C199" s="52">
        <v>3</v>
      </c>
      <c r="D199" s="52">
        <v>3</v>
      </c>
      <c r="E199" s="140" t="s">
        <v>446</v>
      </c>
      <c r="F199" s="86">
        <f>SUM(G199:H199)</f>
        <v>0</v>
      </c>
      <c r="G199" s="86">
        <v>0</v>
      </c>
      <c r="H199" s="86">
        <v>0</v>
      </c>
    </row>
    <row r="200" spans="1:8" ht="24" customHeight="1">
      <c r="A200" s="79">
        <v>2734</v>
      </c>
      <c r="B200" s="52" t="s">
        <v>889</v>
      </c>
      <c r="C200" s="52">
        <v>3</v>
      </c>
      <c r="D200" s="52">
        <v>4</v>
      </c>
      <c r="E200" s="140" t="s">
        <v>447</v>
      </c>
      <c r="F200" s="86">
        <f>SUM(G200:H200)</f>
        <v>0</v>
      </c>
      <c r="G200" s="86">
        <v>0</v>
      </c>
      <c r="H200" s="86">
        <v>0</v>
      </c>
    </row>
    <row r="201" spans="1:8" ht="14.25" customHeight="1">
      <c r="A201" s="79">
        <v>2740</v>
      </c>
      <c r="B201" s="52" t="s">
        <v>889</v>
      </c>
      <c r="C201" s="52">
        <v>4</v>
      </c>
      <c r="D201" s="52">
        <v>0</v>
      </c>
      <c r="E201" s="140" t="s">
        <v>448</v>
      </c>
      <c r="F201" s="86">
        <f>SUM(F203)</f>
        <v>0</v>
      </c>
      <c r="G201" s="86">
        <f>SUM(G203)</f>
        <v>0</v>
      </c>
      <c r="H201" s="86">
        <f>SUM(H203)</f>
        <v>0</v>
      </c>
    </row>
    <row r="202" spans="1:11" s="12" customFormat="1" ht="10.5" customHeight="1">
      <c r="A202" s="79"/>
      <c r="B202" s="52"/>
      <c r="C202" s="52"/>
      <c r="D202" s="52"/>
      <c r="E202" s="140" t="s">
        <v>739</v>
      </c>
      <c r="F202" s="86"/>
      <c r="G202" s="86"/>
      <c r="H202" s="86"/>
      <c r="I202" s="9"/>
      <c r="J202" s="9"/>
      <c r="K202" s="9"/>
    </row>
    <row r="203" spans="1:8" ht="15" customHeight="1">
      <c r="A203" s="79">
        <v>2741</v>
      </c>
      <c r="B203" s="52" t="s">
        <v>889</v>
      </c>
      <c r="C203" s="52">
        <v>4</v>
      </c>
      <c r="D203" s="52">
        <v>1</v>
      </c>
      <c r="E203" s="140" t="s">
        <v>448</v>
      </c>
      <c r="F203" s="86">
        <f>SUM(G203:H203)</f>
        <v>0</v>
      </c>
      <c r="G203" s="86">
        <v>0</v>
      </c>
      <c r="H203" s="86">
        <v>0</v>
      </c>
    </row>
    <row r="204" spans="1:8" ht="22.5" customHeight="1">
      <c r="A204" s="79">
        <v>2750</v>
      </c>
      <c r="B204" s="52" t="s">
        <v>889</v>
      </c>
      <c r="C204" s="52">
        <v>5</v>
      </c>
      <c r="D204" s="52">
        <v>0</v>
      </c>
      <c r="E204" s="140" t="s">
        <v>449</v>
      </c>
      <c r="F204" s="86">
        <f>SUM(F206)</f>
        <v>0</v>
      </c>
      <c r="G204" s="86">
        <f>SUM(G206)</f>
        <v>0</v>
      </c>
      <c r="H204" s="86">
        <f>SUM(H206)</f>
        <v>0</v>
      </c>
    </row>
    <row r="205" spans="1:11" s="12" customFormat="1" ht="12.75" customHeight="1">
      <c r="A205" s="79"/>
      <c r="B205" s="52"/>
      <c r="C205" s="52"/>
      <c r="D205" s="52"/>
      <c r="E205" s="140" t="s">
        <v>739</v>
      </c>
      <c r="F205" s="86"/>
      <c r="G205" s="86"/>
      <c r="H205" s="86"/>
      <c r="I205" s="9"/>
      <c r="J205" s="9"/>
      <c r="K205" s="9"/>
    </row>
    <row r="206" spans="1:8" ht="20.25" customHeight="1">
      <c r="A206" s="79">
        <v>2751</v>
      </c>
      <c r="B206" s="52" t="s">
        <v>889</v>
      </c>
      <c r="C206" s="52">
        <v>5</v>
      </c>
      <c r="D206" s="52">
        <v>1</v>
      </c>
      <c r="E206" s="140" t="s">
        <v>449</v>
      </c>
      <c r="F206" s="86">
        <f>SUM(G206:H206)</f>
        <v>0</v>
      </c>
      <c r="G206" s="86">
        <v>0</v>
      </c>
      <c r="H206" s="86">
        <v>0</v>
      </c>
    </row>
    <row r="207" spans="1:8" ht="15.75" customHeight="1">
      <c r="A207" s="79">
        <v>2760</v>
      </c>
      <c r="B207" s="52" t="s">
        <v>889</v>
      </c>
      <c r="C207" s="52">
        <v>6</v>
      </c>
      <c r="D207" s="52">
        <v>0</v>
      </c>
      <c r="E207" s="140" t="s">
        <v>450</v>
      </c>
      <c r="F207" s="86">
        <f>SUM(F209:F210)</f>
        <v>0</v>
      </c>
      <c r="G207" s="86">
        <f>SUM(G209:G210)</f>
        <v>0</v>
      </c>
      <c r="H207" s="86">
        <f>SUM(H209:H210)</f>
        <v>0</v>
      </c>
    </row>
    <row r="208" spans="1:11" s="12" customFormat="1" ht="10.5" customHeight="1">
      <c r="A208" s="79"/>
      <c r="B208" s="52"/>
      <c r="C208" s="52"/>
      <c r="D208" s="52"/>
      <c r="E208" s="140" t="s">
        <v>739</v>
      </c>
      <c r="F208" s="86"/>
      <c r="G208" s="86"/>
      <c r="H208" s="86"/>
      <c r="I208" s="9"/>
      <c r="J208" s="9"/>
      <c r="K208" s="9"/>
    </row>
    <row r="209" spans="1:8" ht="12.75" customHeight="1">
      <c r="A209" s="79">
        <v>2761</v>
      </c>
      <c r="B209" s="52" t="s">
        <v>889</v>
      </c>
      <c r="C209" s="52">
        <v>6</v>
      </c>
      <c r="D209" s="52">
        <v>1</v>
      </c>
      <c r="E209" s="140" t="s">
        <v>891</v>
      </c>
      <c r="F209" s="86">
        <f>SUM(G209:H209)</f>
        <v>0</v>
      </c>
      <c r="G209" s="86">
        <v>0</v>
      </c>
      <c r="H209" s="86">
        <v>0</v>
      </c>
    </row>
    <row r="210" spans="1:8" ht="13.5" customHeight="1">
      <c r="A210" s="79">
        <v>2762</v>
      </c>
      <c r="B210" s="52" t="s">
        <v>889</v>
      </c>
      <c r="C210" s="52">
        <v>6</v>
      </c>
      <c r="D210" s="52">
        <v>2</v>
      </c>
      <c r="E210" s="140" t="s">
        <v>450</v>
      </c>
      <c r="F210" s="86">
        <f>SUM(G210:H210)</f>
        <v>0</v>
      </c>
      <c r="G210" s="86">
        <v>0</v>
      </c>
      <c r="H210" s="86">
        <v>0</v>
      </c>
    </row>
    <row r="211" spans="1:11" s="32" customFormat="1" ht="23.25" customHeight="1">
      <c r="A211" s="79">
        <v>2800</v>
      </c>
      <c r="B211" s="52" t="s">
        <v>892</v>
      </c>
      <c r="C211" s="52">
        <v>0</v>
      </c>
      <c r="D211" s="52">
        <v>0</v>
      </c>
      <c r="E211" s="140" t="s">
        <v>540</v>
      </c>
      <c r="F211" s="86">
        <f>SUM(F213,F216,F225,F230,F235,F238)</f>
        <v>89646.20000000001</v>
      </c>
      <c r="G211" s="86">
        <f>SUM(G213,G216,G225,G230,G235,G238)</f>
        <v>56297.4</v>
      </c>
      <c r="H211" s="86">
        <f>SUM(H213,H216,H225,H230,H235,H238)</f>
        <v>33348.8</v>
      </c>
      <c r="I211" s="9"/>
      <c r="J211" s="9"/>
      <c r="K211" s="9"/>
    </row>
    <row r="212" spans="1:8" ht="11.25" customHeight="1">
      <c r="A212" s="79"/>
      <c r="B212" s="52"/>
      <c r="C212" s="52"/>
      <c r="D212" s="52"/>
      <c r="E212" s="140" t="s">
        <v>738</v>
      </c>
      <c r="F212" s="86"/>
      <c r="G212" s="86"/>
      <c r="H212" s="86"/>
    </row>
    <row r="213" spans="1:8" ht="15">
      <c r="A213" s="79">
        <v>2810</v>
      </c>
      <c r="B213" s="52" t="s">
        <v>892</v>
      </c>
      <c r="C213" s="52">
        <v>1</v>
      </c>
      <c r="D213" s="52">
        <v>0</v>
      </c>
      <c r="E213" s="140" t="s">
        <v>451</v>
      </c>
      <c r="F213" s="86">
        <f>SUM(F215)</f>
        <v>0</v>
      </c>
      <c r="G213" s="86">
        <f>SUM(G215)</f>
        <v>0</v>
      </c>
      <c r="H213" s="86">
        <f>SUM(H215)</f>
        <v>0</v>
      </c>
    </row>
    <row r="214" spans="1:11" s="12" customFormat="1" ht="10.5" customHeight="1">
      <c r="A214" s="79"/>
      <c r="B214" s="52"/>
      <c r="C214" s="52"/>
      <c r="D214" s="52"/>
      <c r="E214" s="140" t="s">
        <v>739</v>
      </c>
      <c r="F214" s="86"/>
      <c r="G214" s="86"/>
      <c r="H214" s="86"/>
      <c r="I214" s="9"/>
      <c r="J214" s="9"/>
      <c r="K214" s="9"/>
    </row>
    <row r="215" spans="1:8" ht="15">
      <c r="A215" s="79">
        <v>2811</v>
      </c>
      <c r="B215" s="52" t="s">
        <v>892</v>
      </c>
      <c r="C215" s="52">
        <v>1</v>
      </c>
      <c r="D215" s="52">
        <v>1</v>
      </c>
      <c r="E215" s="140" t="s">
        <v>451</v>
      </c>
      <c r="F215" s="86">
        <f>SUM(G215:H215)</f>
        <v>0</v>
      </c>
      <c r="G215" s="86">
        <v>0</v>
      </c>
      <c r="H215" s="86">
        <v>0</v>
      </c>
    </row>
    <row r="216" spans="1:8" ht="15">
      <c r="A216" s="79">
        <v>2820</v>
      </c>
      <c r="B216" s="52" t="s">
        <v>892</v>
      </c>
      <c r="C216" s="52">
        <v>2</v>
      </c>
      <c r="D216" s="52">
        <v>0</v>
      </c>
      <c r="E216" s="140" t="s">
        <v>452</v>
      </c>
      <c r="F216" s="86">
        <f>SUM(F218:F224)</f>
        <v>58446.6</v>
      </c>
      <c r="G216" s="86">
        <f>SUM(G218:G224)</f>
        <v>32397.4</v>
      </c>
      <c r="H216" s="86">
        <f>SUM(H218:H224)</f>
        <v>26049.2</v>
      </c>
    </row>
    <row r="217" spans="1:11" s="12" customFormat="1" ht="10.5" customHeight="1">
      <c r="A217" s="79"/>
      <c r="B217" s="52"/>
      <c r="C217" s="52"/>
      <c r="D217" s="52"/>
      <c r="E217" s="140" t="s">
        <v>739</v>
      </c>
      <c r="F217" s="86"/>
      <c r="G217" s="86"/>
      <c r="H217" s="86"/>
      <c r="I217" s="9"/>
      <c r="J217" s="9"/>
      <c r="K217" s="9"/>
    </row>
    <row r="218" spans="1:8" ht="15">
      <c r="A218" s="79">
        <v>2821</v>
      </c>
      <c r="B218" s="52" t="s">
        <v>892</v>
      </c>
      <c r="C218" s="52">
        <v>2</v>
      </c>
      <c r="D218" s="52">
        <v>1</v>
      </c>
      <c r="E218" s="140" t="s">
        <v>893</v>
      </c>
      <c r="F218" s="86">
        <f aca="true" t="shared" si="2" ref="F218:F224">SUM(G218:H218)</f>
        <v>33338.6</v>
      </c>
      <c r="G218" s="86">
        <v>20816</v>
      </c>
      <c r="H218" s="86">
        <v>12522.6</v>
      </c>
    </row>
    <row r="219" spans="1:8" ht="15">
      <c r="A219" s="79">
        <v>2822</v>
      </c>
      <c r="B219" s="52" t="s">
        <v>892</v>
      </c>
      <c r="C219" s="52">
        <v>2</v>
      </c>
      <c r="D219" s="52">
        <v>2</v>
      </c>
      <c r="E219" s="140" t="s">
        <v>894</v>
      </c>
      <c r="F219" s="86">
        <f t="shared" si="2"/>
        <v>0</v>
      </c>
      <c r="G219" s="86">
        <v>0</v>
      </c>
      <c r="H219" s="86">
        <v>0</v>
      </c>
    </row>
    <row r="220" spans="1:8" ht="15">
      <c r="A220" s="79">
        <v>2823</v>
      </c>
      <c r="B220" s="52" t="s">
        <v>892</v>
      </c>
      <c r="C220" s="52">
        <v>2</v>
      </c>
      <c r="D220" s="52">
        <v>3</v>
      </c>
      <c r="E220" s="140" t="s">
        <v>930</v>
      </c>
      <c r="F220" s="86">
        <f t="shared" si="2"/>
        <v>9061.4</v>
      </c>
      <c r="G220" s="86">
        <v>8081.4</v>
      </c>
      <c r="H220" s="86">
        <v>980</v>
      </c>
    </row>
    <row r="221" spans="1:8" ht="15">
      <c r="A221" s="79">
        <v>2824</v>
      </c>
      <c r="B221" s="52" t="s">
        <v>892</v>
      </c>
      <c r="C221" s="52">
        <v>2</v>
      </c>
      <c r="D221" s="52">
        <v>4</v>
      </c>
      <c r="E221" s="140" t="s">
        <v>895</v>
      </c>
      <c r="F221" s="86">
        <f t="shared" si="2"/>
        <v>3500</v>
      </c>
      <c r="G221" s="86">
        <v>3500</v>
      </c>
      <c r="H221" s="86">
        <v>0</v>
      </c>
    </row>
    <row r="222" spans="1:8" ht="10.5" customHeight="1">
      <c r="A222" s="79">
        <v>2825</v>
      </c>
      <c r="B222" s="52" t="s">
        <v>892</v>
      </c>
      <c r="C222" s="52">
        <v>2</v>
      </c>
      <c r="D222" s="52">
        <v>5</v>
      </c>
      <c r="E222" s="140" t="s">
        <v>896</v>
      </c>
      <c r="F222" s="86">
        <f t="shared" si="2"/>
        <v>0</v>
      </c>
      <c r="G222" s="86">
        <v>0</v>
      </c>
      <c r="H222" s="86">
        <v>0</v>
      </c>
    </row>
    <row r="223" spans="1:8" ht="12.75" customHeight="1">
      <c r="A223" s="79">
        <v>2826</v>
      </c>
      <c r="B223" s="52" t="s">
        <v>892</v>
      </c>
      <c r="C223" s="52">
        <v>2</v>
      </c>
      <c r="D223" s="52">
        <v>6</v>
      </c>
      <c r="E223" s="140" t="s">
        <v>897</v>
      </c>
      <c r="F223" s="86">
        <f t="shared" si="2"/>
        <v>0</v>
      </c>
      <c r="G223" s="86">
        <v>0</v>
      </c>
      <c r="H223" s="86">
        <v>0</v>
      </c>
    </row>
    <row r="224" spans="1:8" ht="24">
      <c r="A224" s="79">
        <v>2827</v>
      </c>
      <c r="B224" s="52" t="s">
        <v>892</v>
      </c>
      <c r="C224" s="52">
        <v>2</v>
      </c>
      <c r="D224" s="52">
        <v>7</v>
      </c>
      <c r="E224" s="140" t="s">
        <v>898</v>
      </c>
      <c r="F224" s="86">
        <f t="shared" si="2"/>
        <v>12546.6</v>
      </c>
      <c r="G224" s="86">
        <v>0</v>
      </c>
      <c r="H224" s="86">
        <v>12546.6</v>
      </c>
    </row>
    <row r="225" spans="1:8" ht="24.75" customHeight="1">
      <c r="A225" s="79">
        <v>2830</v>
      </c>
      <c r="B225" s="52" t="s">
        <v>892</v>
      </c>
      <c r="C225" s="52">
        <v>3</v>
      </c>
      <c r="D225" s="52">
        <v>0</v>
      </c>
      <c r="E225" s="140" t="s">
        <v>453</v>
      </c>
      <c r="F225" s="86">
        <f>SUM(F227:F229)</f>
        <v>0</v>
      </c>
      <c r="G225" s="86">
        <f>SUM(G227:G229)</f>
        <v>0</v>
      </c>
      <c r="H225" s="86">
        <f>SUM(H227:H229)</f>
        <v>0</v>
      </c>
    </row>
    <row r="226" spans="1:11" s="12" customFormat="1" ht="10.5" customHeight="1">
      <c r="A226" s="79"/>
      <c r="B226" s="52"/>
      <c r="C226" s="52"/>
      <c r="D226" s="52"/>
      <c r="E226" s="140" t="s">
        <v>739</v>
      </c>
      <c r="F226" s="86"/>
      <c r="G226" s="86"/>
      <c r="H226" s="86"/>
      <c r="I226" s="9"/>
      <c r="J226" s="9"/>
      <c r="K226" s="9"/>
    </row>
    <row r="227" spans="1:8" ht="12.75" customHeight="1">
      <c r="A227" s="79">
        <v>2831</v>
      </c>
      <c r="B227" s="52" t="s">
        <v>892</v>
      </c>
      <c r="C227" s="52">
        <v>3</v>
      </c>
      <c r="D227" s="52">
        <v>1</v>
      </c>
      <c r="E227" s="140" t="s">
        <v>931</v>
      </c>
      <c r="F227" s="86">
        <f>SUM(G227:H227)</f>
        <v>0</v>
      </c>
      <c r="G227" s="86">
        <v>0</v>
      </c>
      <c r="H227" s="86">
        <v>0</v>
      </c>
    </row>
    <row r="228" spans="1:8" ht="12.75" customHeight="1">
      <c r="A228" s="79">
        <v>2832</v>
      </c>
      <c r="B228" s="52" t="s">
        <v>892</v>
      </c>
      <c r="C228" s="52">
        <v>3</v>
      </c>
      <c r="D228" s="52">
        <v>2</v>
      </c>
      <c r="E228" s="140" t="s">
        <v>936</v>
      </c>
      <c r="F228" s="86">
        <f>SUM(G228:H228)</f>
        <v>0</v>
      </c>
      <c r="G228" s="86">
        <v>0</v>
      </c>
      <c r="H228" s="86">
        <v>0</v>
      </c>
    </row>
    <row r="229" spans="1:8" ht="14.25" customHeight="1">
      <c r="A229" s="79">
        <v>2833</v>
      </c>
      <c r="B229" s="52" t="s">
        <v>892</v>
      </c>
      <c r="C229" s="52">
        <v>3</v>
      </c>
      <c r="D229" s="52">
        <v>3</v>
      </c>
      <c r="E229" s="140" t="s">
        <v>937</v>
      </c>
      <c r="F229" s="86">
        <f>SUM(G229:H229)</f>
        <v>0</v>
      </c>
      <c r="G229" s="86">
        <v>0</v>
      </c>
      <c r="H229" s="86">
        <v>0</v>
      </c>
    </row>
    <row r="230" spans="1:8" ht="11.25" customHeight="1">
      <c r="A230" s="79">
        <v>2840</v>
      </c>
      <c r="B230" s="52" t="s">
        <v>892</v>
      </c>
      <c r="C230" s="52">
        <v>4</v>
      </c>
      <c r="D230" s="52">
        <v>0</v>
      </c>
      <c r="E230" s="140" t="s">
        <v>938</v>
      </c>
      <c r="F230" s="86">
        <f>SUM(F232:F234)</f>
        <v>23900</v>
      </c>
      <c r="G230" s="86">
        <f>SUM(G232:G234)</f>
        <v>23900</v>
      </c>
      <c r="H230" s="86">
        <f>SUM(H232:H234)</f>
        <v>0</v>
      </c>
    </row>
    <row r="231" spans="1:11" s="12" customFormat="1" ht="10.5" customHeight="1">
      <c r="A231" s="79"/>
      <c r="B231" s="52"/>
      <c r="C231" s="52"/>
      <c r="D231" s="52"/>
      <c r="E231" s="140" t="s">
        <v>739</v>
      </c>
      <c r="F231" s="86"/>
      <c r="G231" s="86"/>
      <c r="H231" s="86"/>
      <c r="I231" s="9"/>
      <c r="J231" s="9"/>
      <c r="K231" s="9"/>
    </row>
    <row r="232" spans="1:8" ht="12.75" customHeight="1">
      <c r="A232" s="79">
        <v>2841</v>
      </c>
      <c r="B232" s="52" t="s">
        <v>892</v>
      </c>
      <c r="C232" s="52">
        <v>4</v>
      </c>
      <c r="D232" s="52">
        <v>1</v>
      </c>
      <c r="E232" s="140" t="s">
        <v>939</v>
      </c>
      <c r="F232" s="86">
        <f>SUM(G232:H232)</f>
        <v>0</v>
      </c>
      <c r="G232" s="86">
        <v>0</v>
      </c>
      <c r="H232" s="86">
        <v>0</v>
      </c>
    </row>
    <row r="233" spans="1:8" ht="24" customHeight="1">
      <c r="A233" s="79">
        <v>2842</v>
      </c>
      <c r="B233" s="52" t="s">
        <v>892</v>
      </c>
      <c r="C233" s="52">
        <v>4</v>
      </c>
      <c r="D233" s="52">
        <v>2</v>
      </c>
      <c r="E233" s="140" t="s">
        <v>940</v>
      </c>
      <c r="F233" s="86">
        <f>SUM(G233:H233)</f>
        <v>23900</v>
      </c>
      <c r="G233" s="86">
        <v>23900</v>
      </c>
      <c r="H233" s="86">
        <v>0</v>
      </c>
    </row>
    <row r="234" spans="1:8" ht="15.75" customHeight="1">
      <c r="A234" s="79">
        <v>2843</v>
      </c>
      <c r="B234" s="52" t="s">
        <v>892</v>
      </c>
      <c r="C234" s="52">
        <v>4</v>
      </c>
      <c r="D234" s="52">
        <v>3</v>
      </c>
      <c r="E234" s="140" t="s">
        <v>938</v>
      </c>
      <c r="F234" s="86">
        <f>SUM(G234:H234)</f>
        <v>0</v>
      </c>
      <c r="G234" s="86">
        <v>0</v>
      </c>
      <c r="H234" s="86">
        <v>0</v>
      </c>
    </row>
    <row r="235" spans="1:8" ht="21.75" customHeight="1">
      <c r="A235" s="79">
        <v>2850</v>
      </c>
      <c r="B235" s="52" t="s">
        <v>892</v>
      </c>
      <c r="C235" s="52">
        <v>5</v>
      </c>
      <c r="D235" s="52">
        <v>0</v>
      </c>
      <c r="E235" s="185" t="s">
        <v>454</v>
      </c>
      <c r="F235" s="86">
        <f>SUM(F237)</f>
        <v>0</v>
      </c>
      <c r="G235" s="86">
        <f>SUM(G237)</f>
        <v>0</v>
      </c>
      <c r="H235" s="86">
        <f>SUM(H237)</f>
        <v>0</v>
      </c>
    </row>
    <row r="236" spans="1:11" s="12" customFormat="1" ht="10.5" customHeight="1">
      <c r="A236" s="79"/>
      <c r="B236" s="52"/>
      <c r="C236" s="52"/>
      <c r="D236" s="52"/>
      <c r="E236" s="140" t="s">
        <v>739</v>
      </c>
      <c r="F236" s="86"/>
      <c r="G236" s="86"/>
      <c r="H236" s="86"/>
      <c r="I236" s="9"/>
      <c r="J236" s="9"/>
      <c r="K236" s="9"/>
    </row>
    <row r="237" spans="1:8" ht="24" customHeight="1">
      <c r="A237" s="79">
        <v>2851</v>
      </c>
      <c r="B237" s="52" t="s">
        <v>892</v>
      </c>
      <c r="C237" s="52">
        <v>5</v>
      </c>
      <c r="D237" s="52">
        <v>1</v>
      </c>
      <c r="E237" s="185" t="s">
        <v>454</v>
      </c>
      <c r="F237" s="86">
        <f>SUM(G237:H237)</f>
        <v>0</v>
      </c>
      <c r="G237" s="86">
        <v>0</v>
      </c>
      <c r="H237" s="86">
        <v>0</v>
      </c>
    </row>
    <row r="238" spans="1:8" ht="15">
      <c r="A238" s="79">
        <v>2860</v>
      </c>
      <c r="B238" s="52" t="s">
        <v>892</v>
      </c>
      <c r="C238" s="52">
        <v>6</v>
      </c>
      <c r="D238" s="52">
        <v>0</v>
      </c>
      <c r="E238" s="185" t="s">
        <v>455</v>
      </c>
      <c r="F238" s="86">
        <f>SUM(F240)</f>
        <v>7299.6</v>
      </c>
      <c r="G238" s="86">
        <f>SUM(G240)</f>
        <v>0</v>
      </c>
      <c r="H238" s="86">
        <f>SUM(H240)</f>
        <v>7299.6</v>
      </c>
    </row>
    <row r="239" spans="1:11" s="12" customFormat="1" ht="10.5" customHeight="1">
      <c r="A239" s="79"/>
      <c r="B239" s="52"/>
      <c r="C239" s="52"/>
      <c r="D239" s="52"/>
      <c r="E239" s="140" t="s">
        <v>739</v>
      </c>
      <c r="F239" s="86"/>
      <c r="G239" s="86"/>
      <c r="H239" s="86"/>
      <c r="I239" s="9"/>
      <c r="J239" s="9"/>
      <c r="K239" s="9"/>
    </row>
    <row r="240" spans="1:8" ht="15">
      <c r="A240" s="79">
        <v>2861</v>
      </c>
      <c r="B240" s="52" t="s">
        <v>892</v>
      </c>
      <c r="C240" s="52">
        <v>6</v>
      </c>
      <c r="D240" s="52">
        <v>1</v>
      </c>
      <c r="E240" s="185" t="s">
        <v>455</v>
      </c>
      <c r="F240" s="86">
        <f>SUM(G240:H240)</f>
        <v>7299.6</v>
      </c>
      <c r="G240" s="86">
        <v>0</v>
      </c>
      <c r="H240" s="86">
        <v>7299.6</v>
      </c>
    </row>
    <row r="241" spans="1:11" s="32" customFormat="1" ht="33">
      <c r="A241" s="79">
        <v>2900</v>
      </c>
      <c r="B241" s="52" t="s">
        <v>899</v>
      </c>
      <c r="C241" s="52">
        <v>0</v>
      </c>
      <c r="D241" s="52">
        <v>0</v>
      </c>
      <c r="E241" s="140" t="s">
        <v>541</v>
      </c>
      <c r="F241" s="86">
        <f>SUM(F243,F247,F251,F255,F259,F263,F266,F269)</f>
        <v>224131.5</v>
      </c>
      <c r="G241" s="86">
        <f>SUM(G243,G247,G251,G255,G259,G263,G266,G269)</f>
        <v>204970.40000000002</v>
      </c>
      <c r="H241" s="86">
        <f>SUM(H243,H247,H251,H255,H259,H263,H266,H269)</f>
        <v>19161.1</v>
      </c>
      <c r="I241" s="9"/>
      <c r="J241" s="9"/>
      <c r="K241" s="9"/>
    </row>
    <row r="242" spans="1:8" ht="11.25" customHeight="1">
      <c r="A242" s="79"/>
      <c r="B242" s="52"/>
      <c r="C242" s="52"/>
      <c r="D242" s="52"/>
      <c r="E242" s="140" t="s">
        <v>738</v>
      </c>
      <c r="F242" s="86"/>
      <c r="G242" s="86"/>
      <c r="H242" s="86"/>
    </row>
    <row r="243" spans="1:8" ht="15">
      <c r="A243" s="79">
        <v>2910</v>
      </c>
      <c r="B243" s="52" t="s">
        <v>899</v>
      </c>
      <c r="C243" s="52">
        <v>1</v>
      </c>
      <c r="D243" s="52">
        <v>0</v>
      </c>
      <c r="E243" s="140" t="s">
        <v>932</v>
      </c>
      <c r="F243" s="86">
        <f>SUM(F245:F246)</f>
        <v>86158.70000000001</v>
      </c>
      <c r="G243" s="86">
        <f>SUM(G245:G246)</f>
        <v>77055.6</v>
      </c>
      <c r="H243" s="86">
        <f>SUM(H245:H246)</f>
        <v>9103.1</v>
      </c>
    </row>
    <row r="244" spans="1:11" s="12" customFormat="1" ht="10.5" customHeight="1">
      <c r="A244" s="79"/>
      <c r="B244" s="52"/>
      <c r="C244" s="52"/>
      <c r="D244" s="52"/>
      <c r="E244" s="140" t="s">
        <v>739</v>
      </c>
      <c r="F244" s="86"/>
      <c r="G244" s="86"/>
      <c r="H244" s="86"/>
      <c r="I244" s="9"/>
      <c r="J244" s="9"/>
      <c r="K244" s="9"/>
    </row>
    <row r="245" spans="1:8" ht="15">
      <c r="A245" s="79">
        <v>2911</v>
      </c>
      <c r="B245" s="52" t="s">
        <v>899</v>
      </c>
      <c r="C245" s="52">
        <v>1</v>
      </c>
      <c r="D245" s="52">
        <v>1</v>
      </c>
      <c r="E245" s="140" t="s">
        <v>512</v>
      </c>
      <c r="F245" s="86">
        <f>SUM(G245:H245)</f>
        <v>86158.70000000001</v>
      </c>
      <c r="G245" s="86">
        <v>77055.6</v>
      </c>
      <c r="H245" s="86">
        <v>9103.1</v>
      </c>
    </row>
    <row r="246" spans="1:8" ht="15">
      <c r="A246" s="79">
        <v>2912</v>
      </c>
      <c r="B246" s="52" t="s">
        <v>899</v>
      </c>
      <c r="C246" s="52">
        <v>1</v>
      </c>
      <c r="D246" s="52">
        <v>2</v>
      </c>
      <c r="E246" s="140" t="s">
        <v>900</v>
      </c>
      <c r="F246" s="86">
        <f>SUM(G246:H246)</f>
        <v>0</v>
      </c>
      <c r="G246" s="86">
        <v>0</v>
      </c>
      <c r="H246" s="86">
        <v>0</v>
      </c>
    </row>
    <row r="247" spans="1:8" ht="15">
      <c r="A247" s="79">
        <v>2920</v>
      </c>
      <c r="B247" s="52" t="s">
        <v>899</v>
      </c>
      <c r="C247" s="52">
        <v>2</v>
      </c>
      <c r="D247" s="52">
        <v>0</v>
      </c>
      <c r="E247" s="140" t="s">
        <v>901</v>
      </c>
      <c r="F247" s="86">
        <f>SUM(F249:F250)</f>
        <v>0</v>
      </c>
      <c r="G247" s="86">
        <f>SUM(G249:G250)</f>
        <v>0</v>
      </c>
      <c r="H247" s="86">
        <f>SUM(H249:H250)</f>
        <v>0</v>
      </c>
    </row>
    <row r="248" spans="1:11" s="12" customFormat="1" ht="10.5" customHeight="1">
      <c r="A248" s="79"/>
      <c r="B248" s="52"/>
      <c r="C248" s="52"/>
      <c r="D248" s="52"/>
      <c r="E248" s="140" t="s">
        <v>739</v>
      </c>
      <c r="F248" s="86"/>
      <c r="G248" s="86"/>
      <c r="H248" s="86"/>
      <c r="I248" s="9"/>
      <c r="J248" s="9"/>
      <c r="K248" s="9"/>
    </row>
    <row r="249" spans="1:8" ht="15">
      <c r="A249" s="79">
        <v>2921</v>
      </c>
      <c r="B249" s="52" t="s">
        <v>899</v>
      </c>
      <c r="C249" s="52">
        <v>2</v>
      </c>
      <c r="D249" s="52">
        <v>1</v>
      </c>
      <c r="E249" s="140" t="s">
        <v>902</v>
      </c>
      <c r="F249" s="86">
        <f>SUM(G249:H249)</f>
        <v>0</v>
      </c>
      <c r="G249" s="86">
        <v>0</v>
      </c>
      <c r="H249" s="86">
        <v>0</v>
      </c>
    </row>
    <row r="250" spans="1:8" ht="15">
      <c r="A250" s="79">
        <v>2922</v>
      </c>
      <c r="B250" s="52" t="s">
        <v>899</v>
      </c>
      <c r="C250" s="52">
        <v>2</v>
      </c>
      <c r="D250" s="52">
        <v>2</v>
      </c>
      <c r="E250" s="140" t="s">
        <v>903</v>
      </c>
      <c r="F250" s="86">
        <f>SUM(G250:H250)</f>
        <v>0</v>
      </c>
      <c r="G250" s="86">
        <v>0</v>
      </c>
      <c r="H250" s="86">
        <v>0</v>
      </c>
    </row>
    <row r="251" spans="1:8" ht="24">
      <c r="A251" s="79">
        <v>2930</v>
      </c>
      <c r="B251" s="52" t="s">
        <v>899</v>
      </c>
      <c r="C251" s="52">
        <v>3</v>
      </c>
      <c r="D251" s="52">
        <v>0</v>
      </c>
      <c r="E251" s="140" t="s">
        <v>904</v>
      </c>
      <c r="F251" s="86">
        <f>SUM(F253:F254)</f>
        <v>500</v>
      </c>
      <c r="G251" s="86">
        <f>SUM(G253:G254)</f>
        <v>500</v>
      </c>
      <c r="H251" s="86">
        <f>SUM(H253:H254)</f>
        <v>0</v>
      </c>
    </row>
    <row r="252" spans="1:11" s="12" customFormat="1" ht="10.5" customHeight="1">
      <c r="A252" s="79"/>
      <c r="B252" s="52"/>
      <c r="C252" s="52"/>
      <c r="D252" s="52"/>
      <c r="E252" s="140" t="s">
        <v>739</v>
      </c>
      <c r="F252" s="86"/>
      <c r="G252" s="86"/>
      <c r="H252" s="86"/>
      <c r="I252" s="9"/>
      <c r="J252" s="9"/>
      <c r="K252" s="9"/>
    </row>
    <row r="253" spans="1:8" ht="24">
      <c r="A253" s="79">
        <v>2931</v>
      </c>
      <c r="B253" s="52" t="s">
        <v>899</v>
      </c>
      <c r="C253" s="52">
        <v>3</v>
      </c>
      <c r="D253" s="52">
        <v>1</v>
      </c>
      <c r="E253" s="140" t="s">
        <v>905</v>
      </c>
      <c r="F253" s="86">
        <f>SUM(G253:H253)</f>
        <v>0</v>
      </c>
      <c r="G253" s="86">
        <v>0</v>
      </c>
      <c r="H253" s="86">
        <v>0</v>
      </c>
    </row>
    <row r="254" spans="1:8" ht="15">
      <c r="A254" s="79">
        <v>2932</v>
      </c>
      <c r="B254" s="52" t="s">
        <v>899</v>
      </c>
      <c r="C254" s="52">
        <v>3</v>
      </c>
      <c r="D254" s="52">
        <v>2</v>
      </c>
      <c r="E254" s="140" t="s">
        <v>906</v>
      </c>
      <c r="F254" s="86">
        <f>SUM(G254:H254)</f>
        <v>500</v>
      </c>
      <c r="G254" s="86">
        <v>500</v>
      </c>
      <c r="H254" s="86">
        <v>0</v>
      </c>
    </row>
    <row r="255" spans="1:8" ht="15">
      <c r="A255" s="79">
        <v>2940</v>
      </c>
      <c r="B255" s="52" t="s">
        <v>899</v>
      </c>
      <c r="C255" s="52">
        <v>4</v>
      </c>
      <c r="D255" s="52">
        <v>0</v>
      </c>
      <c r="E255" s="140" t="s">
        <v>513</v>
      </c>
      <c r="F255" s="86">
        <f>SUM(F257:F258)</f>
        <v>2500</v>
      </c>
      <c r="G255" s="86">
        <f>SUM(G257:G258)</f>
        <v>2500</v>
      </c>
      <c r="H255" s="86">
        <f>SUM(H257:H258)</f>
        <v>0</v>
      </c>
    </row>
    <row r="256" spans="1:11" s="12" customFormat="1" ht="12.75" customHeight="1">
      <c r="A256" s="79"/>
      <c r="B256" s="52"/>
      <c r="C256" s="52"/>
      <c r="D256" s="52"/>
      <c r="E256" s="140" t="s">
        <v>739</v>
      </c>
      <c r="F256" s="86"/>
      <c r="G256" s="86"/>
      <c r="H256" s="86"/>
      <c r="I256" s="9"/>
      <c r="J256" s="9"/>
      <c r="K256" s="9"/>
    </row>
    <row r="257" spans="1:8" ht="15">
      <c r="A257" s="79">
        <v>2941</v>
      </c>
      <c r="B257" s="52" t="s">
        <v>899</v>
      </c>
      <c r="C257" s="52">
        <v>4</v>
      </c>
      <c r="D257" s="52">
        <v>1</v>
      </c>
      <c r="E257" s="140" t="s">
        <v>907</v>
      </c>
      <c r="F257" s="86">
        <f>SUM(G257:H257)</f>
        <v>2500</v>
      </c>
      <c r="G257" s="86">
        <v>2500</v>
      </c>
      <c r="H257" s="86">
        <v>0</v>
      </c>
    </row>
    <row r="258" spans="1:8" ht="15">
      <c r="A258" s="79">
        <v>2942</v>
      </c>
      <c r="B258" s="52" t="s">
        <v>899</v>
      </c>
      <c r="C258" s="52">
        <v>4</v>
      </c>
      <c r="D258" s="52">
        <v>2</v>
      </c>
      <c r="E258" s="140" t="s">
        <v>908</v>
      </c>
      <c r="F258" s="86">
        <f>SUM(G258:H258)</f>
        <v>0</v>
      </c>
      <c r="G258" s="86">
        <v>0</v>
      </c>
      <c r="H258" s="86">
        <v>0</v>
      </c>
    </row>
    <row r="259" spans="1:8" ht="15">
      <c r="A259" s="79">
        <v>2950</v>
      </c>
      <c r="B259" s="52" t="s">
        <v>899</v>
      </c>
      <c r="C259" s="52">
        <v>5</v>
      </c>
      <c r="D259" s="52">
        <v>0</v>
      </c>
      <c r="E259" s="140" t="s">
        <v>514</v>
      </c>
      <c r="F259" s="86">
        <f>SUM(F261:F262)</f>
        <v>134972.8</v>
      </c>
      <c r="G259" s="86">
        <f>SUM(G261:G262)</f>
        <v>124914.8</v>
      </c>
      <c r="H259" s="86">
        <f>SUM(H261:H262)</f>
        <v>10058</v>
      </c>
    </row>
    <row r="260" spans="1:11" s="12" customFormat="1" ht="10.5" customHeight="1">
      <c r="A260" s="79"/>
      <c r="B260" s="52"/>
      <c r="C260" s="52"/>
      <c r="D260" s="52"/>
      <c r="E260" s="140" t="s">
        <v>739</v>
      </c>
      <c r="F260" s="86"/>
      <c r="G260" s="86"/>
      <c r="H260" s="86"/>
      <c r="I260" s="9"/>
      <c r="J260" s="9"/>
      <c r="K260" s="9"/>
    </row>
    <row r="261" spans="1:8" ht="15">
      <c r="A261" s="79">
        <v>2951</v>
      </c>
      <c r="B261" s="52" t="s">
        <v>899</v>
      </c>
      <c r="C261" s="52">
        <v>5</v>
      </c>
      <c r="D261" s="52">
        <v>1</v>
      </c>
      <c r="E261" s="140" t="s">
        <v>909</v>
      </c>
      <c r="F261" s="86">
        <f>SUM(G261:H261)</f>
        <v>134972.8</v>
      </c>
      <c r="G261" s="86">
        <v>124914.8</v>
      </c>
      <c r="H261" s="86">
        <v>10058</v>
      </c>
    </row>
    <row r="262" spans="1:8" ht="15">
      <c r="A262" s="79">
        <v>2952</v>
      </c>
      <c r="B262" s="52" t="s">
        <v>899</v>
      </c>
      <c r="C262" s="52">
        <v>5</v>
      </c>
      <c r="D262" s="52">
        <v>2</v>
      </c>
      <c r="E262" s="140" t="s">
        <v>910</v>
      </c>
      <c r="F262" s="86">
        <f>SUM(G262:H262)</f>
        <v>0</v>
      </c>
      <c r="G262" s="86">
        <v>0</v>
      </c>
      <c r="H262" s="86">
        <v>0</v>
      </c>
    </row>
    <row r="263" spans="1:8" ht="15">
      <c r="A263" s="79">
        <v>2960</v>
      </c>
      <c r="B263" s="52" t="s">
        <v>899</v>
      </c>
      <c r="C263" s="52">
        <v>6</v>
      </c>
      <c r="D263" s="52">
        <v>0</v>
      </c>
      <c r="E263" s="140" t="s">
        <v>515</v>
      </c>
      <c r="F263" s="86">
        <f>SUM(F265)</f>
        <v>0</v>
      </c>
      <c r="G263" s="86">
        <f>SUM(G265)</f>
        <v>0</v>
      </c>
      <c r="H263" s="86">
        <f>SUM(H265)</f>
        <v>0</v>
      </c>
    </row>
    <row r="264" spans="1:11" s="12" customFormat="1" ht="14.25" customHeight="1">
      <c r="A264" s="79"/>
      <c r="B264" s="52"/>
      <c r="C264" s="52"/>
      <c r="D264" s="52"/>
      <c r="E264" s="140" t="s">
        <v>739</v>
      </c>
      <c r="F264" s="86"/>
      <c r="G264" s="86"/>
      <c r="H264" s="86"/>
      <c r="I264" s="9"/>
      <c r="J264" s="9"/>
      <c r="K264" s="9"/>
    </row>
    <row r="265" spans="1:8" ht="15">
      <c r="A265" s="79">
        <v>2961</v>
      </c>
      <c r="B265" s="52" t="s">
        <v>899</v>
      </c>
      <c r="C265" s="52">
        <v>6</v>
      </c>
      <c r="D265" s="52">
        <v>1</v>
      </c>
      <c r="E265" s="140" t="s">
        <v>515</v>
      </c>
      <c r="F265" s="86">
        <f>SUM(G265:H265)</f>
        <v>0</v>
      </c>
      <c r="G265" s="86">
        <v>0</v>
      </c>
      <c r="H265" s="86">
        <v>0</v>
      </c>
    </row>
    <row r="266" spans="1:8" ht="24">
      <c r="A266" s="79">
        <v>2970</v>
      </c>
      <c r="B266" s="52" t="s">
        <v>899</v>
      </c>
      <c r="C266" s="52">
        <v>7</v>
      </c>
      <c r="D266" s="52">
        <v>0</v>
      </c>
      <c r="E266" s="140" t="s">
        <v>516</v>
      </c>
      <c r="F266" s="86">
        <f>SUM(F268)</f>
        <v>0</v>
      </c>
      <c r="G266" s="86">
        <f>SUM(G268)</f>
        <v>0</v>
      </c>
      <c r="H266" s="86">
        <f>SUM(H268)</f>
        <v>0</v>
      </c>
    </row>
    <row r="267" spans="1:11" s="12" customFormat="1" ht="10.5" customHeight="1">
      <c r="A267" s="79"/>
      <c r="B267" s="52"/>
      <c r="C267" s="52"/>
      <c r="D267" s="52"/>
      <c r="E267" s="140" t="s">
        <v>739</v>
      </c>
      <c r="F267" s="86"/>
      <c r="G267" s="86"/>
      <c r="H267" s="86"/>
      <c r="I267" s="9"/>
      <c r="J267" s="9"/>
      <c r="K267" s="9"/>
    </row>
    <row r="268" spans="1:8" ht="24">
      <c r="A268" s="79">
        <v>2971</v>
      </c>
      <c r="B268" s="52" t="s">
        <v>899</v>
      </c>
      <c r="C268" s="52">
        <v>7</v>
      </c>
      <c r="D268" s="52">
        <v>1</v>
      </c>
      <c r="E268" s="140" t="s">
        <v>516</v>
      </c>
      <c r="F268" s="86">
        <f>SUM(G268:H268)</f>
        <v>0</v>
      </c>
      <c r="G268" s="86">
        <v>0</v>
      </c>
      <c r="H268" s="86">
        <v>0</v>
      </c>
    </row>
    <row r="269" spans="1:8" ht="15">
      <c r="A269" s="79">
        <v>2980</v>
      </c>
      <c r="B269" s="52" t="s">
        <v>899</v>
      </c>
      <c r="C269" s="52">
        <v>8</v>
      </c>
      <c r="D269" s="52">
        <v>0</v>
      </c>
      <c r="E269" s="140" t="s">
        <v>517</v>
      </c>
      <c r="F269" s="86">
        <f>SUM(F271)</f>
        <v>0</v>
      </c>
      <c r="G269" s="86">
        <f>SUM(G271)</f>
        <v>0</v>
      </c>
      <c r="H269" s="86">
        <f>SUM(H271)</f>
        <v>0</v>
      </c>
    </row>
    <row r="270" spans="1:11" s="12" customFormat="1" ht="10.5" customHeight="1">
      <c r="A270" s="79"/>
      <c r="B270" s="52"/>
      <c r="C270" s="52"/>
      <c r="D270" s="52"/>
      <c r="E270" s="140" t="s">
        <v>739</v>
      </c>
      <c r="F270" s="86"/>
      <c r="G270" s="86"/>
      <c r="H270" s="86"/>
      <c r="I270" s="9"/>
      <c r="J270" s="9"/>
      <c r="K270" s="9"/>
    </row>
    <row r="271" spans="1:8" ht="15">
      <c r="A271" s="79">
        <v>2981</v>
      </c>
      <c r="B271" s="52" t="s">
        <v>899</v>
      </c>
      <c r="C271" s="52">
        <v>8</v>
      </c>
      <c r="D271" s="52">
        <v>1</v>
      </c>
      <c r="E271" s="140" t="s">
        <v>517</v>
      </c>
      <c r="F271" s="86">
        <f>SUM(G271:H271)</f>
        <v>0</v>
      </c>
      <c r="G271" s="86">
        <v>0</v>
      </c>
      <c r="H271" s="86">
        <v>0</v>
      </c>
    </row>
    <row r="272" spans="1:11" s="32" customFormat="1" ht="33">
      <c r="A272" s="79">
        <v>3000</v>
      </c>
      <c r="B272" s="52" t="s">
        <v>912</v>
      </c>
      <c r="C272" s="52">
        <v>0</v>
      </c>
      <c r="D272" s="52">
        <v>0</v>
      </c>
      <c r="E272" s="140" t="s">
        <v>542</v>
      </c>
      <c r="F272" s="86">
        <f>SUM(F274,F278,F281,F284,F287,F290,F293,F296,F300)</f>
        <v>6000</v>
      </c>
      <c r="G272" s="86">
        <f>SUM(G274,G278,G281,G284,G287,G290,G293,G296,G300)</f>
        <v>6000</v>
      </c>
      <c r="H272" s="86">
        <f>SUM(H274,H278,H281,H284,H287,H290,H293,H296,H300)</f>
        <v>0</v>
      </c>
      <c r="I272" s="9"/>
      <c r="J272" s="9"/>
      <c r="K272" s="9"/>
    </row>
    <row r="273" spans="1:8" ht="11.25" customHeight="1">
      <c r="A273" s="79"/>
      <c r="B273" s="52"/>
      <c r="C273" s="52"/>
      <c r="D273" s="52"/>
      <c r="E273" s="140" t="s">
        <v>738</v>
      </c>
      <c r="F273" s="86"/>
      <c r="G273" s="86"/>
      <c r="H273" s="86"/>
    </row>
    <row r="274" spans="1:8" ht="15">
      <c r="A274" s="79">
        <v>3010</v>
      </c>
      <c r="B274" s="52" t="s">
        <v>912</v>
      </c>
      <c r="C274" s="52">
        <v>1</v>
      </c>
      <c r="D274" s="52">
        <v>0</v>
      </c>
      <c r="E274" s="140" t="s">
        <v>911</v>
      </c>
      <c r="F274" s="86">
        <f>SUM(F276:F277)</f>
        <v>0</v>
      </c>
      <c r="G274" s="86">
        <f>SUM(G276:G277)</f>
        <v>0</v>
      </c>
      <c r="H274" s="86">
        <f>SUM(H276:H277)</f>
        <v>0</v>
      </c>
    </row>
    <row r="275" spans="1:11" s="12" customFormat="1" ht="15">
      <c r="A275" s="79"/>
      <c r="B275" s="52"/>
      <c r="C275" s="52"/>
      <c r="D275" s="52"/>
      <c r="E275" s="140" t="s">
        <v>739</v>
      </c>
      <c r="F275" s="86"/>
      <c r="G275" s="86"/>
      <c r="H275" s="86"/>
      <c r="I275" s="9"/>
      <c r="J275" s="9"/>
      <c r="K275" s="9"/>
    </row>
    <row r="276" spans="1:8" ht="15">
      <c r="A276" s="79">
        <v>3011</v>
      </c>
      <c r="B276" s="52" t="s">
        <v>912</v>
      </c>
      <c r="C276" s="52">
        <v>1</v>
      </c>
      <c r="D276" s="52">
        <v>1</v>
      </c>
      <c r="E276" s="140" t="s">
        <v>518</v>
      </c>
      <c r="F276" s="86">
        <f>SUM(G276:H276)</f>
        <v>0</v>
      </c>
      <c r="G276" s="86">
        <v>0</v>
      </c>
      <c r="H276" s="86">
        <v>0</v>
      </c>
    </row>
    <row r="277" spans="1:8" ht="15">
      <c r="A277" s="79">
        <v>3012</v>
      </c>
      <c r="B277" s="52" t="s">
        <v>912</v>
      </c>
      <c r="C277" s="52">
        <v>1</v>
      </c>
      <c r="D277" s="52">
        <v>2</v>
      </c>
      <c r="E277" s="140" t="s">
        <v>519</v>
      </c>
      <c r="F277" s="86">
        <f>SUM(G277:H277)</f>
        <v>0</v>
      </c>
      <c r="G277" s="86">
        <v>0</v>
      </c>
      <c r="H277" s="86">
        <v>0</v>
      </c>
    </row>
    <row r="278" spans="1:8" ht="15">
      <c r="A278" s="79">
        <v>3020</v>
      </c>
      <c r="B278" s="52" t="s">
        <v>912</v>
      </c>
      <c r="C278" s="52">
        <v>2</v>
      </c>
      <c r="D278" s="52">
        <v>0</v>
      </c>
      <c r="E278" s="140" t="s">
        <v>520</v>
      </c>
      <c r="F278" s="86">
        <f>SUM(F280)</f>
        <v>0</v>
      </c>
      <c r="G278" s="86">
        <f>SUM(G280)</f>
        <v>0</v>
      </c>
      <c r="H278" s="86">
        <f>SUM(H280)</f>
        <v>0</v>
      </c>
    </row>
    <row r="279" spans="1:11" s="12" customFormat="1" ht="10.5" customHeight="1">
      <c r="A279" s="79"/>
      <c r="B279" s="52"/>
      <c r="C279" s="52"/>
      <c r="D279" s="52"/>
      <c r="E279" s="140" t="s">
        <v>739</v>
      </c>
      <c r="F279" s="86"/>
      <c r="G279" s="86"/>
      <c r="H279" s="86"/>
      <c r="I279" s="9"/>
      <c r="J279" s="9"/>
      <c r="K279" s="9"/>
    </row>
    <row r="280" spans="1:8" ht="15">
      <c r="A280" s="79">
        <v>3021</v>
      </c>
      <c r="B280" s="52" t="s">
        <v>912</v>
      </c>
      <c r="C280" s="52">
        <v>2</v>
      </c>
      <c r="D280" s="52">
        <v>1</v>
      </c>
      <c r="E280" s="140" t="s">
        <v>520</v>
      </c>
      <c r="F280" s="86">
        <f>SUM(G280:H280)</f>
        <v>0</v>
      </c>
      <c r="G280" s="86">
        <v>0</v>
      </c>
      <c r="H280" s="86">
        <v>0</v>
      </c>
    </row>
    <row r="281" spans="1:8" ht="15">
      <c r="A281" s="79">
        <v>3030</v>
      </c>
      <c r="B281" s="52" t="s">
        <v>912</v>
      </c>
      <c r="C281" s="52">
        <v>3</v>
      </c>
      <c r="D281" s="52">
        <v>0</v>
      </c>
      <c r="E281" s="140" t="s">
        <v>521</v>
      </c>
      <c r="F281" s="86">
        <f>SUM(F283)</f>
        <v>0</v>
      </c>
      <c r="G281" s="86">
        <f>SUM(G283)</f>
        <v>0</v>
      </c>
      <c r="H281" s="86">
        <f>SUM(H283)</f>
        <v>0</v>
      </c>
    </row>
    <row r="282" spans="1:11" s="12" customFormat="1" ht="15">
      <c r="A282" s="79"/>
      <c r="B282" s="52"/>
      <c r="C282" s="52"/>
      <c r="D282" s="52"/>
      <c r="E282" s="140" t="s">
        <v>739</v>
      </c>
      <c r="F282" s="86"/>
      <c r="G282" s="86"/>
      <c r="H282" s="86"/>
      <c r="I282" s="9"/>
      <c r="J282" s="9"/>
      <c r="K282" s="9"/>
    </row>
    <row r="283" spans="1:11" s="12" customFormat="1" ht="15">
      <c r="A283" s="79">
        <v>3031</v>
      </c>
      <c r="B283" s="52" t="s">
        <v>912</v>
      </c>
      <c r="C283" s="52">
        <v>3</v>
      </c>
      <c r="D283" s="52" t="s">
        <v>828</v>
      </c>
      <c r="E283" s="140" t="s">
        <v>521</v>
      </c>
      <c r="F283" s="86">
        <f>SUM(G283:H283)</f>
        <v>0</v>
      </c>
      <c r="G283" s="86">
        <v>0</v>
      </c>
      <c r="H283" s="86">
        <v>0</v>
      </c>
      <c r="I283" s="9"/>
      <c r="J283" s="9"/>
      <c r="K283" s="9"/>
    </row>
    <row r="284" spans="1:8" ht="15">
      <c r="A284" s="79">
        <v>3040</v>
      </c>
      <c r="B284" s="52" t="s">
        <v>912</v>
      </c>
      <c r="C284" s="52">
        <v>4</v>
      </c>
      <c r="D284" s="52">
        <v>0</v>
      </c>
      <c r="E284" s="140" t="s">
        <v>522</v>
      </c>
      <c r="F284" s="86">
        <f>SUM(F286)</f>
        <v>0</v>
      </c>
      <c r="G284" s="86">
        <f>SUM(G286)</f>
        <v>0</v>
      </c>
      <c r="H284" s="86">
        <f>SUM(H286)</f>
        <v>0</v>
      </c>
    </row>
    <row r="285" spans="1:11" s="12" customFormat="1" ht="10.5" customHeight="1">
      <c r="A285" s="79"/>
      <c r="B285" s="52"/>
      <c r="C285" s="52"/>
      <c r="D285" s="52"/>
      <c r="E285" s="140" t="s">
        <v>739</v>
      </c>
      <c r="F285" s="86"/>
      <c r="G285" s="86"/>
      <c r="H285" s="86"/>
      <c r="I285" s="9"/>
      <c r="J285" s="9"/>
      <c r="K285" s="9"/>
    </row>
    <row r="286" spans="1:8" ht="15">
      <c r="A286" s="79">
        <v>3041</v>
      </c>
      <c r="B286" s="52" t="s">
        <v>912</v>
      </c>
      <c r="C286" s="52">
        <v>4</v>
      </c>
      <c r="D286" s="52">
        <v>1</v>
      </c>
      <c r="E286" s="140" t="s">
        <v>522</v>
      </c>
      <c r="F286" s="86">
        <f>SUM(G286:H286)</f>
        <v>0</v>
      </c>
      <c r="G286" s="86">
        <v>0</v>
      </c>
      <c r="H286" s="86">
        <v>0</v>
      </c>
    </row>
    <row r="287" spans="1:8" ht="12" customHeight="1">
      <c r="A287" s="79">
        <v>3050</v>
      </c>
      <c r="B287" s="52" t="s">
        <v>912</v>
      </c>
      <c r="C287" s="52">
        <v>5</v>
      </c>
      <c r="D287" s="52">
        <v>0</v>
      </c>
      <c r="E287" s="140" t="s">
        <v>523</v>
      </c>
      <c r="F287" s="86">
        <f>SUM(F289)</f>
        <v>0</v>
      </c>
      <c r="G287" s="86">
        <f>SUM(G289)</f>
        <v>0</v>
      </c>
      <c r="H287" s="86">
        <f>SUM(H289)</f>
        <v>0</v>
      </c>
    </row>
    <row r="288" spans="1:11" s="12" customFormat="1" ht="10.5" customHeight="1">
      <c r="A288" s="79"/>
      <c r="B288" s="52"/>
      <c r="C288" s="52"/>
      <c r="D288" s="52"/>
      <c r="E288" s="140" t="s">
        <v>739</v>
      </c>
      <c r="F288" s="86"/>
      <c r="G288" s="86"/>
      <c r="H288" s="86"/>
      <c r="I288" s="9"/>
      <c r="J288" s="9"/>
      <c r="K288" s="9"/>
    </row>
    <row r="289" spans="1:8" ht="15">
      <c r="A289" s="79">
        <v>3051</v>
      </c>
      <c r="B289" s="52" t="s">
        <v>912</v>
      </c>
      <c r="C289" s="52">
        <v>5</v>
      </c>
      <c r="D289" s="52">
        <v>1</v>
      </c>
      <c r="E289" s="140" t="s">
        <v>523</v>
      </c>
      <c r="F289" s="86">
        <f>SUM(G289:H289)</f>
        <v>0</v>
      </c>
      <c r="G289" s="86">
        <v>0</v>
      </c>
      <c r="H289" s="86">
        <v>0</v>
      </c>
    </row>
    <row r="290" spans="1:8" ht="15">
      <c r="A290" s="79">
        <v>3060</v>
      </c>
      <c r="B290" s="52" t="s">
        <v>912</v>
      </c>
      <c r="C290" s="52">
        <v>6</v>
      </c>
      <c r="D290" s="52">
        <v>0</v>
      </c>
      <c r="E290" s="140" t="s">
        <v>524</v>
      </c>
      <c r="F290" s="86">
        <f>SUM(F292)</f>
        <v>0</v>
      </c>
      <c r="G290" s="86">
        <f>SUM(G292)</f>
        <v>0</v>
      </c>
      <c r="H290" s="86">
        <f>SUM(H292)</f>
        <v>0</v>
      </c>
    </row>
    <row r="291" spans="1:11" s="12" customFormat="1" ht="10.5" customHeight="1">
      <c r="A291" s="79"/>
      <c r="B291" s="52"/>
      <c r="C291" s="52"/>
      <c r="D291" s="52"/>
      <c r="E291" s="140" t="s">
        <v>739</v>
      </c>
      <c r="F291" s="86"/>
      <c r="G291" s="86"/>
      <c r="H291" s="86"/>
      <c r="I291" s="9"/>
      <c r="J291" s="9"/>
      <c r="K291" s="9"/>
    </row>
    <row r="292" spans="1:8" ht="15">
      <c r="A292" s="79">
        <v>3061</v>
      </c>
      <c r="B292" s="52" t="s">
        <v>912</v>
      </c>
      <c r="C292" s="52">
        <v>6</v>
      </c>
      <c r="D292" s="52">
        <v>1</v>
      </c>
      <c r="E292" s="140" t="s">
        <v>524</v>
      </c>
      <c r="F292" s="86">
        <f>SUM(G292:H292)</f>
        <v>0</v>
      </c>
      <c r="G292" s="86">
        <v>0</v>
      </c>
      <c r="H292" s="86">
        <v>0</v>
      </c>
    </row>
    <row r="293" spans="1:8" ht="24">
      <c r="A293" s="79">
        <v>3070</v>
      </c>
      <c r="B293" s="52" t="s">
        <v>912</v>
      </c>
      <c r="C293" s="52">
        <v>7</v>
      </c>
      <c r="D293" s="52">
        <v>0</v>
      </c>
      <c r="E293" s="140" t="s">
        <v>525</v>
      </c>
      <c r="F293" s="86">
        <f>SUM(F295)</f>
        <v>6000</v>
      </c>
      <c r="G293" s="86">
        <f>SUM(G295)</f>
        <v>6000</v>
      </c>
      <c r="H293" s="86">
        <f>SUM(H295)</f>
        <v>0</v>
      </c>
    </row>
    <row r="294" spans="1:11" s="12" customFormat="1" ht="10.5" customHeight="1">
      <c r="A294" s="79"/>
      <c r="B294" s="52"/>
      <c r="C294" s="52"/>
      <c r="D294" s="52"/>
      <c r="E294" s="140" t="s">
        <v>739</v>
      </c>
      <c r="F294" s="86"/>
      <c r="G294" s="86"/>
      <c r="H294" s="86"/>
      <c r="I294" s="9"/>
      <c r="J294" s="9"/>
      <c r="K294" s="9"/>
    </row>
    <row r="295" spans="1:8" ht="24">
      <c r="A295" s="79">
        <v>3071</v>
      </c>
      <c r="B295" s="52" t="s">
        <v>912</v>
      </c>
      <c r="C295" s="52">
        <v>7</v>
      </c>
      <c r="D295" s="52">
        <v>1</v>
      </c>
      <c r="E295" s="140" t="s">
        <v>525</v>
      </c>
      <c r="F295" s="86">
        <f>SUM(G295:H295)</f>
        <v>6000</v>
      </c>
      <c r="G295" s="86">
        <v>6000</v>
      </c>
      <c r="H295" s="86">
        <v>0</v>
      </c>
    </row>
    <row r="296" spans="1:8" ht="24">
      <c r="A296" s="79">
        <v>3080</v>
      </c>
      <c r="B296" s="52" t="s">
        <v>912</v>
      </c>
      <c r="C296" s="52">
        <v>8</v>
      </c>
      <c r="D296" s="52">
        <v>0</v>
      </c>
      <c r="E296" s="140" t="s">
        <v>527</v>
      </c>
      <c r="F296" s="86">
        <f>SUM(F298)</f>
        <v>0</v>
      </c>
      <c r="G296" s="86">
        <f>SUM(G298)</f>
        <v>0</v>
      </c>
      <c r="H296" s="86">
        <f>SUM(H298)</f>
        <v>0</v>
      </c>
    </row>
    <row r="297" spans="1:11" s="12" customFormat="1" ht="10.5" customHeight="1">
      <c r="A297" s="79"/>
      <c r="B297" s="52"/>
      <c r="C297" s="52"/>
      <c r="D297" s="52"/>
      <c r="E297" s="140" t="s">
        <v>739</v>
      </c>
      <c r="F297" s="86"/>
      <c r="G297" s="86"/>
      <c r="H297" s="86"/>
      <c r="I297" s="9"/>
      <c r="J297" s="9"/>
      <c r="K297" s="9"/>
    </row>
    <row r="298" spans="1:8" ht="24">
      <c r="A298" s="79">
        <v>3081</v>
      </c>
      <c r="B298" s="52" t="s">
        <v>912</v>
      </c>
      <c r="C298" s="52">
        <v>8</v>
      </c>
      <c r="D298" s="52">
        <v>1</v>
      </c>
      <c r="E298" s="140" t="s">
        <v>527</v>
      </c>
      <c r="F298" s="86">
        <f>SUM(G298:H298)</f>
        <v>0</v>
      </c>
      <c r="G298" s="86">
        <v>0</v>
      </c>
      <c r="H298" s="86">
        <v>0</v>
      </c>
    </row>
    <row r="299" spans="1:11" s="12" customFormat="1" ht="10.5" customHeight="1">
      <c r="A299" s="79"/>
      <c r="B299" s="52"/>
      <c r="C299" s="52"/>
      <c r="D299" s="52"/>
      <c r="E299" s="140" t="s">
        <v>739</v>
      </c>
      <c r="F299" s="86"/>
      <c r="G299" s="86"/>
      <c r="H299" s="86"/>
      <c r="I299" s="9"/>
      <c r="J299" s="9"/>
      <c r="K299" s="9"/>
    </row>
    <row r="300" spans="1:8" ht="15">
      <c r="A300" s="79">
        <v>3090</v>
      </c>
      <c r="B300" s="52" t="s">
        <v>912</v>
      </c>
      <c r="C300" s="52">
        <v>9</v>
      </c>
      <c r="D300" s="52">
        <v>0</v>
      </c>
      <c r="E300" s="140" t="s">
        <v>528</v>
      </c>
      <c r="F300" s="86">
        <f>SUM(F302:F303)</f>
        <v>0</v>
      </c>
      <c r="G300" s="86">
        <f>SUM(G302:G303)</f>
        <v>0</v>
      </c>
      <c r="H300" s="86">
        <f>SUM(H302:H303)</f>
        <v>0</v>
      </c>
    </row>
    <row r="301" spans="1:11" s="12" customFormat="1" ht="10.5" customHeight="1">
      <c r="A301" s="79"/>
      <c r="B301" s="52"/>
      <c r="C301" s="52"/>
      <c r="D301" s="52"/>
      <c r="E301" s="140" t="s">
        <v>739</v>
      </c>
      <c r="F301" s="86"/>
      <c r="G301" s="86"/>
      <c r="H301" s="86"/>
      <c r="I301" s="9"/>
      <c r="J301" s="9"/>
      <c r="K301" s="9"/>
    </row>
    <row r="302" spans="1:8" ht="15">
      <c r="A302" s="79">
        <v>3091</v>
      </c>
      <c r="B302" s="52" t="s">
        <v>912</v>
      </c>
      <c r="C302" s="52">
        <v>9</v>
      </c>
      <c r="D302" s="52">
        <v>1</v>
      </c>
      <c r="E302" s="140" t="s">
        <v>528</v>
      </c>
      <c r="F302" s="86">
        <f>SUM(G302:H302)</f>
        <v>0</v>
      </c>
      <c r="G302" s="86">
        <v>0</v>
      </c>
      <c r="H302" s="86">
        <v>0</v>
      </c>
    </row>
    <row r="303" spans="1:8" ht="24">
      <c r="A303" s="79">
        <v>3092</v>
      </c>
      <c r="B303" s="52" t="s">
        <v>912</v>
      </c>
      <c r="C303" s="52">
        <v>9</v>
      </c>
      <c r="D303" s="52">
        <v>2</v>
      </c>
      <c r="E303" s="140" t="s">
        <v>933</v>
      </c>
      <c r="F303" s="86">
        <f>SUM(G303:H303)</f>
        <v>0</v>
      </c>
      <c r="G303" s="86">
        <v>0</v>
      </c>
      <c r="H303" s="86">
        <v>0</v>
      </c>
    </row>
    <row r="304" spans="1:11" s="32" customFormat="1" ht="22.5">
      <c r="A304" s="79">
        <v>3100</v>
      </c>
      <c r="B304" s="52" t="s">
        <v>913</v>
      </c>
      <c r="C304" s="52">
        <v>0</v>
      </c>
      <c r="D304" s="52">
        <v>0</v>
      </c>
      <c r="E304" s="185" t="s">
        <v>543</v>
      </c>
      <c r="F304" s="86">
        <f>SUM(F306)</f>
        <v>10000</v>
      </c>
      <c r="G304" s="86">
        <f>SUM(G306)</f>
        <v>72000</v>
      </c>
      <c r="H304" s="86">
        <f>SUM(H306)</f>
        <v>0</v>
      </c>
      <c r="I304" s="9"/>
      <c r="J304" s="9"/>
      <c r="K304" s="9"/>
    </row>
    <row r="305" spans="1:8" ht="11.25" customHeight="1">
      <c r="A305" s="79"/>
      <c r="B305" s="52"/>
      <c r="C305" s="52"/>
      <c r="D305" s="52"/>
      <c r="E305" s="140" t="s">
        <v>738</v>
      </c>
      <c r="F305" s="86"/>
      <c r="G305" s="86"/>
      <c r="H305" s="86"/>
    </row>
    <row r="306" spans="1:8" ht="15">
      <c r="A306" s="79">
        <v>3110</v>
      </c>
      <c r="B306" s="52" t="s">
        <v>913</v>
      </c>
      <c r="C306" s="52">
        <v>1</v>
      </c>
      <c r="D306" s="52">
        <v>0</v>
      </c>
      <c r="E306" s="185" t="s">
        <v>715</v>
      </c>
      <c r="F306" s="86">
        <f>SUM(F308)</f>
        <v>10000</v>
      </c>
      <c r="G306" s="86">
        <f>SUM(G308)</f>
        <v>72000</v>
      </c>
      <c r="H306" s="86">
        <f>SUM(H308)</f>
        <v>0</v>
      </c>
    </row>
    <row r="307" spans="1:11" s="12" customFormat="1" ht="10.5" customHeight="1">
      <c r="A307" s="79"/>
      <c r="B307" s="52"/>
      <c r="C307" s="52"/>
      <c r="D307" s="52"/>
      <c r="E307" s="140" t="s">
        <v>739</v>
      </c>
      <c r="F307" s="86"/>
      <c r="G307" s="86"/>
      <c r="H307" s="86"/>
      <c r="I307" s="9"/>
      <c r="J307" s="9"/>
      <c r="K307" s="9"/>
    </row>
    <row r="308" spans="1:8" ht="15">
      <c r="A308" s="79">
        <v>3112</v>
      </c>
      <c r="B308" s="52" t="s">
        <v>913</v>
      </c>
      <c r="C308" s="52">
        <v>1</v>
      </c>
      <c r="D308" s="52">
        <v>2</v>
      </c>
      <c r="E308" s="185" t="s">
        <v>622</v>
      </c>
      <c r="F308" s="86">
        <v>10000</v>
      </c>
      <c r="G308" s="86">
        <v>72000</v>
      </c>
      <c r="H308" s="86">
        <v>0</v>
      </c>
    </row>
    <row r="309" spans="2:4" ht="15">
      <c r="B309" s="15"/>
      <c r="C309" s="16"/>
      <c r="D309" s="17"/>
    </row>
    <row r="310" spans="1:14" s="1" customFormat="1" ht="58.5" customHeight="1">
      <c r="A310" s="145"/>
      <c r="B310" s="146"/>
      <c r="C310" s="146"/>
      <c r="D310" s="146"/>
      <c r="E310" s="146"/>
      <c r="F310" s="146"/>
      <c r="G310" s="146"/>
      <c r="H310" s="146"/>
      <c r="I310" s="9"/>
      <c r="J310" s="9"/>
      <c r="K310" s="9"/>
      <c r="L310" s="146"/>
      <c r="M310" s="91"/>
      <c r="N310" s="91"/>
    </row>
    <row r="311" spans="1:14" s="1" customFormat="1" ht="15">
      <c r="A311" s="92"/>
      <c r="B311" s="93"/>
      <c r="C311" s="93"/>
      <c r="D311" s="93"/>
      <c r="E311" s="93"/>
      <c r="F311" s="93"/>
      <c r="G311" s="94"/>
      <c r="H311" s="95"/>
      <c r="I311" s="9"/>
      <c r="J311" s="9"/>
      <c r="K311" s="9"/>
      <c r="L311" s="95"/>
      <c r="M311" s="91"/>
      <c r="N311" s="91"/>
    </row>
    <row r="312" spans="2:4" ht="15">
      <c r="B312" s="18"/>
      <c r="C312" s="16"/>
      <c r="D312" s="17"/>
    </row>
    <row r="313" spans="2:5" ht="15">
      <c r="B313" s="18"/>
      <c r="C313" s="16"/>
      <c r="D313" s="17"/>
      <c r="E313" s="9"/>
    </row>
    <row r="314" spans="2:4" ht="15">
      <c r="B314" s="18"/>
      <c r="C314" s="19"/>
      <c r="D314" s="20"/>
    </row>
  </sheetData>
  <sheetProtection/>
  <protectedRanges>
    <protectedRange sqref="F301:H301 G307:H308 F305:H305 G302:H303" name="Range24"/>
    <protectedRange sqref="F288 G286:H286 G283:H283 F285:H285 G288:H289 F282:H282" name="Range22"/>
    <protectedRange sqref="G265:H265 G253:H254 F256:H256 F264:H264 G261:H262 G257:H258 F260:H260" name="Range20"/>
    <protectedRange sqref="F239:H239 G237:H237 G232:H234 F236:H236 G240:H240 F231:H231" name="Range18"/>
    <protectedRange sqref="F214:H214 F212:H212 G209:H210 G215:H215 F208:H208" name="Range16"/>
    <protectedRange sqref="G191:H194 F190:H190 G185:H188 F183:H183" name="Range14"/>
    <protectedRange sqref="G166:H166 F171:H171 G158:H158 F160:H160 F168:H168 F163:H163 G161:H161 G169:H169 F165:H165 F157:H157" name="Range12"/>
    <protectedRange sqref="G141:H141 F143:H143 G133:H138 F140:H140" name="Range10"/>
    <protectedRange sqref="G116:H120 F115:H115 G111:H113 F110:H110" name="Range8"/>
    <protectedRange sqref="F90:H90 G85:H85 G79:H79 F81:H81 F92:H92 F87:H87 G82:H82 F84:H84 G88:H88 G93:H93 F78:H78" name="Range6"/>
    <protectedRange sqref="F55:H55 F45:H45 F47:H47 G43:H44 F49:H49 G53:H53 G56:H56 G50:H50 F52:H52 F58:H58" name="Range4"/>
    <protectedRange sqref="F13:H13 F22:H22 F18:H18 G14:H16 G23:H25 G19:H20 F11:H11" name="Range2"/>
    <protectedRange sqref="A1:IV3" name="Range1"/>
    <protectedRange sqref="F27:H27 G37:H37 F36:H36 G28:H28 F30:H30 G34:H34 F41:H41 G31:H31 F33:H33 F39:H39" name="Range3"/>
    <protectedRange sqref="G72:H72 G75:H76 G59:H59 F61:H61 F74:H74 F71:H71 G67:H69 G62:H62 F64:H64 F66:H66 F78:H78" name="Range5"/>
    <protectedRange sqref="G102:H108 G94:H94 F96:H96 G97:H100" name="Range7"/>
    <protectedRange sqref="F131:H131 G126:H129 G123:H123 F125:H125 G132:H132 F122:H122" name="Range9"/>
    <protectedRange sqref="F151:H151 F154:H154 G146:H146 F148:H148 G152:H152 G155:H155 G149:H149 F145:H145" name="Range11"/>
    <protectedRange sqref="G181:H181 F177:H177 G172:H172 F174:H174 G178:H178 F180:H180 G175:H175 F171:H171" name="Range13"/>
    <protectedRange sqref="F202:H202 G203:H203 F205:H205 G197:H200 G206:H206 F196:H196" name="Range15"/>
    <protectedRange sqref="G227:H229 G217:H224 F226:H226" name="Range17"/>
    <protectedRange sqref="F244:H244 F252:H252 G249:H250 G245:H246 F248:H248 F242:H242" name="Range19"/>
    <protectedRange sqref="F279:H279 F282:H282 G268:H268 F270:H270 G276:H277 G280:H280 G271:H271 F273:H273 F275:H275 F267:H267" name="Range21"/>
    <protectedRange sqref="G295:H295 F294:H294 G292:H292 G298:H298 F297:H297 F299:H299 F291:H291" name="Range23"/>
  </protectedRanges>
  <mergeCells count="10">
    <mergeCell ref="A1:H1"/>
    <mergeCell ref="A3:H3"/>
    <mergeCell ref="G4:H4"/>
    <mergeCell ref="A5:A7"/>
    <mergeCell ref="F5:F7"/>
    <mergeCell ref="G5:H6"/>
    <mergeCell ref="B5:B7"/>
    <mergeCell ref="C5:C7"/>
    <mergeCell ref="D5:D7"/>
    <mergeCell ref="E5:E7"/>
  </mergeCells>
  <printOptions/>
  <pageMargins left="0.39" right="0.17" top="0.34" bottom="0.45" header="0.17" footer="0.24"/>
  <pageSetup firstPageNumber="7" useFirstPageNumber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3"/>
  <sheetViews>
    <sheetView zoomScalePageLayoutView="0" workbookViewId="0" topLeftCell="A1">
      <selection activeCell="E88" sqref="E88"/>
    </sheetView>
  </sheetViews>
  <sheetFormatPr defaultColWidth="9.140625" defaultRowHeight="12.75"/>
  <cols>
    <col min="1" max="1" width="6.8515625" style="55" customWidth="1"/>
    <col min="2" max="2" width="51.140625" style="55" customWidth="1"/>
    <col min="3" max="3" width="7.421875" style="21" customWidth="1"/>
    <col min="4" max="4" width="12.8515625" style="55" customWidth="1"/>
    <col min="5" max="5" width="14.140625" style="55" customWidth="1"/>
    <col min="6" max="6" width="13.7109375" style="55" customWidth="1"/>
    <col min="7" max="7" width="14.8515625" style="55" customWidth="1"/>
    <col min="8" max="8" width="12.28125" style="55" customWidth="1"/>
    <col min="9" max="9" width="12.00390625" style="55" customWidth="1"/>
    <col min="10" max="10" width="14.8515625" style="55" customWidth="1"/>
    <col min="11" max="11" width="12.28125" style="55" customWidth="1"/>
    <col min="12" max="12" width="12.00390625" style="55" customWidth="1"/>
    <col min="13" max="16384" width="9.140625" style="55" customWidth="1"/>
  </cols>
  <sheetData>
    <row r="1" spans="1:12" s="62" customFormat="1" ht="18" customHeight="1">
      <c r="A1" s="364" t="s">
        <v>146</v>
      </c>
      <c r="B1" s="364"/>
      <c r="C1" s="364"/>
      <c r="D1" s="364"/>
      <c r="E1" s="364"/>
      <c r="F1" s="364"/>
      <c r="G1" s="186"/>
      <c r="H1" s="186"/>
      <c r="I1" s="186"/>
      <c r="J1" s="186"/>
      <c r="K1" s="186"/>
      <c r="L1" s="97"/>
    </row>
    <row r="2" spans="1:12" s="63" customFormat="1" ht="32.25" customHeight="1">
      <c r="A2" s="365" t="s">
        <v>147</v>
      </c>
      <c r="B2" s="365"/>
      <c r="C2" s="365"/>
      <c r="D2" s="365"/>
      <c r="E2" s="365"/>
      <c r="F2" s="365"/>
      <c r="G2" s="187"/>
      <c r="H2" s="187"/>
      <c r="I2" s="187"/>
      <c r="J2" s="187"/>
      <c r="K2" s="187"/>
      <c r="L2" s="187"/>
    </row>
    <row r="3" spans="1:12" s="56" customFormat="1" ht="15.75" thickBot="1">
      <c r="A3" s="124"/>
      <c r="B3" s="124"/>
      <c r="C3" s="124"/>
      <c r="D3" s="125"/>
      <c r="E3" s="375" t="s">
        <v>144</v>
      </c>
      <c r="F3" s="375"/>
      <c r="G3" s="125"/>
      <c r="H3" s="125"/>
      <c r="I3" s="125"/>
      <c r="J3" s="125"/>
      <c r="K3" s="38"/>
      <c r="L3" s="38"/>
    </row>
    <row r="4" spans="1:9" ht="13.5" customHeight="1">
      <c r="A4" s="370" t="s">
        <v>844</v>
      </c>
      <c r="B4" s="366" t="s">
        <v>623</v>
      </c>
      <c r="C4" s="367"/>
      <c r="D4" s="374" t="s">
        <v>435</v>
      </c>
      <c r="E4" s="367" t="s">
        <v>738</v>
      </c>
      <c r="F4" s="372"/>
      <c r="G4" s="125"/>
      <c r="H4" s="125"/>
      <c r="I4" s="125"/>
    </row>
    <row r="5" spans="1:9" ht="17.25" customHeight="1" thickBot="1">
      <c r="A5" s="371"/>
      <c r="B5" s="368"/>
      <c r="C5" s="369"/>
      <c r="D5" s="359"/>
      <c r="E5" s="369"/>
      <c r="F5" s="373"/>
      <c r="G5" s="150"/>
      <c r="H5" s="150"/>
      <c r="I5" s="150"/>
    </row>
    <row r="6" spans="1:9" ht="25.5">
      <c r="A6" s="371"/>
      <c r="B6" s="98" t="s">
        <v>624</v>
      </c>
      <c r="C6" s="99" t="s">
        <v>625</v>
      </c>
      <c r="D6" s="192"/>
      <c r="E6" s="189" t="s">
        <v>840</v>
      </c>
      <c r="F6" s="190" t="s">
        <v>841</v>
      </c>
      <c r="G6" s="223"/>
      <c r="H6" s="223"/>
      <c r="I6" s="223"/>
    </row>
    <row r="7" spans="1:9" ht="19.5" customHeight="1">
      <c r="A7" s="100">
        <v>1</v>
      </c>
      <c r="B7" s="100">
        <v>2</v>
      </c>
      <c r="C7" s="100" t="s">
        <v>626</v>
      </c>
      <c r="D7" s="100">
        <v>4</v>
      </c>
      <c r="E7" s="100">
        <v>5</v>
      </c>
      <c r="F7" s="100">
        <v>6</v>
      </c>
      <c r="G7" s="223"/>
      <c r="H7" s="223"/>
      <c r="I7" s="223"/>
    </row>
    <row r="8" spans="1:9" ht="25.5">
      <c r="A8" s="79">
        <v>4000</v>
      </c>
      <c r="B8" s="101" t="s">
        <v>432</v>
      </c>
      <c r="C8" s="102"/>
      <c r="D8" s="126">
        <f>SUM(D10,D171,D206)</f>
        <v>554008.4</v>
      </c>
      <c r="E8" s="126">
        <f>SUM(E10,E171,E206)</f>
        <v>527230.7</v>
      </c>
      <c r="F8" s="222">
        <f>SUM(F10,F171,F206)</f>
        <v>88777.70000000001</v>
      </c>
      <c r="G8" s="223"/>
      <c r="H8" s="223"/>
      <c r="I8" s="223"/>
    </row>
    <row r="9" spans="1:6" ht="12.75">
      <c r="A9" s="79"/>
      <c r="B9" s="103" t="s">
        <v>741</v>
      </c>
      <c r="C9" s="102"/>
      <c r="D9" s="126"/>
      <c r="E9" s="126"/>
      <c r="F9" s="126"/>
    </row>
    <row r="10" spans="1:6" ht="40.5">
      <c r="A10" s="79">
        <v>4050</v>
      </c>
      <c r="B10" s="104" t="s">
        <v>431</v>
      </c>
      <c r="C10" s="105" t="s">
        <v>81</v>
      </c>
      <c r="D10" s="126">
        <f>SUM(D12,D25,D68,D83,D93,D127,D142)</f>
        <v>465230.7</v>
      </c>
      <c r="E10" s="126">
        <f>SUM(E12,E25,E68,E83,E93,E127,E142)</f>
        <v>527230.7</v>
      </c>
      <c r="F10" s="126">
        <f>SUM(F12,F25,F68,F83,F93,F127,F142)</f>
        <v>0</v>
      </c>
    </row>
    <row r="11" spans="1:6" ht="12.75">
      <c r="A11" s="79"/>
      <c r="B11" s="103" t="s">
        <v>741</v>
      </c>
      <c r="C11" s="102"/>
      <c r="D11" s="126"/>
      <c r="E11" s="126"/>
      <c r="F11" s="126"/>
    </row>
    <row r="12" spans="1:6" ht="23.25">
      <c r="A12" s="79">
        <v>4100</v>
      </c>
      <c r="B12" s="47" t="s">
        <v>544</v>
      </c>
      <c r="C12" s="106" t="s">
        <v>81</v>
      </c>
      <c r="D12" s="126">
        <f>SUM(D14,D19,D22)</f>
        <v>56643.6</v>
      </c>
      <c r="E12" s="126">
        <f>SUM(E14,E19,E22)</f>
        <v>56643.6</v>
      </c>
      <c r="F12" s="126">
        <f>SUM(F14,F19,F22)</f>
        <v>0</v>
      </c>
    </row>
    <row r="13" spans="1:6" ht="12.75">
      <c r="A13" s="79"/>
      <c r="B13" s="103" t="s">
        <v>741</v>
      </c>
      <c r="C13" s="102"/>
      <c r="D13" s="126"/>
      <c r="E13" s="126"/>
      <c r="F13" s="126"/>
    </row>
    <row r="14" spans="1:6" ht="24">
      <c r="A14" s="79">
        <v>4110</v>
      </c>
      <c r="B14" s="107" t="s">
        <v>545</v>
      </c>
      <c r="C14" s="106" t="s">
        <v>81</v>
      </c>
      <c r="D14" s="126">
        <f>SUM(D16:D18)</f>
        <v>56643.6</v>
      </c>
      <c r="E14" s="126">
        <f>SUM(E16:E18)</f>
        <v>56643.6</v>
      </c>
      <c r="F14" s="113" t="s">
        <v>87</v>
      </c>
    </row>
    <row r="15" spans="1:6" ht="12.75">
      <c r="A15" s="79"/>
      <c r="B15" s="103" t="s">
        <v>739</v>
      </c>
      <c r="C15" s="106"/>
      <c r="D15" s="126"/>
      <c r="E15" s="126"/>
      <c r="F15" s="113"/>
    </row>
    <row r="16" spans="1:6" ht="24">
      <c r="A16" s="79">
        <v>4111</v>
      </c>
      <c r="B16" s="67" t="s">
        <v>627</v>
      </c>
      <c r="C16" s="68" t="s">
        <v>915</v>
      </c>
      <c r="D16" s="86">
        <f>SUM(E16:F16)</f>
        <v>53643.6</v>
      </c>
      <c r="E16" s="126">
        <v>53643.6</v>
      </c>
      <c r="F16" s="113" t="s">
        <v>87</v>
      </c>
    </row>
    <row r="17" spans="1:6" ht="24">
      <c r="A17" s="79">
        <v>4112</v>
      </c>
      <c r="B17" s="67" t="s">
        <v>628</v>
      </c>
      <c r="C17" s="68" t="s">
        <v>916</v>
      </c>
      <c r="D17" s="86">
        <f>SUM(E17:F17)</f>
        <v>3000</v>
      </c>
      <c r="E17" s="345">
        <v>3000</v>
      </c>
      <c r="F17" s="113" t="s">
        <v>87</v>
      </c>
    </row>
    <row r="18" spans="1:6" ht="12.75">
      <c r="A18" s="79">
        <v>4114</v>
      </c>
      <c r="B18" s="67" t="s">
        <v>629</v>
      </c>
      <c r="C18" s="68" t="s">
        <v>914</v>
      </c>
      <c r="D18" s="86">
        <f>SUM(E18:F18)</f>
        <v>0</v>
      </c>
      <c r="E18" s="126">
        <v>0</v>
      </c>
      <c r="F18" s="113" t="s">
        <v>87</v>
      </c>
    </row>
    <row r="19" spans="1:6" ht="22.5">
      <c r="A19" s="79">
        <v>4120</v>
      </c>
      <c r="B19" s="69" t="s">
        <v>546</v>
      </c>
      <c r="C19" s="106" t="s">
        <v>81</v>
      </c>
      <c r="D19" s="126">
        <f>SUM(D21)</f>
        <v>0</v>
      </c>
      <c r="E19" s="126">
        <f>SUM(E21)</f>
        <v>0</v>
      </c>
      <c r="F19" s="113" t="s">
        <v>87</v>
      </c>
    </row>
    <row r="20" spans="1:6" ht="12.75">
      <c r="A20" s="79"/>
      <c r="B20" s="103" t="s">
        <v>739</v>
      </c>
      <c r="C20" s="106"/>
      <c r="D20" s="126"/>
      <c r="E20" s="126"/>
      <c r="F20" s="113"/>
    </row>
    <row r="21" spans="1:6" ht="13.5" customHeight="1">
      <c r="A21" s="79">
        <v>4121</v>
      </c>
      <c r="B21" s="67" t="s">
        <v>631</v>
      </c>
      <c r="C21" s="68" t="s">
        <v>917</v>
      </c>
      <c r="D21" s="86">
        <f>SUM(E21:F21)</f>
        <v>0</v>
      </c>
      <c r="E21" s="126">
        <v>0</v>
      </c>
      <c r="F21" s="113" t="s">
        <v>87</v>
      </c>
    </row>
    <row r="22" spans="1:6" ht="25.5" customHeight="1">
      <c r="A22" s="79">
        <v>4130</v>
      </c>
      <c r="B22" s="69" t="s">
        <v>547</v>
      </c>
      <c r="C22" s="106" t="s">
        <v>81</v>
      </c>
      <c r="D22" s="126">
        <f>SUM(D24)</f>
        <v>0</v>
      </c>
      <c r="E22" s="126">
        <f>SUM(E24)</f>
        <v>0</v>
      </c>
      <c r="F22" s="126">
        <f>SUM(F24)</f>
        <v>0</v>
      </c>
    </row>
    <row r="23" spans="1:6" ht="12.75">
      <c r="A23" s="79"/>
      <c r="B23" s="103" t="s">
        <v>739</v>
      </c>
      <c r="C23" s="106"/>
      <c r="D23" s="126"/>
      <c r="E23" s="126"/>
      <c r="F23" s="113"/>
    </row>
    <row r="24" spans="1:6" ht="13.5" customHeight="1">
      <c r="A24" s="79">
        <v>4131</v>
      </c>
      <c r="B24" s="69" t="s">
        <v>918</v>
      </c>
      <c r="C24" s="68" t="s">
        <v>919</v>
      </c>
      <c r="D24" s="86">
        <f>SUM(E24:F24)</f>
        <v>0</v>
      </c>
      <c r="E24" s="126">
        <v>0</v>
      </c>
      <c r="F24" s="113" t="s">
        <v>88</v>
      </c>
    </row>
    <row r="25" spans="1:6" ht="36" customHeight="1">
      <c r="A25" s="79">
        <v>4200</v>
      </c>
      <c r="B25" s="67" t="s">
        <v>551</v>
      </c>
      <c r="C25" s="106" t="s">
        <v>81</v>
      </c>
      <c r="D25" s="126">
        <f>SUM(D27,D36,D41,D51,D54,D58)</f>
        <v>53899.7</v>
      </c>
      <c r="E25" s="126">
        <f>SUM(E27,E36,E41,E51,E54,E58)</f>
        <v>53899.7</v>
      </c>
      <c r="F25" s="113" t="s">
        <v>87</v>
      </c>
    </row>
    <row r="26" spans="1:6" ht="12.75">
      <c r="A26" s="79"/>
      <c r="B26" s="103" t="s">
        <v>741</v>
      </c>
      <c r="C26" s="102"/>
      <c r="D26" s="126"/>
      <c r="E26" s="126"/>
      <c r="F26" s="126"/>
    </row>
    <row r="27" spans="1:6" ht="33">
      <c r="A27" s="79">
        <v>4210</v>
      </c>
      <c r="B27" s="69" t="s">
        <v>552</v>
      </c>
      <c r="C27" s="106" t="s">
        <v>81</v>
      </c>
      <c r="D27" s="126">
        <f>SUM(D29:D35)</f>
        <v>9890.8</v>
      </c>
      <c r="E27" s="126">
        <f>SUM(E29:E35)</f>
        <v>9890.8</v>
      </c>
      <c r="F27" s="113" t="s">
        <v>87</v>
      </c>
    </row>
    <row r="28" spans="1:6" ht="12.75">
      <c r="A28" s="79"/>
      <c r="B28" s="103" t="s">
        <v>739</v>
      </c>
      <c r="C28" s="106"/>
      <c r="D28" s="126"/>
      <c r="E28" s="126"/>
      <c r="F28" s="113"/>
    </row>
    <row r="29" spans="1:6" ht="24">
      <c r="A29" s="79">
        <v>4211</v>
      </c>
      <c r="B29" s="67" t="s">
        <v>920</v>
      </c>
      <c r="C29" s="68" t="s">
        <v>921</v>
      </c>
      <c r="D29" s="86">
        <f aca="true" t="shared" si="0" ref="D29:D35">SUM(E29:F29)</f>
        <v>0</v>
      </c>
      <c r="E29" s="126">
        <v>0</v>
      </c>
      <c r="F29" s="113" t="s">
        <v>87</v>
      </c>
    </row>
    <row r="30" spans="1:6" ht="12.75">
      <c r="A30" s="79">
        <v>4212</v>
      </c>
      <c r="B30" s="69" t="s">
        <v>728</v>
      </c>
      <c r="C30" s="68" t="s">
        <v>922</v>
      </c>
      <c r="D30" s="86">
        <f t="shared" si="0"/>
        <v>8230</v>
      </c>
      <c r="E30" s="126">
        <v>8230</v>
      </c>
      <c r="F30" s="113" t="s">
        <v>87</v>
      </c>
    </row>
    <row r="31" spans="1:6" ht="12.75">
      <c r="A31" s="79">
        <v>4213</v>
      </c>
      <c r="B31" s="67" t="s">
        <v>632</v>
      </c>
      <c r="C31" s="68" t="s">
        <v>923</v>
      </c>
      <c r="D31" s="86">
        <f t="shared" si="0"/>
        <v>300</v>
      </c>
      <c r="E31" s="126">
        <v>300</v>
      </c>
      <c r="F31" s="113" t="s">
        <v>87</v>
      </c>
    </row>
    <row r="32" spans="1:6" ht="12.75">
      <c r="A32" s="79">
        <v>4214</v>
      </c>
      <c r="B32" s="67" t="s">
        <v>633</v>
      </c>
      <c r="C32" s="68" t="s">
        <v>924</v>
      </c>
      <c r="D32" s="86">
        <f t="shared" si="0"/>
        <v>1300.8</v>
      </c>
      <c r="E32" s="126">
        <v>1300.8</v>
      </c>
      <c r="F32" s="113" t="s">
        <v>87</v>
      </c>
    </row>
    <row r="33" spans="1:6" ht="12.75">
      <c r="A33" s="79">
        <v>4215</v>
      </c>
      <c r="B33" s="67" t="s">
        <v>634</v>
      </c>
      <c r="C33" s="68" t="s">
        <v>925</v>
      </c>
      <c r="D33" s="86">
        <f t="shared" si="0"/>
        <v>60</v>
      </c>
      <c r="E33" s="126">
        <v>60</v>
      </c>
      <c r="F33" s="113" t="s">
        <v>87</v>
      </c>
    </row>
    <row r="34" spans="1:6" ht="12.75">
      <c r="A34" s="79">
        <v>4216</v>
      </c>
      <c r="B34" s="67" t="s">
        <v>635</v>
      </c>
      <c r="C34" s="68" t="s">
        <v>926</v>
      </c>
      <c r="D34" s="86">
        <f t="shared" si="0"/>
        <v>0</v>
      </c>
      <c r="E34" s="126">
        <v>0</v>
      </c>
      <c r="F34" s="113" t="s">
        <v>87</v>
      </c>
    </row>
    <row r="35" spans="1:6" ht="12.75">
      <c r="A35" s="79">
        <v>4217</v>
      </c>
      <c r="B35" s="67" t="s">
        <v>636</v>
      </c>
      <c r="C35" s="68" t="s">
        <v>927</v>
      </c>
      <c r="D35" s="86">
        <f t="shared" si="0"/>
        <v>0</v>
      </c>
      <c r="E35" s="126">
        <v>0</v>
      </c>
      <c r="F35" s="113" t="s">
        <v>87</v>
      </c>
    </row>
    <row r="36" spans="1:6" ht="24">
      <c r="A36" s="79">
        <v>4220</v>
      </c>
      <c r="B36" s="69" t="s">
        <v>553</v>
      </c>
      <c r="C36" s="106" t="s">
        <v>81</v>
      </c>
      <c r="D36" s="126">
        <f>SUM(D38:D40)</f>
        <v>200</v>
      </c>
      <c r="E36" s="126">
        <f>SUM(E38:E40)</f>
        <v>200</v>
      </c>
      <c r="F36" s="113" t="s">
        <v>87</v>
      </c>
    </row>
    <row r="37" spans="1:6" ht="12.75">
      <c r="A37" s="79"/>
      <c r="B37" s="103" t="s">
        <v>739</v>
      </c>
      <c r="C37" s="106"/>
      <c r="D37" s="126"/>
      <c r="E37" s="126"/>
      <c r="F37" s="113"/>
    </row>
    <row r="38" spans="1:6" ht="12.75">
      <c r="A38" s="79">
        <v>4221</v>
      </c>
      <c r="B38" s="67" t="s">
        <v>637</v>
      </c>
      <c r="C38" s="108">
        <v>4221</v>
      </c>
      <c r="D38" s="86">
        <f>SUM(E38:F38)</f>
        <v>200</v>
      </c>
      <c r="E38" s="126">
        <v>200</v>
      </c>
      <c r="F38" s="113" t="s">
        <v>87</v>
      </c>
    </row>
    <row r="39" spans="1:6" ht="12.75">
      <c r="A39" s="79">
        <v>4222</v>
      </c>
      <c r="B39" s="67" t="s">
        <v>638</v>
      </c>
      <c r="C39" s="68" t="s">
        <v>40</v>
      </c>
      <c r="D39" s="86">
        <f>SUM(E39:F39)</f>
        <v>0</v>
      </c>
      <c r="E39" s="126">
        <v>0</v>
      </c>
      <c r="F39" s="113" t="s">
        <v>87</v>
      </c>
    </row>
    <row r="40" spans="1:6" ht="12.75">
      <c r="A40" s="79">
        <v>4223</v>
      </c>
      <c r="B40" s="67" t="s">
        <v>639</v>
      </c>
      <c r="C40" s="68" t="s">
        <v>41</v>
      </c>
      <c r="D40" s="86">
        <f>SUM(E40:F40)</f>
        <v>0</v>
      </c>
      <c r="E40" s="126">
        <v>0</v>
      </c>
      <c r="F40" s="113" t="s">
        <v>87</v>
      </c>
    </row>
    <row r="41" spans="1:6" ht="45">
      <c r="A41" s="79">
        <v>4230</v>
      </c>
      <c r="B41" s="69" t="s">
        <v>554</v>
      </c>
      <c r="C41" s="106" t="s">
        <v>81</v>
      </c>
      <c r="D41" s="126">
        <f>SUM(D43:D50)</f>
        <v>11792.7</v>
      </c>
      <c r="E41" s="126">
        <f>SUM(E43:E50)</f>
        <v>11792.7</v>
      </c>
      <c r="F41" s="113" t="s">
        <v>87</v>
      </c>
    </row>
    <row r="42" spans="1:6" ht="12.75">
      <c r="A42" s="79"/>
      <c r="B42" s="103" t="s">
        <v>739</v>
      </c>
      <c r="C42" s="106"/>
      <c r="D42" s="126"/>
      <c r="E42" s="126"/>
      <c r="F42" s="113"/>
    </row>
    <row r="43" spans="1:6" ht="12.75">
      <c r="A43" s="79">
        <v>4231</v>
      </c>
      <c r="B43" s="67" t="s">
        <v>640</v>
      </c>
      <c r="C43" s="68" t="s">
        <v>42</v>
      </c>
      <c r="D43" s="86">
        <f aca="true" t="shared" si="1" ref="D43:D50">SUM(E43:F43)</f>
        <v>0</v>
      </c>
      <c r="E43" s="126">
        <v>0</v>
      </c>
      <c r="F43" s="113" t="s">
        <v>87</v>
      </c>
    </row>
    <row r="44" spans="1:6" ht="12.75">
      <c r="A44" s="79">
        <v>4232</v>
      </c>
      <c r="B44" s="67" t="s">
        <v>641</v>
      </c>
      <c r="C44" s="68" t="s">
        <v>43</v>
      </c>
      <c r="D44" s="86">
        <f t="shared" si="1"/>
        <v>649</v>
      </c>
      <c r="E44" s="126">
        <v>649</v>
      </c>
      <c r="F44" s="113" t="s">
        <v>87</v>
      </c>
    </row>
    <row r="45" spans="1:6" ht="24">
      <c r="A45" s="79">
        <v>4233</v>
      </c>
      <c r="B45" s="67" t="s">
        <v>642</v>
      </c>
      <c r="C45" s="68" t="s">
        <v>44</v>
      </c>
      <c r="D45" s="86">
        <f t="shared" si="1"/>
        <v>0</v>
      </c>
      <c r="E45" s="126">
        <v>0</v>
      </c>
      <c r="F45" s="113" t="s">
        <v>87</v>
      </c>
    </row>
    <row r="46" spans="1:6" ht="12.75">
      <c r="A46" s="79">
        <v>4234</v>
      </c>
      <c r="B46" s="67" t="s">
        <v>643</v>
      </c>
      <c r="C46" s="68" t="s">
        <v>45</v>
      </c>
      <c r="D46" s="86">
        <f t="shared" si="1"/>
        <v>3343.7</v>
      </c>
      <c r="E46" s="126">
        <v>3343.7</v>
      </c>
      <c r="F46" s="113" t="s">
        <v>87</v>
      </c>
    </row>
    <row r="47" spans="1:6" ht="12.75">
      <c r="A47" s="79">
        <v>4235</v>
      </c>
      <c r="B47" s="70" t="s">
        <v>644</v>
      </c>
      <c r="C47" s="71">
        <v>4235</v>
      </c>
      <c r="D47" s="86">
        <f t="shared" si="1"/>
        <v>0</v>
      </c>
      <c r="E47" s="126">
        <v>0</v>
      </c>
      <c r="F47" s="113" t="s">
        <v>87</v>
      </c>
    </row>
    <row r="48" spans="1:6" ht="10.5" customHeight="1">
      <c r="A48" s="79">
        <v>4236</v>
      </c>
      <c r="B48" s="67" t="s">
        <v>645</v>
      </c>
      <c r="C48" s="68" t="s">
        <v>46</v>
      </c>
      <c r="D48" s="86">
        <f t="shared" si="1"/>
        <v>0</v>
      </c>
      <c r="E48" s="126">
        <v>0</v>
      </c>
      <c r="F48" s="113" t="s">
        <v>87</v>
      </c>
    </row>
    <row r="49" spans="1:6" ht="12.75">
      <c r="A49" s="79">
        <v>4237</v>
      </c>
      <c r="B49" s="67" t="s">
        <v>646</v>
      </c>
      <c r="C49" s="68" t="s">
        <v>47</v>
      </c>
      <c r="D49" s="86">
        <f t="shared" si="1"/>
        <v>500</v>
      </c>
      <c r="E49" s="126">
        <v>500</v>
      </c>
      <c r="F49" s="113" t="s">
        <v>87</v>
      </c>
    </row>
    <row r="50" spans="1:6" ht="12.75">
      <c r="A50" s="79">
        <v>4238</v>
      </c>
      <c r="B50" s="67" t="s">
        <v>647</v>
      </c>
      <c r="C50" s="68" t="s">
        <v>48</v>
      </c>
      <c r="D50" s="86">
        <f t="shared" si="1"/>
        <v>7300</v>
      </c>
      <c r="E50" s="126">
        <v>7300</v>
      </c>
      <c r="F50" s="113" t="s">
        <v>87</v>
      </c>
    </row>
    <row r="51" spans="1:6" ht="24">
      <c r="A51" s="79">
        <v>4240</v>
      </c>
      <c r="B51" s="69" t="s">
        <v>568</v>
      </c>
      <c r="C51" s="106" t="s">
        <v>81</v>
      </c>
      <c r="D51" s="126">
        <f>SUM(D53)</f>
        <v>4266.2</v>
      </c>
      <c r="E51" s="126">
        <f>SUM(E53)</f>
        <v>4266.2</v>
      </c>
      <c r="F51" s="113" t="s">
        <v>87</v>
      </c>
    </row>
    <row r="52" spans="1:6" ht="12.75">
      <c r="A52" s="79"/>
      <c r="B52" s="103" t="s">
        <v>739</v>
      </c>
      <c r="C52" s="106"/>
      <c r="D52" s="126"/>
      <c r="E52" s="126"/>
      <c r="F52" s="113"/>
    </row>
    <row r="53" spans="1:6" ht="12.75">
      <c r="A53" s="79">
        <v>4241</v>
      </c>
      <c r="B53" s="67" t="s">
        <v>648</v>
      </c>
      <c r="C53" s="68" t="s">
        <v>52</v>
      </c>
      <c r="D53" s="86">
        <f>SUM(E53:F53)</f>
        <v>4266.2</v>
      </c>
      <c r="E53" s="126">
        <v>4266.2</v>
      </c>
      <c r="F53" s="113" t="s">
        <v>87</v>
      </c>
    </row>
    <row r="54" spans="1:6" ht="24">
      <c r="A54" s="79">
        <v>4250</v>
      </c>
      <c r="B54" s="69" t="s">
        <v>569</v>
      </c>
      <c r="C54" s="106" t="s">
        <v>81</v>
      </c>
      <c r="D54" s="126">
        <f>SUM(D56:D57)</f>
        <v>21100</v>
      </c>
      <c r="E54" s="126">
        <f>SUM(E56:E57)</f>
        <v>21100</v>
      </c>
      <c r="F54" s="113" t="s">
        <v>87</v>
      </c>
    </row>
    <row r="55" spans="1:6" ht="12.75">
      <c r="A55" s="79"/>
      <c r="B55" s="103" t="s">
        <v>739</v>
      </c>
      <c r="C55" s="106"/>
      <c r="D55" s="126"/>
      <c r="E55" s="126"/>
      <c r="F55" s="113"/>
    </row>
    <row r="56" spans="1:6" ht="24">
      <c r="A56" s="79">
        <v>4251</v>
      </c>
      <c r="B56" s="67" t="s">
        <v>649</v>
      </c>
      <c r="C56" s="68" t="s">
        <v>53</v>
      </c>
      <c r="D56" s="86">
        <f>SUM(E56:F56)</f>
        <v>20500</v>
      </c>
      <c r="E56" s="126">
        <v>20500</v>
      </c>
      <c r="F56" s="113" t="s">
        <v>87</v>
      </c>
    </row>
    <row r="57" spans="1:6" ht="24">
      <c r="A57" s="79">
        <v>4252</v>
      </c>
      <c r="B57" s="67" t="s">
        <v>650</v>
      </c>
      <c r="C57" s="68" t="s">
        <v>54</v>
      </c>
      <c r="D57" s="86">
        <f>SUM(E57:F57)</f>
        <v>600</v>
      </c>
      <c r="E57" s="126">
        <v>600</v>
      </c>
      <c r="F57" s="113" t="s">
        <v>87</v>
      </c>
    </row>
    <row r="58" spans="1:6" ht="33">
      <c r="A58" s="79">
        <v>4260</v>
      </c>
      <c r="B58" s="69" t="s">
        <v>570</v>
      </c>
      <c r="C58" s="106" t="s">
        <v>81</v>
      </c>
      <c r="D58" s="126">
        <f>SUM(D60:D67)</f>
        <v>6650</v>
      </c>
      <c r="E58" s="126">
        <f>SUM(E60:E67)</f>
        <v>6650</v>
      </c>
      <c r="F58" s="113" t="s">
        <v>87</v>
      </c>
    </row>
    <row r="59" spans="1:6" ht="12.75">
      <c r="A59" s="79"/>
      <c r="B59" s="103" t="s">
        <v>739</v>
      </c>
      <c r="C59" s="106"/>
      <c r="D59" s="126"/>
      <c r="E59" s="126"/>
      <c r="F59" s="113"/>
    </row>
    <row r="60" spans="1:6" ht="12.75">
      <c r="A60" s="79">
        <v>4261</v>
      </c>
      <c r="B60" s="67" t="s">
        <v>657</v>
      </c>
      <c r="C60" s="68" t="s">
        <v>55</v>
      </c>
      <c r="D60" s="86">
        <f aca="true" t="shared" si="2" ref="D60:D67">SUM(E60:F60)</f>
        <v>650</v>
      </c>
      <c r="E60" s="126">
        <v>650</v>
      </c>
      <c r="F60" s="113" t="s">
        <v>87</v>
      </c>
    </row>
    <row r="61" spans="1:6" ht="12.75">
      <c r="A61" s="79">
        <v>4262</v>
      </c>
      <c r="B61" s="67" t="s">
        <v>658</v>
      </c>
      <c r="C61" s="68" t="s">
        <v>56</v>
      </c>
      <c r="D61" s="86">
        <f t="shared" si="2"/>
        <v>0</v>
      </c>
      <c r="E61" s="126">
        <v>0</v>
      </c>
      <c r="F61" s="113" t="s">
        <v>87</v>
      </c>
    </row>
    <row r="62" spans="1:6" ht="24">
      <c r="A62" s="79">
        <v>4263</v>
      </c>
      <c r="B62" s="67" t="s">
        <v>934</v>
      </c>
      <c r="C62" s="68" t="s">
        <v>57</v>
      </c>
      <c r="D62" s="86">
        <f t="shared" si="2"/>
        <v>0</v>
      </c>
      <c r="E62" s="126">
        <v>0</v>
      </c>
      <c r="F62" s="113" t="s">
        <v>87</v>
      </c>
    </row>
    <row r="63" spans="1:6" ht="12.75">
      <c r="A63" s="79">
        <v>4264</v>
      </c>
      <c r="B63" s="67" t="s">
        <v>659</v>
      </c>
      <c r="C63" s="68" t="s">
        <v>58</v>
      </c>
      <c r="D63" s="86">
        <f t="shared" si="2"/>
        <v>3600</v>
      </c>
      <c r="E63" s="126">
        <v>3600</v>
      </c>
      <c r="F63" s="113" t="s">
        <v>87</v>
      </c>
    </row>
    <row r="64" spans="1:6" ht="24">
      <c r="A64" s="79">
        <v>4265</v>
      </c>
      <c r="B64" s="72" t="s">
        <v>660</v>
      </c>
      <c r="C64" s="68" t="s">
        <v>59</v>
      </c>
      <c r="D64" s="86">
        <f t="shared" si="2"/>
        <v>0</v>
      </c>
      <c r="E64" s="126">
        <v>0</v>
      </c>
      <c r="F64" s="113" t="s">
        <v>87</v>
      </c>
    </row>
    <row r="65" spans="1:6" ht="12.75">
      <c r="A65" s="79">
        <v>4266</v>
      </c>
      <c r="B65" s="67" t="s">
        <v>661</v>
      </c>
      <c r="C65" s="68" t="s">
        <v>60</v>
      </c>
      <c r="D65" s="86">
        <f t="shared" si="2"/>
        <v>0</v>
      </c>
      <c r="E65" s="126">
        <v>0</v>
      </c>
      <c r="F65" s="113" t="s">
        <v>87</v>
      </c>
    </row>
    <row r="66" spans="1:6" ht="12.75">
      <c r="A66" s="79">
        <v>4267</v>
      </c>
      <c r="B66" s="67" t="s">
        <v>662</v>
      </c>
      <c r="C66" s="68" t="s">
        <v>61</v>
      </c>
      <c r="D66" s="86">
        <f t="shared" si="2"/>
        <v>1000</v>
      </c>
      <c r="E66" s="126">
        <v>1000</v>
      </c>
      <c r="F66" s="113" t="s">
        <v>87</v>
      </c>
    </row>
    <row r="67" spans="1:6" ht="12.75">
      <c r="A67" s="79">
        <v>4268</v>
      </c>
      <c r="B67" s="67" t="s">
        <v>663</v>
      </c>
      <c r="C67" s="68" t="s">
        <v>62</v>
      </c>
      <c r="D67" s="86">
        <f t="shared" si="2"/>
        <v>1400</v>
      </c>
      <c r="E67" s="126">
        <v>1400</v>
      </c>
      <c r="F67" s="113" t="s">
        <v>87</v>
      </c>
    </row>
    <row r="68" spans="1:6" ht="11.25" customHeight="1">
      <c r="A68" s="79">
        <v>4300</v>
      </c>
      <c r="B68" s="69" t="s">
        <v>159</v>
      </c>
      <c r="C68" s="106" t="s">
        <v>81</v>
      </c>
      <c r="D68" s="126">
        <f>SUM(D70,D74,D78)</f>
        <v>0</v>
      </c>
      <c r="E68" s="126">
        <f>SUM(E70,E74,E78)</f>
        <v>0</v>
      </c>
      <c r="F68" s="113" t="s">
        <v>87</v>
      </c>
    </row>
    <row r="69" spans="1:6" ht="12.75">
      <c r="A69" s="79"/>
      <c r="B69" s="103" t="s">
        <v>741</v>
      </c>
      <c r="C69" s="102"/>
      <c r="D69" s="126"/>
      <c r="E69" s="126"/>
      <c r="F69" s="126"/>
    </row>
    <row r="70" spans="1:6" ht="12.75">
      <c r="A70" s="79">
        <v>4310</v>
      </c>
      <c r="B70" s="69" t="s">
        <v>160</v>
      </c>
      <c r="C70" s="106" t="s">
        <v>81</v>
      </c>
      <c r="D70" s="126">
        <f>SUM(D72:D73)</f>
        <v>0</v>
      </c>
      <c r="E70" s="126">
        <f>SUM(E72:E73)</f>
        <v>0</v>
      </c>
      <c r="F70" s="126" t="s">
        <v>88</v>
      </c>
    </row>
    <row r="71" spans="1:6" ht="12.75">
      <c r="A71" s="79"/>
      <c r="B71" s="103" t="s">
        <v>739</v>
      </c>
      <c r="C71" s="106"/>
      <c r="D71" s="126"/>
      <c r="E71" s="126"/>
      <c r="F71" s="113"/>
    </row>
    <row r="72" spans="1:6" ht="12.75">
      <c r="A72" s="79">
        <v>4311</v>
      </c>
      <c r="B72" s="67" t="s">
        <v>718</v>
      </c>
      <c r="C72" s="68" t="s">
        <v>63</v>
      </c>
      <c r="D72" s="86">
        <f>SUM(E72:F72)</f>
        <v>0</v>
      </c>
      <c r="E72" s="126">
        <v>0</v>
      </c>
      <c r="F72" s="113" t="s">
        <v>87</v>
      </c>
    </row>
    <row r="73" spans="1:6" ht="12.75">
      <c r="A73" s="79">
        <v>4312</v>
      </c>
      <c r="B73" s="67" t="s">
        <v>719</v>
      </c>
      <c r="C73" s="68" t="s">
        <v>64</v>
      </c>
      <c r="D73" s="86">
        <f>SUM(E73:F73)</f>
        <v>0</v>
      </c>
      <c r="E73" s="126">
        <v>0</v>
      </c>
      <c r="F73" s="113" t="s">
        <v>87</v>
      </c>
    </row>
    <row r="74" spans="1:6" ht="12.75">
      <c r="A74" s="79">
        <v>4320</v>
      </c>
      <c r="B74" s="69" t="s">
        <v>161</v>
      </c>
      <c r="C74" s="106" t="s">
        <v>81</v>
      </c>
      <c r="D74" s="126">
        <f>SUM(D76:D77)</f>
        <v>0</v>
      </c>
      <c r="E74" s="126">
        <f>SUM(E76:E77)</f>
        <v>0</v>
      </c>
      <c r="F74" s="126" t="s">
        <v>88</v>
      </c>
    </row>
    <row r="75" spans="1:6" ht="12.75">
      <c r="A75" s="79"/>
      <c r="B75" s="103" t="s">
        <v>739</v>
      </c>
      <c r="C75" s="106"/>
      <c r="D75" s="126"/>
      <c r="E75" s="126"/>
      <c r="F75" s="113"/>
    </row>
    <row r="76" spans="1:6" ht="15.75" customHeight="1">
      <c r="A76" s="79">
        <v>4321</v>
      </c>
      <c r="B76" s="67" t="s">
        <v>720</v>
      </c>
      <c r="C76" s="68" t="s">
        <v>65</v>
      </c>
      <c r="D76" s="86">
        <f>SUM(E76:F76)</f>
        <v>0</v>
      </c>
      <c r="E76" s="126">
        <v>0</v>
      </c>
      <c r="F76" s="113" t="s">
        <v>87</v>
      </c>
    </row>
    <row r="77" spans="1:6" ht="12.75">
      <c r="A77" s="79">
        <v>4322</v>
      </c>
      <c r="B77" s="67" t="s">
        <v>721</v>
      </c>
      <c r="C77" s="68" t="s">
        <v>66</v>
      </c>
      <c r="D77" s="86">
        <f>SUM(E77:F77)</f>
        <v>0</v>
      </c>
      <c r="E77" s="126">
        <v>0</v>
      </c>
      <c r="F77" s="113" t="s">
        <v>87</v>
      </c>
    </row>
    <row r="78" spans="1:6" ht="22.5">
      <c r="A78" s="79">
        <v>4330</v>
      </c>
      <c r="B78" s="69" t="s">
        <v>162</v>
      </c>
      <c r="C78" s="106" t="s">
        <v>81</v>
      </c>
      <c r="D78" s="126">
        <f>SUM(D80:D82)</f>
        <v>0</v>
      </c>
      <c r="E78" s="126">
        <f>SUM(E80:E82)</f>
        <v>0</v>
      </c>
      <c r="F78" s="113" t="s">
        <v>87</v>
      </c>
    </row>
    <row r="79" spans="1:6" ht="12.75">
      <c r="A79" s="79"/>
      <c r="B79" s="103" t="s">
        <v>739</v>
      </c>
      <c r="C79" s="106"/>
      <c r="D79" s="126"/>
      <c r="E79" s="126"/>
      <c r="F79" s="113"/>
    </row>
    <row r="80" spans="1:6" ht="24">
      <c r="A80" s="79">
        <v>4331</v>
      </c>
      <c r="B80" s="67" t="s">
        <v>725</v>
      </c>
      <c r="C80" s="68" t="s">
        <v>67</v>
      </c>
      <c r="D80" s="86">
        <f>SUM(E80:F80)</f>
        <v>0</v>
      </c>
      <c r="E80" s="126">
        <v>0</v>
      </c>
      <c r="F80" s="113" t="s">
        <v>87</v>
      </c>
    </row>
    <row r="81" spans="1:6" ht="12.75">
      <c r="A81" s="79">
        <v>4332</v>
      </c>
      <c r="B81" s="67" t="s">
        <v>726</v>
      </c>
      <c r="C81" s="68" t="s">
        <v>68</v>
      </c>
      <c r="D81" s="86">
        <f>SUM(E81:F81)</f>
        <v>0</v>
      </c>
      <c r="E81" s="126">
        <v>0</v>
      </c>
      <c r="F81" s="113" t="s">
        <v>87</v>
      </c>
    </row>
    <row r="82" spans="1:6" ht="12.75">
      <c r="A82" s="79">
        <v>4333</v>
      </c>
      <c r="B82" s="67" t="s">
        <v>727</v>
      </c>
      <c r="C82" s="68" t="s">
        <v>69</v>
      </c>
      <c r="D82" s="86">
        <f>SUM(E82:F82)</f>
        <v>0</v>
      </c>
      <c r="E82" s="126">
        <v>0</v>
      </c>
      <c r="F82" s="113" t="s">
        <v>87</v>
      </c>
    </row>
    <row r="83" spans="1:6" ht="12.75">
      <c r="A83" s="79">
        <v>4400</v>
      </c>
      <c r="B83" s="67" t="s">
        <v>163</v>
      </c>
      <c r="C83" s="106" t="s">
        <v>81</v>
      </c>
      <c r="D83" s="126">
        <f>SUM(D85,D89)</f>
        <v>297301.9</v>
      </c>
      <c r="E83" s="126">
        <f>SUM(E85,E89)</f>
        <v>297301.9</v>
      </c>
      <c r="F83" s="113" t="s">
        <v>87</v>
      </c>
    </row>
    <row r="84" spans="1:6" ht="12.75">
      <c r="A84" s="79"/>
      <c r="B84" s="103" t="s">
        <v>741</v>
      </c>
      <c r="C84" s="102"/>
      <c r="D84" s="126"/>
      <c r="E84" s="126"/>
      <c r="F84" s="126"/>
    </row>
    <row r="85" spans="1:6" ht="24">
      <c r="A85" s="79">
        <v>4410</v>
      </c>
      <c r="B85" s="69" t="s">
        <v>164</v>
      </c>
      <c r="C85" s="106" t="s">
        <v>81</v>
      </c>
      <c r="D85" s="126">
        <f>SUM(D87:D88)</f>
        <v>297301.9</v>
      </c>
      <c r="E85" s="126">
        <f>SUM(E87:E88)</f>
        <v>297301.9</v>
      </c>
      <c r="F85" s="126" t="s">
        <v>88</v>
      </c>
    </row>
    <row r="86" spans="1:6" ht="12.75">
      <c r="A86" s="79"/>
      <c r="B86" s="103" t="s">
        <v>739</v>
      </c>
      <c r="C86" s="106"/>
      <c r="D86" s="126"/>
      <c r="E86" s="126"/>
      <c r="F86" s="113"/>
    </row>
    <row r="87" spans="1:6" ht="24">
      <c r="A87" s="79">
        <v>4411</v>
      </c>
      <c r="B87" s="67" t="s">
        <v>729</v>
      </c>
      <c r="C87" s="68" t="s">
        <v>70</v>
      </c>
      <c r="D87" s="86">
        <f>SUM(E87:F87)</f>
        <v>297301.9</v>
      </c>
      <c r="E87" s="126">
        <v>297301.9</v>
      </c>
      <c r="F87" s="113" t="s">
        <v>87</v>
      </c>
    </row>
    <row r="88" spans="1:6" ht="24">
      <c r="A88" s="79">
        <v>4412</v>
      </c>
      <c r="B88" s="67" t="s">
        <v>734</v>
      </c>
      <c r="C88" s="68" t="s">
        <v>71</v>
      </c>
      <c r="D88" s="86">
        <f>SUM(E88:F88)</f>
        <v>0</v>
      </c>
      <c r="E88" s="126">
        <v>0</v>
      </c>
      <c r="F88" s="113" t="s">
        <v>87</v>
      </c>
    </row>
    <row r="89" spans="1:6" ht="24">
      <c r="A89" s="79">
        <v>4420</v>
      </c>
      <c r="B89" s="69" t="s">
        <v>165</v>
      </c>
      <c r="C89" s="106" t="s">
        <v>81</v>
      </c>
      <c r="D89" s="126">
        <f>SUM(D91:D92)</f>
        <v>0</v>
      </c>
      <c r="E89" s="126">
        <f>SUM(E91:E92)</f>
        <v>0</v>
      </c>
      <c r="F89" s="126" t="s">
        <v>88</v>
      </c>
    </row>
    <row r="90" spans="1:6" ht="12.75">
      <c r="A90" s="79"/>
      <c r="B90" s="103" t="s">
        <v>739</v>
      </c>
      <c r="C90" s="106"/>
      <c r="D90" s="126"/>
      <c r="E90" s="126"/>
      <c r="F90" s="113"/>
    </row>
    <row r="91" spans="1:6" ht="36">
      <c r="A91" s="79">
        <v>4421</v>
      </c>
      <c r="B91" s="67" t="s">
        <v>825</v>
      </c>
      <c r="C91" s="68" t="s">
        <v>72</v>
      </c>
      <c r="D91" s="86">
        <f>SUM(E91:F91)</f>
        <v>0</v>
      </c>
      <c r="E91" s="126">
        <v>0</v>
      </c>
      <c r="F91" s="113" t="s">
        <v>87</v>
      </c>
    </row>
    <row r="92" spans="1:6" ht="24">
      <c r="A92" s="79">
        <v>4422</v>
      </c>
      <c r="B92" s="67" t="s">
        <v>851</v>
      </c>
      <c r="C92" s="68" t="s">
        <v>73</v>
      </c>
      <c r="D92" s="86">
        <f>SUM(E92:F92)</f>
        <v>0</v>
      </c>
      <c r="E92" s="126">
        <v>0</v>
      </c>
      <c r="F92" s="113" t="s">
        <v>87</v>
      </c>
    </row>
    <row r="93" spans="1:6" ht="22.5">
      <c r="A93" s="79">
        <v>4500</v>
      </c>
      <c r="B93" s="72" t="s">
        <v>166</v>
      </c>
      <c r="C93" s="106" t="s">
        <v>81</v>
      </c>
      <c r="D93" s="126">
        <f>SUM(D95,D99,D103,D115)</f>
        <v>11635.5</v>
      </c>
      <c r="E93" s="126">
        <f>SUM(E95,E99,E103,E115)</f>
        <v>11635.5</v>
      </c>
      <c r="F93" s="113" t="s">
        <v>87</v>
      </c>
    </row>
    <row r="94" spans="1:6" ht="12.75">
      <c r="A94" s="79"/>
      <c r="B94" s="103" t="s">
        <v>741</v>
      </c>
      <c r="C94" s="102"/>
      <c r="D94" s="126"/>
      <c r="E94" s="126"/>
      <c r="F94" s="126"/>
    </row>
    <row r="95" spans="1:6" ht="24">
      <c r="A95" s="79">
        <v>4510</v>
      </c>
      <c r="B95" s="73" t="s">
        <v>167</v>
      </c>
      <c r="C95" s="106" t="s">
        <v>81</v>
      </c>
      <c r="D95" s="126">
        <f>SUM(D97:D98)</f>
        <v>0</v>
      </c>
      <c r="E95" s="126">
        <f>SUM(E97:E98)</f>
        <v>0</v>
      </c>
      <c r="F95" s="126" t="s">
        <v>88</v>
      </c>
    </row>
    <row r="96" spans="1:6" ht="12.75">
      <c r="A96" s="79"/>
      <c r="B96" s="103" t="s">
        <v>739</v>
      </c>
      <c r="C96" s="106"/>
      <c r="D96" s="126"/>
      <c r="E96" s="126"/>
      <c r="F96" s="113"/>
    </row>
    <row r="97" spans="1:6" ht="24">
      <c r="A97" s="79">
        <v>4511</v>
      </c>
      <c r="B97" s="74" t="s">
        <v>168</v>
      </c>
      <c r="C97" s="68" t="s">
        <v>74</v>
      </c>
      <c r="D97" s="86">
        <f>SUM(E97:F97)</f>
        <v>0</v>
      </c>
      <c r="E97" s="126">
        <v>0</v>
      </c>
      <c r="F97" s="113" t="s">
        <v>87</v>
      </c>
    </row>
    <row r="98" spans="1:6" ht="24">
      <c r="A98" s="79">
        <v>4512</v>
      </c>
      <c r="B98" s="67" t="s">
        <v>852</v>
      </c>
      <c r="C98" s="68" t="s">
        <v>75</v>
      </c>
      <c r="D98" s="86">
        <f>SUM(E98:F98)</f>
        <v>0</v>
      </c>
      <c r="E98" s="113" t="s">
        <v>87</v>
      </c>
      <c r="F98" s="113" t="s">
        <v>88</v>
      </c>
    </row>
    <row r="99" spans="1:6" ht="24">
      <c r="A99" s="79">
        <v>4520</v>
      </c>
      <c r="B99" s="73" t="s">
        <v>169</v>
      </c>
      <c r="C99" s="106" t="s">
        <v>81</v>
      </c>
      <c r="D99" s="126">
        <f>SUM(D101:D102)</f>
        <v>0</v>
      </c>
      <c r="E99" s="126">
        <f>SUM(E101:E102)</f>
        <v>0</v>
      </c>
      <c r="F99" s="126" t="s">
        <v>88</v>
      </c>
    </row>
    <row r="100" spans="1:6" ht="12.75">
      <c r="A100" s="79"/>
      <c r="B100" s="103" t="s">
        <v>739</v>
      </c>
      <c r="C100" s="106"/>
      <c r="D100" s="126"/>
      <c r="E100" s="126"/>
      <c r="F100" s="113"/>
    </row>
    <row r="101" spans="1:6" ht="30" customHeight="1">
      <c r="A101" s="79">
        <v>4521</v>
      </c>
      <c r="B101" s="67" t="s">
        <v>811</v>
      </c>
      <c r="C101" s="68" t="s">
        <v>76</v>
      </c>
      <c r="D101" s="86">
        <f>SUM(E101:F101)</f>
        <v>0</v>
      </c>
      <c r="E101" s="126">
        <v>0</v>
      </c>
      <c r="F101" s="113" t="s">
        <v>87</v>
      </c>
    </row>
    <row r="102" spans="1:6" ht="24">
      <c r="A102" s="79">
        <v>4522</v>
      </c>
      <c r="B102" s="67" t="s">
        <v>826</v>
      </c>
      <c r="C102" s="68" t="s">
        <v>77</v>
      </c>
      <c r="D102" s="86">
        <f>SUM(E102:F102)</f>
        <v>0</v>
      </c>
      <c r="E102" s="193">
        <v>0</v>
      </c>
      <c r="F102" s="113" t="s">
        <v>87</v>
      </c>
    </row>
    <row r="103" spans="1:6" ht="24">
      <c r="A103" s="79">
        <v>4530</v>
      </c>
      <c r="B103" s="73" t="s">
        <v>170</v>
      </c>
      <c r="C103" s="106" t="s">
        <v>81</v>
      </c>
      <c r="D103" s="126">
        <f>SUM(D105:D107)</f>
        <v>10735.5</v>
      </c>
      <c r="E103" s="126">
        <f>SUM(E105:E107)</f>
        <v>10735.5</v>
      </c>
      <c r="F103" s="113" t="s">
        <v>87</v>
      </c>
    </row>
    <row r="104" spans="1:6" ht="12.75">
      <c r="A104" s="79"/>
      <c r="B104" s="103" t="s">
        <v>739</v>
      </c>
      <c r="C104" s="106"/>
      <c r="D104" s="126"/>
      <c r="E104" s="126"/>
      <c r="F104" s="113" t="s">
        <v>87</v>
      </c>
    </row>
    <row r="105" spans="1:6" ht="36">
      <c r="A105" s="79">
        <v>4531</v>
      </c>
      <c r="B105" s="70" t="s">
        <v>812</v>
      </c>
      <c r="C105" s="68" t="s">
        <v>941</v>
      </c>
      <c r="D105" s="86">
        <f>SUM(E105:F105)</f>
        <v>10735.5</v>
      </c>
      <c r="E105" s="126">
        <v>10735.5</v>
      </c>
      <c r="F105" s="113" t="s">
        <v>87</v>
      </c>
    </row>
    <row r="106" spans="1:6" ht="36">
      <c r="A106" s="79">
        <v>4532</v>
      </c>
      <c r="B106" s="70" t="s">
        <v>813</v>
      </c>
      <c r="C106" s="68" t="s">
        <v>942</v>
      </c>
      <c r="D106" s="86">
        <f>SUM(E106:F106)</f>
        <v>0</v>
      </c>
      <c r="E106" s="126">
        <v>0</v>
      </c>
      <c r="F106" s="113" t="s">
        <v>87</v>
      </c>
    </row>
    <row r="107" spans="1:6" ht="24">
      <c r="A107" s="79">
        <v>4533</v>
      </c>
      <c r="B107" s="70" t="s">
        <v>571</v>
      </c>
      <c r="C107" s="68" t="s">
        <v>943</v>
      </c>
      <c r="D107" s="126">
        <f>SUM(D109,D113,D114)</f>
        <v>0</v>
      </c>
      <c r="E107" s="126">
        <f>SUM(E109,E113,E114)</f>
        <v>0</v>
      </c>
      <c r="F107" s="113" t="s">
        <v>87</v>
      </c>
    </row>
    <row r="108" spans="1:6" ht="12.75">
      <c r="A108" s="79"/>
      <c r="B108" s="109" t="s">
        <v>741</v>
      </c>
      <c r="C108" s="68"/>
      <c r="D108" s="126"/>
      <c r="E108" s="126"/>
      <c r="F108" s="113" t="s">
        <v>87</v>
      </c>
    </row>
    <row r="109" spans="1:6" ht="24">
      <c r="A109" s="79">
        <v>4534</v>
      </c>
      <c r="B109" s="109" t="s">
        <v>572</v>
      </c>
      <c r="C109" s="68"/>
      <c r="D109" s="126">
        <f>SUM(D111:D112)</f>
        <v>0</v>
      </c>
      <c r="E109" s="126">
        <f>SUM(E111:E112)</f>
        <v>0</v>
      </c>
      <c r="F109" s="113" t="s">
        <v>87</v>
      </c>
    </row>
    <row r="110" spans="1:6" ht="12.75">
      <c r="A110" s="79"/>
      <c r="B110" s="109" t="s">
        <v>780</v>
      </c>
      <c r="C110" s="68"/>
      <c r="D110" s="126"/>
      <c r="E110" s="126"/>
      <c r="F110" s="113" t="s">
        <v>87</v>
      </c>
    </row>
    <row r="111" spans="1:6" ht="21.75" customHeight="1">
      <c r="A111" s="110">
        <v>4535</v>
      </c>
      <c r="B111" s="111" t="s">
        <v>779</v>
      </c>
      <c r="C111" s="68"/>
      <c r="D111" s="86">
        <f>SUM(E111:F111)</f>
        <v>0</v>
      </c>
      <c r="E111" s="126">
        <v>0</v>
      </c>
      <c r="F111" s="113" t="s">
        <v>87</v>
      </c>
    </row>
    <row r="112" spans="1:6" ht="12.75">
      <c r="A112" s="79">
        <v>4536</v>
      </c>
      <c r="B112" s="109" t="s">
        <v>781</v>
      </c>
      <c r="C112" s="68"/>
      <c r="D112" s="86">
        <f>SUM(E112:F112)</f>
        <v>0</v>
      </c>
      <c r="E112" s="126">
        <v>0</v>
      </c>
      <c r="F112" s="113" t="s">
        <v>87</v>
      </c>
    </row>
    <row r="113" spans="1:6" ht="12.75">
      <c r="A113" s="79">
        <v>4537</v>
      </c>
      <c r="B113" s="109" t="s">
        <v>782</v>
      </c>
      <c r="C113" s="68"/>
      <c r="D113" s="86">
        <f>SUM(E113:F113)</f>
        <v>0</v>
      </c>
      <c r="E113" s="126">
        <v>0</v>
      </c>
      <c r="F113" s="113" t="s">
        <v>87</v>
      </c>
    </row>
    <row r="114" spans="1:6" ht="12.75">
      <c r="A114" s="79">
        <v>4538</v>
      </c>
      <c r="B114" s="109" t="s">
        <v>784</v>
      </c>
      <c r="C114" s="68"/>
      <c r="D114" s="86">
        <f>SUM(E114:F114)</f>
        <v>0</v>
      </c>
      <c r="E114" s="126">
        <v>0</v>
      </c>
      <c r="F114" s="113" t="s">
        <v>87</v>
      </c>
    </row>
    <row r="115" spans="1:6" ht="24">
      <c r="A115" s="79">
        <v>4540</v>
      </c>
      <c r="B115" s="73" t="s">
        <v>171</v>
      </c>
      <c r="C115" s="106" t="s">
        <v>81</v>
      </c>
      <c r="D115" s="126">
        <f>SUM(D117:D119)</f>
        <v>900</v>
      </c>
      <c r="E115" s="222">
        <f>SUM(E117:E119)</f>
        <v>900</v>
      </c>
      <c r="F115" s="113" t="s">
        <v>87</v>
      </c>
    </row>
    <row r="116" spans="1:6" ht="12.75">
      <c r="A116" s="79"/>
      <c r="B116" s="103" t="s">
        <v>739</v>
      </c>
      <c r="C116" s="106"/>
      <c r="D116" s="126"/>
      <c r="E116" s="126"/>
      <c r="F116" s="113"/>
    </row>
    <row r="117" spans="1:6" ht="36">
      <c r="A117" s="79">
        <v>4541</v>
      </c>
      <c r="B117" s="70" t="s">
        <v>944</v>
      </c>
      <c r="C117" s="68" t="s">
        <v>946</v>
      </c>
      <c r="D117" s="86">
        <f>SUM(E117:F117)</f>
        <v>900</v>
      </c>
      <c r="E117" s="219">
        <v>900</v>
      </c>
      <c r="F117" s="113" t="s">
        <v>87</v>
      </c>
    </row>
    <row r="118" spans="1:6" ht="36">
      <c r="A118" s="79">
        <v>4542</v>
      </c>
      <c r="B118" s="70" t="s">
        <v>945</v>
      </c>
      <c r="C118" s="68" t="s">
        <v>947</v>
      </c>
      <c r="D118" s="86">
        <f>SUM(E118:F118)</f>
        <v>0</v>
      </c>
      <c r="E118" s="194">
        <v>0</v>
      </c>
      <c r="F118" s="113" t="s">
        <v>87</v>
      </c>
    </row>
    <row r="119" spans="1:6" ht="24">
      <c r="A119" s="79">
        <v>4543</v>
      </c>
      <c r="B119" s="70" t="s">
        <v>573</v>
      </c>
      <c r="C119" s="68" t="s">
        <v>948</v>
      </c>
      <c r="D119" s="126">
        <f>SUM(D121,D125,D126)</f>
        <v>0</v>
      </c>
      <c r="E119" s="194">
        <v>0</v>
      </c>
      <c r="F119" s="113" t="s">
        <v>87</v>
      </c>
    </row>
    <row r="120" spans="1:6" ht="12.75">
      <c r="A120" s="79"/>
      <c r="B120" s="109" t="s">
        <v>741</v>
      </c>
      <c r="C120" s="68"/>
      <c r="D120" s="126"/>
      <c r="E120" s="194"/>
      <c r="F120" s="126"/>
    </row>
    <row r="121" spans="1:6" ht="24">
      <c r="A121" s="79">
        <v>4544</v>
      </c>
      <c r="B121" s="109" t="s">
        <v>574</v>
      </c>
      <c r="C121" s="68"/>
      <c r="D121" s="126">
        <f>SUM(D123:D124)</f>
        <v>0</v>
      </c>
      <c r="E121" s="194">
        <v>0</v>
      </c>
      <c r="F121" s="113" t="s">
        <v>87</v>
      </c>
    </row>
    <row r="122" spans="1:6" ht="12.75">
      <c r="A122" s="79"/>
      <c r="B122" s="109" t="s">
        <v>780</v>
      </c>
      <c r="C122" s="68"/>
      <c r="D122" s="126"/>
      <c r="E122" s="194"/>
      <c r="F122" s="113" t="s">
        <v>87</v>
      </c>
    </row>
    <row r="123" spans="1:6" ht="24">
      <c r="A123" s="110">
        <v>4545</v>
      </c>
      <c r="B123" s="111" t="s">
        <v>779</v>
      </c>
      <c r="C123" s="68"/>
      <c r="D123" s="86">
        <f>SUM(E123:F123)</f>
        <v>0</v>
      </c>
      <c r="E123" s="194">
        <v>0</v>
      </c>
      <c r="F123" s="113" t="s">
        <v>87</v>
      </c>
    </row>
    <row r="124" spans="1:6" ht="12.75">
      <c r="A124" s="79">
        <v>4546</v>
      </c>
      <c r="B124" s="109" t="s">
        <v>783</v>
      </c>
      <c r="C124" s="68"/>
      <c r="D124" s="86">
        <f>SUM(E124:F124)</f>
        <v>0</v>
      </c>
      <c r="E124" s="194">
        <v>0</v>
      </c>
      <c r="F124" s="113" t="s">
        <v>87</v>
      </c>
    </row>
    <row r="125" spans="1:6" ht="12.75">
      <c r="A125" s="79">
        <v>4547</v>
      </c>
      <c r="B125" s="109" t="s">
        <v>782</v>
      </c>
      <c r="C125" s="68"/>
      <c r="D125" s="86">
        <f>SUM(E125:F125)</f>
        <v>0</v>
      </c>
      <c r="E125" s="194">
        <v>0</v>
      </c>
      <c r="F125" s="113" t="s">
        <v>87</v>
      </c>
    </row>
    <row r="126" spans="1:6" ht="12.75">
      <c r="A126" s="79">
        <v>4548</v>
      </c>
      <c r="B126" s="109" t="s">
        <v>784</v>
      </c>
      <c r="C126" s="68"/>
      <c r="D126" s="86">
        <f>SUM(E126:F126)</f>
        <v>0</v>
      </c>
      <c r="E126" s="194">
        <v>0</v>
      </c>
      <c r="F126" s="113" t="s">
        <v>87</v>
      </c>
    </row>
    <row r="127" spans="1:6" ht="22.5">
      <c r="A127" s="79">
        <v>4600</v>
      </c>
      <c r="B127" s="73" t="s">
        <v>172</v>
      </c>
      <c r="C127" s="106" t="s">
        <v>81</v>
      </c>
      <c r="D127" s="126">
        <f>SUM(D129,D133,D139)</f>
        <v>8000</v>
      </c>
      <c r="E127" s="126">
        <f>SUM(E129,E133,E139)</f>
        <v>8000</v>
      </c>
      <c r="F127" s="113" t="s">
        <v>87</v>
      </c>
    </row>
    <row r="128" spans="1:6" ht="12.75">
      <c r="A128" s="79"/>
      <c r="B128" s="103" t="s">
        <v>741</v>
      </c>
      <c r="C128" s="102"/>
      <c r="D128" s="126"/>
      <c r="E128" s="126"/>
      <c r="F128" s="126"/>
    </row>
    <row r="129" spans="1:9" s="56" customFormat="1" ht="12.75">
      <c r="A129" s="79">
        <v>4610</v>
      </c>
      <c r="B129" s="112" t="s">
        <v>830</v>
      </c>
      <c r="C129" s="102"/>
      <c r="D129" s="126">
        <f>SUM(D131:D132)</f>
        <v>0</v>
      </c>
      <c r="E129" s="126">
        <f>SUM(E131:E132)</f>
        <v>0</v>
      </c>
      <c r="F129" s="141" t="s">
        <v>88</v>
      </c>
      <c r="G129" s="55"/>
      <c r="H129" s="55"/>
      <c r="I129" s="55"/>
    </row>
    <row r="130" spans="1:6" ht="12.75">
      <c r="A130" s="79"/>
      <c r="B130" s="103" t="s">
        <v>741</v>
      </c>
      <c r="C130" s="102"/>
      <c r="D130" s="126"/>
      <c r="E130" s="126"/>
      <c r="F130" s="113"/>
    </row>
    <row r="131" spans="1:6" ht="25.5">
      <c r="A131" s="79">
        <v>4610</v>
      </c>
      <c r="B131" s="53" t="s">
        <v>599</v>
      </c>
      <c r="C131" s="102" t="s">
        <v>598</v>
      </c>
      <c r="D131" s="86">
        <f>SUM(E131:F131)</f>
        <v>0</v>
      </c>
      <c r="E131" s="126">
        <v>0</v>
      </c>
      <c r="F131" s="113" t="s">
        <v>87</v>
      </c>
    </row>
    <row r="132" spans="1:6" ht="25.5">
      <c r="A132" s="79">
        <v>4620</v>
      </c>
      <c r="B132" s="53" t="s">
        <v>832</v>
      </c>
      <c r="C132" s="102" t="s">
        <v>831</v>
      </c>
      <c r="D132" s="86">
        <f>SUM(E132:F132)</f>
        <v>0</v>
      </c>
      <c r="E132" s="126">
        <v>0</v>
      </c>
      <c r="F132" s="113" t="s">
        <v>87</v>
      </c>
    </row>
    <row r="133" spans="1:6" ht="34.5">
      <c r="A133" s="79">
        <v>4630</v>
      </c>
      <c r="B133" s="69" t="s">
        <v>173</v>
      </c>
      <c r="C133" s="106" t="s">
        <v>81</v>
      </c>
      <c r="D133" s="126">
        <f>SUM(D135:D138)</f>
        <v>8000</v>
      </c>
      <c r="E133" s="126">
        <f>SUM(E135:E138)</f>
        <v>8000</v>
      </c>
      <c r="F133" s="113" t="s">
        <v>87</v>
      </c>
    </row>
    <row r="134" spans="1:6" ht="12.75">
      <c r="A134" s="79"/>
      <c r="B134" s="103" t="s">
        <v>739</v>
      </c>
      <c r="C134" s="106"/>
      <c r="D134" s="126"/>
      <c r="E134" s="126"/>
      <c r="F134" s="113"/>
    </row>
    <row r="135" spans="1:6" ht="12.75">
      <c r="A135" s="79">
        <v>4631</v>
      </c>
      <c r="B135" s="67" t="s">
        <v>953</v>
      </c>
      <c r="C135" s="68" t="s">
        <v>949</v>
      </c>
      <c r="D135" s="86">
        <f>SUM(E135:F135)</f>
        <v>0</v>
      </c>
      <c r="E135" s="126">
        <v>0</v>
      </c>
      <c r="F135" s="113" t="s">
        <v>87</v>
      </c>
    </row>
    <row r="136" spans="1:6" ht="24">
      <c r="A136" s="79">
        <v>4632</v>
      </c>
      <c r="B136" s="67" t="s">
        <v>954</v>
      </c>
      <c r="C136" s="68" t="s">
        <v>950</v>
      </c>
      <c r="D136" s="86">
        <f>SUM(E136:F136)</f>
        <v>0</v>
      </c>
      <c r="E136" s="126">
        <v>0</v>
      </c>
      <c r="F136" s="113" t="s">
        <v>87</v>
      </c>
    </row>
    <row r="137" spans="1:6" ht="12.75">
      <c r="A137" s="79">
        <v>4633</v>
      </c>
      <c r="B137" s="67" t="s">
        <v>955</v>
      </c>
      <c r="C137" s="68" t="s">
        <v>951</v>
      </c>
      <c r="D137" s="86">
        <f>SUM(E137:F137)</f>
        <v>0</v>
      </c>
      <c r="E137" s="126">
        <v>0</v>
      </c>
      <c r="F137" s="113" t="s">
        <v>87</v>
      </c>
    </row>
    <row r="138" spans="1:6" ht="14.25" customHeight="1">
      <c r="A138" s="79">
        <v>4634</v>
      </c>
      <c r="B138" s="67" t="s">
        <v>956</v>
      </c>
      <c r="C138" s="68" t="s">
        <v>952</v>
      </c>
      <c r="D138" s="86">
        <f>SUM(E138:F138)</f>
        <v>8000</v>
      </c>
      <c r="E138" s="126">
        <v>8000</v>
      </c>
      <c r="F138" s="113" t="s">
        <v>87</v>
      </c>
    </row>
    <row r="139" spans="1:6" ht="12.75">
      <c r="A139" s="79">
        <v>4640</v>
      </c>
      <c r="B139" s="69" t="s">
        <v>174</v>
      </c>
      <c r="C139" s="106" t="s">
        <v>81</v>
      </c>
      <c r="D139" s="126">
        <f>SUM(D141)</f>
        <v>0</v>
      </c>
      <c r="E139" s="126">
        <f>SUM(E141)</f>
        <v>0</v>
      </c>
      <c r="F139" s="113" t="s">
        <v>87</v>
      </c>
    </row>
    <row r="140" spans="1:6" ht="12.75">
      <c r="A140" s="79"/>
      <c r="B140" s="103" t="s">
        <v>739</v>
      </c>
      <c r="C140" s="106"/>
      <c r="D140" s="126"/>
      <c r="E140" s="126"/>
      <c r="F140" s="113"/>
    </row>
    <row r="141" spans="1:6" ht="12.75">
      <c r="A141" s="79">
        <v>4641</v>
      </c>
      <c r="B141" s="67" t="s">
        <v>957</v>
      </c>
      <c r="C141" s="68" t="s">
        <v>958</v>
      </c>
      <c r="D141" s="86">
        <f>SUM(E141:F141)</f>
        <v>0</v>
      </c>
      <c r="E141" s="126">
        <v>0</v>
      </c>
      <c r="F141" s="113" t="s">
        <v>87</v>
      </c>
    </row>
    <row r="142" spans="1:6" ht="33">
      <c r="A142" s="79">
        <v>4700</v>
      </c>
      <c r="B142" s="69" t="s">
        <v>575</v>
      </c>
      <c r="C142" s="106" t="s">
        <v>81</v>
      </c>
      <c r="D142" s="126">
        <f>SUM(D144,D148,D154,D157,D161,D164,D167)</f>
        <v>37750</v>
      </c>
      <c r="E142" s="126">
        <f>SUM(E144,E148,E154,E157,E161,E164,E167)</f>
        <v>99750</v>
      </c>
      <c r="F142" s="126">
        <f>SUM(F144,F148,F154,F157,F161,F164,F167)</f>
        <v>0</v>
      </c>
    </row>
    <row r="143" spans="1:6" ht="12.75">
      <c r="A143" s="79"/>
      <c r="B143" s="103" t="s">
        <v>741</v>
      </c>
      <c r="C143" s="102"/>
      <c r="D143" s="126"/>
      <c r="E143" s="126"/>
      <c r="F143" s="126"/>
    </row>
    <row r="144" spans="1:6" ht="34.5">
      <c r="A144" s="79">
        <v>4710</v>
      </c>
      <c r="B144" s="69" t="s">
        <v>576</v>
      </c>
      <c r="C144" s="106" t="s">
        <v>81</v>
      </c>
      <c r="D144" s="126">
        <f>SUM(D146:D147)</f>
        <v>25700</v>
      </c>
      <c r="E144" s="126">
        <f>SUM(E146:E147)</f>
        <v>25700</v>
      </c>
      <c r="F144" s="113" t="s">
        <v>87</v>
      </c>
    </row>
    <row r="145" spans="1:6" ht="12.75">
      <c r="A145" s="79"/>
      <c r="B145" s="103" t="s">
        <v>739</v>
      </c>
      <c r="C145" s="106"/>
      <c r="D145" s="126"/>
      <c r="E145" s="126"/>
      <c r="F145" s="113" t="s">
        <v>87</v>
      </c>
    </row>
    <row r="146" spans="1:6" ht="36">
      <c r="A146" s="79">
        <v>4711</v>
      </c>
      <c r="B146" s="67" t="s">
        <v>600</v>
      </c>
      <c r="C146" s="68" t="s">
        <v>959</v>
      </c>
      <c r="D146" s="86">
        <f>SUM(E146:F146)</f>
        <v>0</v>
      </c>
      <c r="E146" s="126">
        <v>0</v>
      </c>
      <c r="F146" s="113" t="s">
        <v>87</v>
      </c>
    </row>
    <row r="147" spans="1:6" ht="24">
      <c r="A147" s="79">
        <v>4712</v>
      </c>
      <c r="B147" s="67" t="s">
        <v>2</v>
      </c>
      <c r="C147" s="68" t="s">
        <v>960</v>
      </c>
      <c r="D147" s="86">
        <f>SUM(E147:F147)</f>
        <v>25700</v>
      </c>
      <c r="E147" s="126">
        <v>25700</v>
      </c>
      <c r="F147" s="113" t="s">
        <v>87</v>
      </c>
    </row>
    <row r="148" spans="1:6" ht="46.5">
      <c r="A148" s="79">
        <v>4720</v>
      </c>
      <c r="B148" s="69" t="s">
        <v>175</v>
      </c>
      <c r="C148" s="106" t="s">
        <v>81</v>
      </c>
      <c r="D148" s="126">
        <f>SUM(D150:D153)</f>
        <v>2050</v>
      </c>
      <c r="E148" s="126">
        <f>SUM(E150:E153)</f>
        <v>2050</v>
      </c>
      <c r="F148" s="113" t="s">
        <v>87</v>
      </c>
    </row>
    <row r="149" spans="1:6" ht="12.75">
      <c r="A149" s="79"/>
      <c r="B149" s="103" t="s">
        <v>739</v>
      </c>
      <c r="C149" s="106"/>
      <c r="D149" s="126"/>
      <c r="E149" s="126"/>
      <c r="F149" s="113"/>
    </row>
    <row r="150" spans="1:6" ht="12.75">
      <c r="A150" s="79">
        <v>4721</v>
      </c>
      <c r="B150" s="67" t="s">
        <v>853</v>
      </c>
      <c r="C150" s="68" t="s">
        <v>3</v>
      </c>
      <c r="D150" s="86">
        <f>SUM(E150:F150)</f>
        <v>0</v>
      </c>
      <c r="E150" s="126">
        <v>0</v>
      </c>
      <c r="F150" s="113" t="s">
        <v>87</v>
      </c>
    </row>
    <row r="151" spans="1:6" ht="12.75">
      <c r="A151" s="79">
        <v>4722</v>
      </c>
      <c r="B151" s="67" t="s">
        <v>854</v>
      </c>
      <c r="C151" s="71">
        <v>4822</v>
      </c>
      <c r="D151" s="86">
        <f>SUM(E151:F151)</f>
        <v>0</v>
      </c>
      <c r="E151" s="126">
        <v>0</v>
      </c>
      <c r="F151" s="113" t="s">
        <v>87</v>
      </c>
    </row>
    <row r="152" spans="1:6" ht="12.75">
      <c r="A152" s="79">
        <v>4723</v>
      </c>
      <c r="B152" s="67" t="s">
        <v>6</v>
      </c>
      <c r="C152" s="68" t="s">
        <v>4</v>
      </c>
      <c r="D152" s="86">
        <f>SUM(E152:F152)</f>
        <v>2050</v>
      </c>
      <c r="E152" s="126">
        <v>2050</v>
      </c>
      <c r="F152" s="113" t="s">
        <v>87</v>
      </c>
    </row>
    <row r="153" spans="1:6" ht="24">
      <c r="A153" s="79">
        <v>4724</v>
      </c>
      <c r="B153" s="67" t="s">
        <v>7</v>
      </c>
      <c r="C153" s="68" t="s">
        <v>5</v>
      </c>
      <c r="D153" s="86">
        <f>SUM(E153:F153)</f>
        <v>0</v>
      </c>
      <c r="E153" s="126">
        <v>0</v>
      </c>
      <c r="F153" s="113" t="s">
        <v>87</v>
      </c>
    </row>
    <row r="154" spans="1:6" ht="24">
      <c r="A154" s="79">
        <v>4730</v>
      </c>
      <c r="B154" s="69" t="s">
        <v>176</v>
      </c>
      <c r="C154" s="106" t="s">
        <v>81</v>
      </c>
      <c r="D154" s="126">
        <f>SUM(D156)</f>
        <v>0</v>
      </c>
      <c r="E154" s="126">
        <f>SUM(E156)</f>
        <v>0</v>
      </c>
      <c r="F154" s="113" t="s">
        <v>87</v>
      </c>
    </row>
    <row r="155" spans="1:6" ht="12.75">
      <c r="A155" s="79"/>
      <c r="B155" s="103" t="s">
        <v>739</v>
      </c>
      <c r="C155" s="106"/>
      <c r="D155" s="126"/>
      <c r="E155" s="126"/>
      <c r="F155" s="113"/>
    </row>
    <row r="156" spans="1:6" ht="24">
      <c r="A156" s="79">
        <v>4731</v>
      </c>
      <c r="B156" s="74" t="s">
        <v>177</v>
      </c>
      <c r="C156" s="68" t="s">
        <v>8</v>
      </c>
      <c r="D156" s="86">
        <f>SUM(E156:F156)</f>
        <v>0</v>
      </c>
      <c r="E156" s="126">
        <v>0</v>
      </c>
      <c r="F156" s="113" t="s">
        <v>87</v>
      </c>
    </row>
    <row r="157" spans="1:6" ht="36">
      <c r="A157" s="79">
        <v>4740</v>
      </c>
      <c r="B157" s="75" t="s">
        <v>178</v>
      </c>
      <c r="C157" s="106" t="s">
        <v>81</v>
      </c>
      <c r="D157" s="126">
        <f>SUM(D159:D160)</f>
        <v>0</v>
      </c>
      <c r="E157" s="126">
        <f>SUM(E159:E160)</f>
        <v>0</v>
      </c>
      <c r="F157" s="113" t="s">
        <v>87</v>
      </c>
    </row>
    <row r="158" spans="1:6" ht="12.75">
      <c r="A158" s="79"/>
      <c r="B158" s="103" t="s">
        <v>739</v>
      </c>
      <c r="C158" s="106"/>
      <c r="D158" s="126"/>
      <c r="E158" s="126"/>
      <c r="F158" s="113"/>
    </row>
    <row r="159" spans="1:6" ht="24">
      <c r="A159" s="79">
        <v>4741</v>
      </c>
      <c r="B159" s="67" t="s">
        <v>855</v>
      </c>
      <c r="C159" s="68" t="s">
        <v>9</v>
      </c>
      <c r="D159" s="86">
        <f>SUM(E159:F159)</f>
        <v>0</v>
      </c>
      <c r="E159" s="126">
        <v>0</v>
      </c>
      <c r="F159" s="113" t="s">
        <v>87</v>
      </c>
    </row>
    <row r="160" spans="1:6" ht="24">
      <c r="A160" s="79">
        <v>4742</v>
      </c>
      <c r="B160" s="67" t="s">
        <v>11</v>
      </c>
      <c r="C160" s="68" t="s">
        <v>10</v>
      </c>
      <c r="D160" s="86">
        <f>SUM(E160:F160)</f>
        <v>0</v>
      </c>
      <c r="E160" s="126">
        <v>0</v>
      </c>
      <c r="F160" s="113" t="s">
        <v>87</v>
      </c>
    </row>
    <row r="161" spans="1:6" ht="36">
      <c r="A161" s="79">
        <v>4750</v>
      </c>
      <c r="B161" s="69" t="s">
        <v>179</v>
      </c>
      <c r="C161" s="106" t="s">
        <v>81</v>
      </c>
      <c r="D161" s="126">
        <f>SUM(D163)</f>
        <v>0</v>
      </c>
      <c r="E161" s="126">
        <f>SUM(E163)</f>
        <v>0</v>
      </c>
      <c r="F161" s="113" t="s">
        <v>87</v>
      </c>
    </row>
    <row r="162" spans="1:6" ht="12.75">
      <c r="A162" s="79"/>
      <c r="B162" s="103" t="s">
        <v>739</v>
      </c>
      <c r="C162" s="106"/>
      <c r="D162" s="126"/>
      <c r="E162" s="126"/>
      <c r="F162" s="113"/>
    </row>
    <row r="163" spans="1:6" ht="36">
      <c r="A163" s="79">
        <v>4751</v>
      </c>
      <c r="B163" s="67" t="s">
        <v>12</v>
      </c>
      <c r="C163" s="68" t="s">
        <v>13</v>
      </c>
      <c r="D163" s="86">
        <f>SUM(E163:F163)</f>
        <v>0</v>
      </c>
      <c r="E163" s="126">
        <v>0</v>
      </c>
      <c r="F163" s="113" t="s">
        <v>87</v>
      </c>
    </row>
    <row r="164" spans="1:6" ht="12.75">
      <c r="A164" s="79">
        <v>4760</v>
      </c>
      <c r="B164" s="75" t="s">
        <v>180</v>
      </c>
      <c r="C164" s="106" t="s">
        <v>81</v>
      </c>
      <c r="D164" s="126">
        <f>SUM(D166)</f>
        <v>0</v>
      </c>
      <c r="E164" s="126">
        <f>SUM(E166)</f>
        <v>0</v>
      </c>
      <c r="F164" s="113" t="s">
        <v>87</v>
      </c>
    </row>
    <row r="165" spans="1:6" ht="12.75">
      <c r="A165" s="79"/>
      <c r="B165" s="103" t="s">
        <v>739</v>
      </c>
      <c r="C165" s="106"/>
      <c r="D165" s="126"/>
      <c r="E165" s="126"/>
      <c r="F165" s="113"/>
    </row>
    <row r="166" spans="1:6" ht="12.75">
      <c r="A166" s="79">
        <v>4761</v>
      </c>
      <c r="B166" s="67" t="s">
        <v>15</v>
      </c>
      <c r="C166" s="68" t="s">
        <v>14</v>
      </c>
      <c r="D166" s="86">
        <f>SUM(E166:F166)</f>
        <v>0</v>
      </c>
      <c r="E166" s="126">
        <v>0</v>
      </c>
      <c r="F166" s="113" t="s">
        <v>87</v>
      </c>
    </row>
    <row r="167" spans="1:6" ht="12.75">
      <c r="A167" s="79">
        <v>4770</v>
      </c>
      <c r="B167" s="69" t="s">
        <v>181</v>
      </c>
      <c r="C167" s="106" t="s">
        <v>81</v>
      </c>
      <c r="D167" s="126">
        <f>SUM(D169)</f>
        <v>10000</v>
      </c>
      <c r="E167" s="126">
        <f>SUM(E169)</f>
        <v>72000</v>
      </c>
      <c r="F167" s="126">
        <f>SUM(F169)</f>
        <v>0</v>
      </c>
    </row>
    <row r="168" spans="1:6" ht="12.75">
      <c r="A168" s="79"/>
      <c r="B168" s="103" t="s">
        <v>739</v>
      </c>
      <c r="C168" s="106"/>
      <c r="D168" s="126"/>
      <c r="E168" s="126"/>
      <c r="F168" s="113"/>
    </row>
    <row r="169" spans="1:6" ht="12.75">
      <c r="A169" s="79">
        <v>4771</v>
      </c>
      <c r="B169" s="67" t="s">
        <v>20</v>
      </c>
      <c r="C169" s="68" t="s">
        <v>16</v>
      </c>
      <c r="D169" s="86">
        <f>SUM(E169:F169)-Ekamutner!F93</f>
        <v>10000</v>
      </c>
      <c r="E169" s="126">
        <v>72000</v>
      </c>
      <c r="F169" s="113">
        <v>0</v>
      </c>
    </row>
    <row r="170" spans="1:6" ht="36">
      <c r="A170" s="79">
        <v>4772</v>
      </c>
      <c r="B170" s="74" t="s">
        <v>834</v>
      </c>
      <c r="C170" s="106" t="s">
        <v>81</v>
      </c>
      <c r="D170" s="86">
        <f>SUM(E170:F170)</f>
        <v>62000</v>
      </c>
      <c r="E170" s="126">
        <v>62000</v>
      </c>
      <c r="F170" s="113" t="s">
        <v>88</v>
      </c>
    </row>
    <row r="171" spans="1:9" s="54" customFormat="1" ht="42.75">
      <c r="A171" s="79">
        <v>5000</v>
      </c>
      <c r="B171" s="76" t="s">
        <v>398</v>
      </c>
      <c r="C171" s="106" t="s">
        <v>81</v>
      </c>
      <c r="D171" s="126">
        <f>SUM(D173,D191,D197,D200)</f>
        <v>109420.3</v>
      </c>
      <c r="E171" s="113" t="s">
        <v>87</v>
      </c>
      <c r="F171" s="126">
        <f>SUM(F173,F191,F197,F200)</f>
        <v>109420.3</v>
      </c>
      <c r="G171" s="55"/>
      <c r="H171" s="55"/>
      <c r="I171" s="55"/>
    </row>
    <row r="172" spans="1:6" ht="12.75">
      <c r="A172" s="79"/>
      <c r="B172" s="103" t="s">
        <v>741</v>
      </c>
      <c r="C172" s="102"/>
      <c r="D172" s="126"/>
      <c r="E172" s="126"/>
      <c r="F172" s="126"/>
    </row>
    <row r="173" spans="1:6" ht="22.5">
      <c r="A173" s="79">
        <v>5100</v>
      </c>
      <c r="B173" s="67" t="s">
        <v>399</v>
      </c>
      <c r="C173" s="106" t="s">
        <v>81</v>
      </c>
      <c r="D173" s="126">
        <f>SUM(D175,D180,D185)</f>
        <v>109420.3</v>
      </c>
      <c r="E173" s="113" t="s">
        <v>87</v>
      </c>
      <c r="F173" s="126">
        <f>SUM(F175,F180,F185)</f>
        <v>109420.3</v>
      </c>
    </row>
    <row r="174" spans="1:6" ht="12.75">
      <c r="A174" s="79"/>
      <c r="B174" s="103" t="s">
        <v>741</v>
      </c>
      <c r="C174" s="102"/>
      <c r="D174" s="126"/>
      <c r="E174" s="126"/>
      <c r="F174" s="126"/>
    </row>
    <row r="175" spans="1:6" ht="22.5">
      <c r="A175" s="79">
        <v>5110</v>
      </c>
      <c r="B175" s="69" t="s">
        <v>400</v>
      </c>
      <c r="C175" s="106" t="s">
        <v>81</v>
      </c>
      <c r="D175" s="126">
        <f>SUM(D177:D179)</f>
        <v>83896.6</v>
      </c>
      <c r="E175" s="126" t="s">
        <v>88</v>
      </c>
      <c r="F175" s="126">
        <f>SUM(F177:F179)</f>
        <v>83896.6</v>
      </c>
    </row>
    <row r="176" spans="1:6" ht="12.75">
      <c r="A176" s="79"/>
      <c r="B176" s="103" t="s">
        <v>739</v>
      </c>
      <c r="C176" s="106"/>
      <c r="D176" s="126"/>
      <c r="E176" s="126"/>
      <c r="F176" s="113"/>
    </row>
    <row r="177" spans="1:6" ht="12.75">
      <c r="A177" s="79">
        <v>5111</v>
      </c>
      <c r="B177" s="67" t="s">
        <v>822</v>
      </c>
      <c r="C177" s="77" t="s">
        <v>17</v>
      </c>
      <c r="D177" s="86">
        <f>SUM(E177:F177)</f>
        <v>0</v>
      </c>
      <c r="E177" s="113" t="s">
        <v>87</v>
      </c>
      <c r="F177" s="126">
        <v>0</v>
      </c>
    </row>
    <row r="178" spans="1:6" ht="20.25" customHeight="1">
      <c r="A178" s="79">
        <v>5112</v>
      </c>
      <c r="B178" s="67" t="s">
        <v>823</v>
      </c>
      <c r="C178" s="77" t="s">
        <v>18</v>
      </c>
      <c r="D178" s="86">
        <f>SUM(E178:F178)</f>
        <v>34766.7</v>
      </c>
      <c r="E178" s="113" t="s">
        <v>87</v>
      </c>
      <c r="F178" s="126">
        <v>34766.7</v>
      </c>
    </row>
    <row r="179" spans="1:6" ht="26.25" customHeight="1">
      <c r="A179" s="79">
        <v>5113</v>
      </c>
      <c r="B179" s="67" t="s">
        <v>824</v>
      </c>
      <c r="C179" s="77" t="s">
        <v>19</v>
      </c>
      <c r="D179" s="86">
        <f>SUM(E179:F179)</f>
        <v>49129.9</v>
      </c>
      <c r="E179" s="113" t="s">
        <v>87</v>
      </c>
      <c r="F179" s="126">
        <v>49129.9</v>
      </c>
    </row>
    <row r="180" spans="1:6" ht="22.5">
      <c r="A180" s="79">
        <v>5120</v>
      </c>
      <c r="B180" s="69" t="s">
        <v>401</v>
      </c>
      <c r="C180" s="106" t="s">
        <v>81</v>
      </c>
      <c r="D180" s="126">
        <f>SUM(D182:D184)</f>
        <v>21450</v>
      </c>
      <c r="E180" s="126" t="s">
        <v>88</v>
      </c>
      <c r="F180" s="126">
        <f>SUM(F182:F184)</f>
        <v>21450</v>
      </c>
    </row>
    <row r="181" spans="1:6" ht="12.75">
      <c r="A181" s="79"/>
      <c r="B181" s="78" t="s">
        <v>739</v>
      </c>
      <c r="C181" s="106"/>
      <c r="D181" s="126"/>
      <c r="E181" s="126"/>
      <c r="F181" s="113"/>
    </row>
    <row r="182" spans="1:6" ht="12.75">
      <c r="A182" s="79">
        <v>5121</v>
      </c>
      <c r="B182" s="67" t="s">
        <v>817</v>
      </c>
      <c r="C182" s="77" t="s">
        <v>21</v>
      </c>
      <c r="D182" s="86">
        <f>SUM(E182:F182)</f>
        <v>18000</v>
      </c>
      <c r="E182" s="113" t="s">
        <v>87</v>
      </c>
      <c r="F182" s="126">
        <v>18000</v>
      </c>
    </row>
    <row r="183" spans="1:6" ht="12.75">
      <c r="A183" s="79">
        <v>5122</v>
      </c>
      <c r="B183" s="67" t="s">
        <v>818</v>
      </c>
      <c r="C183" s="77" t="s">
        <v>22</v>
      </c>
      <c r="D183" s="86">
        <f>SUM(E183:F183)</f>
        <v>450</v>
      </c>
      <c r="E183" s="113" t="s">
        <v>87</v>
      </c>
      <c r="F183" s="126">
        <v>450</v>
      </c>
    </row>
    <row r="184" spans="1:6" ht="17.25" customHeight="1">
      <c r="A184" s="79">
        <v>5123</v>
      </c>
      <c r="B184" s="67" t="s">
        <v>821</v>
      </c>
      <c r="C184" s="77" t="s">
        <v>23</v>
      </c>
      <c r="D184" s="86">
        <f>SUM(E184:F184)</f>
        <v>3000</v>
      </c>
      <c r="E184" s="113" t="s">
        <v>87</v>
      </c>
      <c r="F184" s="126">
        <v>3000</v>
      </c>
    </row>
    <row r="185" spans="1:6" ht="22.5">
      <c r="A185" s="79">
        <v>5130</v>
      </c>
      <c r="B185" s="69" t="s">
        <v>402</v>
      </c>
      <c r="C185" s="106" t="s">
        <v>81</v>
      </c>
      <c r="D185" s="126">
        <f>SUM(D187:D190)</f>
        <v>4073.7</v>
      </c>
      <c r="E185" s="126" t="s">
        <v>88</v>
      </c>
      <c r="F185" s="126">
        <f>SUM(F187:F190)</f>
        <v>4073.7</v>
      </c>
    </row>
    <row r="186" spans="1:6" ht="12.75">
      <c r="A186" s="79"/>
      <c r="B186" s="103" t="s">
        <v>739</v>
      </c>
      <c r="C186" s="106"/>
      <c r="D186" s="126"/>
      <c r="E186" s="126"/>
      <c r="F186" s="113"/>
    </row>
    <row r="187" spans="1:6" ht="12.75">
      <c r="A187" s="79">
        <v>5131</v>
      </c>
      <c r="B187" s="67" t="s">
        <v>26</v>
      </c>
      <c r="C187" s="77" t="s">
        <v>24</v>
      </c>
      <c r="D187" s="86">
        <f>SUM(E187:F187)</f>
        <v>0</v>
      </c>
      <c r="E187" s="113" t="s">
        <v>87</v>
      </c>
      <c r="F187" s="126">
        <v>0</v>
      </c>
    </row>
    <row r="188" spans="1:6" ht="12.75">
      <c r="A188" s="79">
        <v>5132</v>
      </c>
      <c r="B188" s="67" t="s">
        <v>814</v>
      </c>
      <c r="C188" s="77" t="s">
        <v>25</v>
      </c>
      <c r="D188" s="86">
        <f>SUM(E188:F188)</f>
        <v>0</v>
      </c>
      <c r="E188" s="113" t="s">
        <v>87</v>
      </c>
      <c r="F188" s="126">
        <v>0</v>
      </c>
    </row>
    <row r="189" spans="1:6" ht="12.75">
      <c r="A189" s="79">
        <v>5133</v>
      </c>
      <c r="B189" s="67" t="s">
        <v>815</v>
      </c>
      <c r="C189" s="77" t="s">
        <v>32</v>
      </c>
      <c r="D189" s="86">
        <f>SUM(E189:F189)</f>
        <v>0</v>
      </c>
      <c r="E189" s="113" t="s">
        <v>88</v>
      </c>
      <c r="F189" s="126">
        <v>0</v>
      </c>
    </row>
    <row r="190" spans="1:6" ht="12.75">
      <c r="A190" s="79">
        <v>5134</v>
      </c>
      <c r="B190" s="67" t="s">
        <v>816</v>
      </c>
      <c r="C190" s="77" t="s">
        <v>33</v>
      </c>
      <c r="D190" s="86">
        <f>SUM(E190:F190)</f>
        <v>4073.7</v>
      </c>
      <c r="E190" s="113" t="s">
        <v>88</v>
      </c>
      <c r="F190" s="126">
        <v>4073.7</v>
      </c>
    </row>
    <row r="191" spans="1:6" ht="12.75">
      <c r="A191" s="79">
        <v>5200</v>
      </c>
      <c r="B191" s="69" t="s">
        <v>403</v>
      </c>
      <c r="C191" s="106" t="s">
        <v>81</v>
      </c>
      <c r="D191" s="126">
        <f>SUM(D193:D196)</f>
        <v>0</v>
      </c>
      <c r="E191" s="113" t="s">
        <v>87</v>
      </c>
      <c r="F191" s="126">
        <f>SUM(F193:F196)</f>
        <v>0</v>
      </c>
    </row>
    <row r="192" spans="1:6" ht="12.75">
      <c r="A192" s="79"/>
      <c r="B192" s="103" t="s">
        <v>741</v>
      </c>
      <c r="C192" s="102"/>
      <c r="D192" s="126"/>
      <c r="E192" s="126"/>
      <c r="F192" s="126"/>
    </row>
    <row r="193" spans="1:6" ht="22.5" customHeight="1">
      <c r="A193" s="79">
        <v>5211</v>
      </c>
      <c r="B193" s="67" t="s">
        <v>835</v>
      </c>
      <c r="C193" s="77" t="s">
        <v>27</v>
      </c>
      <c r="D193" s="86">
        <f>SUM(E193:F193)</f>
        <v>0</v>
      </c>
      <c r="E193" s="113" t="s">
        <v>87</v>
      </c>
      <c r="F193" s="126">
        <v>0</v>
      </c>
    </row>
    <row r="194" spans="1:6" ht="12.75">
      <c r="A194" s="79">
        <v>5221</v>
      </c>
      <c r="B194" s="67" t="s">
        <v>836</v>
      </c>
      <c r="C194" s="77" t="s">
        <v>28</v>
      </c>
      <c r="D194" s="86">
        <f>SUM(E194:F194)</f>
        <v>0</v>
      </c>
      <c r="E194" s="113" t="s">
        <v>87</v>
      </c>
      <c r="F194" s="126">
        <v>0</v>
      </c>
    </row>
    <row r="195" spans="1:6" ht="24">
      <c r="A195" s="79">
        <v>5231</v>
      </c>
      <c r="B195" s="67" t="s">
        <v>837</v>
      </c>
      <c r="C195" s="77" t="s">
        <v>29</v>
      </c>
      <c r="D195" s="86">
        <f>SUM(E195:F195)</f>
        <v>0</v>
      </c>
      <c r="E195" s="113" t="s">
        <v>87</v>
      </c>
      <c r="F195" s="126">
        <v>0</v>
      </c>
    </row>
    <row r="196" spans="1:6" ht="12.75">
      <c r="A196" s="79">
        <v>5241</v>
      </c>
      <c r="B196" s="67" t="s">
        <v>31</v>
      </c>
      <c r="C196" s="77" t="s">
        <v>30</v>
      </c>
      <c r="D196" s="86">
        <f>SUM(E196:F196)</f>
        <v>0</v>
      </c>
      <c r="E196" s="113" t="s">
        <v>87</v>
      </c>
      <c r="F196" s="126">
        <v>0</v>
      </c>
    </row>
    <row r="197" spans="1:6" ht="12.75">
      <c r="A197" s="79">
        <v>5300</v>
      </c>
      <c r="B197" s="69" t="s">
        <v>404</v>
      </c>
      <c r="C197" s="106" t="s">
        <v>81</v>
      </c>
      <c r="D197" s="126">
        <f>SUM(D199)</f>
        <v>0</v>
      </c>
      <c r="E197" s="113" t="s">
        <v>87</v>
      </c>
      <c r="F197" s="126">
        <f>SUM(F199)</f>
        <v>0</v>
      </c>
    </row>
    <row r="198" spans="1:6" ht="12.75">
      <c r="A198" s="79"/>
      <c r="B198" s="103" t="s">
        <v>741</v>
      </c>
      <c r="C198" s="102"/>
      <c r="D198" s="126"/>
      <c r="E198" s="126"/>
      <c r="F198" s="126"/>
    </row>
    <row r="199" spans="1:6" ht="12.75">
      <c r="A199" s="79">
        <v>5311</v>
      </c>
      <c r="B199" s="67" t="s">
        <v>856</v>
      </c>
      <c r="C199" s="77" t="s">
        <v>34</v>
      </c>
      <c r="D199" s="86">
        <f>SUM(E199:F199)</f>
        <v>0</v>
      </c>
      <c r="E199" s="113" t="s">
        <v>87</v>
      </c>
      <c r="F199" s="126">
        <v>0</v>
      </c>
    </row>
    <row r="200" spans="1:6" ht="22.5">
      <c r="A200" s="79">
        <v>5400</v>
      </c>
      <c r="B200" s="69" t="s">
        <v>577</v>
      </c>
      <c r="C200" s="106" t="s">
        <v>81</v>
      </c>
      <c r="D200" s="126">
        <f>SUM(D202:D205)</f>
        <v>0</v>
      </c>
      <c r="E200" s="113" t="s">
        <v>87</v>
      </c>
      <c r="F200" s="126">
        <f>SUM(F202:F205)</f>
        <v>0</v>
      </c>
    </row>
    <row r="201" spans="1:6" ht="12.75">
      <c r="A201" s="79"/>
      <c r="B201" s="103" t="s">
        <v>741</v>
      </c>
      <c r="C201" s="102"/>
      <c r="D201" s="126"/>
      <c r="E201" s="126"/>
      <c r="F201" s="126"/>
    </row>
    <row r="202" spans="1:6" ht="12.75">
      <c r="A202" s="79">
        <v>5411</v>
      </c>
      <c r="B202" s="67" t="s">
        <v>857</v>
      </c>
      <c r="C202" s="77" t="s">
        <v>35</v>
      </c>
      <c r="D202" s="86">
        <f>SUM(E202:F202)</f>
        <v>0</v>
      </c>
      <c r="E202" s="113" t="s">
        <v>87</v>
      </c>
      <c r="F202" s="126">
        <v>0</v>
      </c>
    </row>
    <row r="203" spans="1:6" ht="12.75">
      <c r="A203" s="79">
        <v>5421</v>
      </c>
      <c r="B203" s="67" t="s">
        <v>858</v>
      </c>
      <c r="C203" s="77" t="s">
        <v>36</v>
      </c>
      <c r="D203" s="86">
        <f>SUM(E203:F203)</f>
        <v>0</v>
      </c>
      <c r="E203" s="113" t="s">
        <v>87</v>
      </c>
      <c r="F203" s="126">
        <v>0</v>
      </c>
    </row>
    <row r="204" spans="1:6" ht="12.75">
      <c r="A204" s="79">
        <v>5431</v>
      </c>
      <c r="B204" s="67" t="s">
        <v>38</v>
      </c>
      <c r="C204" s="77" t="s">
        <v>37</v>
      </c>
      <c r="D204" s="86">
        <f>SUM(E204:F204)</f>
        <v>0</v>
      </c>
      <c r="E204" s="113" t="s">
        <v>87</v>
      </c>
      <c r="F204" s="126">
        <v>0</v>
      </c>
    </row>
    <row r="205" spans="1:6" ht="12.75">
      <c r="A205" s="79">
        <v>5441</v>
      </c>
      <c r="B205" s="114" t="s">
        <v>935</v>
      </c>
      <c r="C205" s="77" t="s">
        <v>39</v>
      </c>
      <c r="D205" s="86">
        <f>SUM(E205:F205)</f>
        <v>0</v>
      </c>
      <c r="E205" s="113" t="s">
        <v>87</v>
      </c>
      <c r="F205" s="126">
        <v>0</v>
      </c>
    </row>
    <row r="206" spans="1:9" s="28" customFormat="1" ht="42.75">
      <c r="A206" s="115" t="s">
        <v>578</v>
      </c>
      <c r="B206" s="116" t="s">
        <v>430</v>
      </c>
      <c r="C206" s="115" t="s">
        <v>81</v>
      </c>
      <c r="D206" s="86">
        <f>SUM(D208,D213,D221,D224)</f>
        <v>-20642.6</v>
      </c>
      <c r="E206" s="86" t="s">
        <v>80</v>
      </c>
      <c r="F206" s="86">
        <f>SUM(F208,F213,F221,F224)</f>
        <v>-20642.6</v>
      </c>
      <c r="G206" s="55"/>
      <c r="H206" s="55"/>
      <c r="I206" s="55"/>
    </row>
    <row r="207" spans="1:9" s="28" customFormat="1" ht="12.75">
      <c r="A207" s="115"/>
      <c r="B207" s="117" t="s">
        <v>738</v>
      </c>
      <c r="C207" s="115"/>
      <c r="D207" s="86"/>
      <c r="E207" s="86"/>
      <c r="F207" s="86"/>
      <c r="G207" s="55"/>
      <c r="H207" s="55"/>
      <c r="I207" s="55"/>
    </row>
    <row r="208" spans="1:9" s="1" customFormat="1" ht="28.5">
      <c r="A208" s="118" t="s">
        <v>579</v>
      </c>
      <c r="B208" s="119" t="s">
        <v>580</v>
      </c>
      <c r="C208" s="120" t="s">
        <v>81</v>
      </c>
      <c r="D208" s="86">
        <f>SUM(D210:D212)</f>
        <v>0</v>
      </c>
      <c r="E208" s="86" t="s">
        <v>80</v>
      </c>
      <c r="F208" s="86">
        <f>SUM(F210:F212)</f>
        <v>0</v>
      </c>
      <c r="G208" s="55"/>
      <c r="H208" s="55"/>
      <c r="I208" s="55"/>
    </row>
    <row r="209" spans="1:9" s="1" customFormat="1" ht="12.75">
      <c r="A209" s="118"/>
      <c r="B209" s="117" t="s">
        <v>738</v>
      </c>
      <c r="C209" s="120"/>
      <c r="D209" s="86"/>
      <c r="E209" s="86"/>
      <c r="F209" s="86"/>
      <c r="G209" s="55"/>
      <c r="H209" s="55"/>
      <c r="I209" s="55"/>
    </row>
    <row r="210" spans="1:9" s="1" customFormat="1" ht="12.75">
      <c r="A210" s="118" t="s">
        <v>581</v>
      </c>
      <c r="B210" s="121" t="s">
        <v>865</v>
      </c>
      <c r="C210" s="118" t="s">
        <v>860</v>
      </c>
      <c r="D210" s="86">
        <f>SUM(E210:F210)</f>
        <v>0</v>
      </c>
      <c r="E210" s="86" t="s">
        <v>88</v>
      </c>
      <c r="F210" s="86">
        <v>0</v>
      </c>
      <c r="G210" s="55"/>
      <c r="H210" s="55"/>
      <c r="I210" s="55"/>
    </row>
    <row r="211" spans="1:9" s="14" customFormat="1" ht="12.75">
      <c r="A211" s="118" t="s">
        <v>582</v>
      </c>
      <c r="B211" s="121" t="s">
        <v>864</v>
      </c>
      <c r="C211" s="118" t="s">
        <v>861</v>
      </c>
      <c r="D211" s="86">
        <f>SUM(E211:F211)</f>
        <v>0</v>
      </c>
      <c r="E211" s="86" t="s">
        <v>88</v>
      </c>
      <c r="F211" s="142">
        <v>0</v>
      </c>
      <c r="G211" s="55"/>
      <c r="H211" s="55"/>
      <c r="I211" s="55"/>
    </row>
    <row r="212" spans="1:9" s="1" customFormat="1" ht="13.5" customHeight="1">
      <c r="A212" s="40" t="s">
        <v>583</v>
      </c>
      <c r="B212" s="121" t="s">
        <v>867</v>
      </c>
      <c r="C212" s="118" t="s">
        <v>862</v>
      </c>
      <c r="D212" s="86">
        <f>SUM(E212:F212)</f>
        <v>0</v>
      </c>
      <c r="E212" s="86" t="s">
        <v>80</v>
      </c>
      <c r="F212" s="86">
        <v>0</v>
      </c>
      <c r="G212" s="55"/>
      <c r="H212" s="55"/>
      <c r="I212" s="55"/>
    </row>
    <row r="213" spans="1:9" s="1" customFormat="1" ht="27">
      <c r="A213" s="40" t="s">
        <v>584</v>
      </c>
      <c r="B213" s="119" t="s">
        <v>586</v>
      </c>
      <c r="C213" s="120" t="s">
        <v>81</v>
      </c>
      <c r="D213" s="86">
        <f>SUM(D215:D216)</f>
        <v>0</v>
      </c>
      <c r="E213" s="86" t="s">
        <v>80</v>
      </c>
      <c r="F213" s="86">
        <f>SUM(F215:F216)</f>
        <v>0</v>
      </c>
      <c r="G213" s="55"/>
      <c r="H213" s="55"/>
      <c r="I213" s="55"/>
    </row>
    <row r="214" spans="1:9" s="1" customFormat="1" ht="12.75">
      <c r="A214" s="40"/>
      <c r="B214" s="117" t="s">
        <v>738</v>
      </c>
      <c r="C214" s="120"/>
      <c r="D214" s="86"/>
      <c r="E214" s="86"/>
      <c r="F214" s="86"/>
      <c r="G214" s="55"/>
      <c r="H214" s="55"/>
      <c r="I214" s="55"/>
    </row>
    <row r="215" spans="1:9" s="1" customFormat="1" ht="25.5">
      <c r="A215" s="40" t="s">
        <v>587</v>
      </c>
      <c r="B215" s="121" t="s">
        <v>850</v>
      </c>
      <c r="C215" s="120" t="s">
        <v>868</v>
      </c>
      <c r="D215" s="86">
        <f>SUM(E215:F215)</f>
        <v>0</v>
      </c>
      <c r="E215" s="86" t="s">
        <v>80</v>
      </c>
      <c r="F215" s="86">
        <v>0</v>
      </c>
      <c r="G215" s="55"/>
      <c r="H215" s="55"/>
      <c r="I215" s="55"/>
    </row>
    <row r="216" spans="1:9" s="1" customFormat="1" ht="25.5">
      <c r="A216" s="40" t="s">
        <v>588</v>
      </c>
      <c r="B216" s="121" t="s">
        <v>589</v>
      </c>
      <c r="C216" s="120" t="s">
        <v>81</v>
      </c>
      <c r="D216" s="86">
        <f>SUM(D218:D220)</f>
        <v>0</v>
      </c>
      <c r="E216" s="86" t="s">
        <v>80</v>
      </c>
      <c r="F216" s="86">
        <f>SUM(F218:F220)</f>
        <v>0</v>
      </c>
      <c r="G216" s="55"/>
      <c r="H216" s="55"/>
      <c r="I216" s="55"/>
    </row>
    <row r="217" spans="1:9" s="1" customFormat="1" ht="12.75">
      <c r="A217" s="40"/>
      <c r="B217" s="117" t="s">
        <v>739</v>
      </c>
      <c r="C217" s="120"/>
      <c r="D217" s="86"/>
      <c r="E217" s="86"/>
      <c r="F217" s="86"/>
      <c r="G217" s="55"/>
      <c r="H217" s="55"/>
      <c r="I217" s="55"/>
    </row>
    <row r="218" spans="1:9" s="1" customFormat="1" ht="12.75">
      <c r="A218" s="40" t="s">
        <v>590</v>
      </c>
      <c r="B218" s="117" t="s">
        <v>847</v>
      </c>
      <c r="C218" s="118" t="s">
        <v>869</v>
      </c>
      <c r="D218" s="86">
        <f>SUM(E218:F218)</f>
        <v>0</v>
      </c>
      <c r="E218" s="86" t="s">
        <v>88</v>
      </c>
      <c r="F218" s="86">
        <v>0</v>
      </c>
      <c r="G218" s="55"/>
      <c r="H218" s="55"/>
      <c r="I218" s="55"/>
    </row>
    <row r="219" spans="1:9" s="1" customFormat="1" ht="25.5">
      <c r="A219" s="122" t="s">
        <v>591</v>
      </c>
      <c r="B219" s="117" t="s">
        <v>846</v>
      </c>
      <c r="C219" s="120" t="s">
        <v>870</v>
      </c>
      <c r="D219" s="86">
        <f>SUM(E219:F219)</f>
        <v>0</v>
      </c>
      <c r="E219" s="86" t="s">
        <v>80</v>
      </c>
      <c r="F219" s="86">
        <v>0</v>
      </c>
      <c r="G219" s="55"/>
      <c r="H219" s="55"/>
      <c r="I219" s="55"/>
    </row>
    <row r="220" spans="1:9" s="1" customFormat="1" ht="25.5">
      <c r="A220" s="40" t="s">
        <v>592</v>
      </c>
      <c r="B220" s="123" t="s">
        <v>845</v>
      </c>
      <c r="C220" s="120" t="s">
        <v>871</v>
      </c>
      <c r="D220" s="86">
        <f>SUM(E220:F220)</f>
        <v>0</v>
      </c>
      <c r="E220" s="86" t="s">
        <v>80</v>
      </c>
      <c r="F220" s="86">
        <v>0</v>
      </c>
      <c r="G220" s="55"/>
      <c r="H220" s="55"/>
      <c r="I220" s="55"/>
    </row>
    <row r="221" spans="1:9" s="1" customFormat="1" ht="28.5">
      <c r="A221" s="40" t="s">
        <v>593</v>
      </c>
      <c r="B221" s="119" t="s">
        <v>594</v>
      </c>
      <c r="C221" s="120" t="s">
        <v>81</v>
      </c>
      <c r="D221" s="86">
        <f>SUM(D223)</f>
        <v>0</v>
      </c>
      <c r="E221" s="86" t="s">
        <v>80</v>
      </c>
      <c r="F221" s="86">
        <f>SUM(F223)</f>
        <v>0</v>
      </c>
      <c r="G221" s="55"/>
      <c r="H221" s="55"/>
      <c r="I221" s="55"/>
    </row>
    <row r="222" spans="1:9" s="1" customFormat="1" ht="12.75">
      <c r="A222" s="40"/>
      <c r="B222" s="117" t="s">
        <v>738</v>
      </c>
      <c r="C222" s="120"/>
      <c r="D222" s="86"/>
      <c r="E222" s="86"/>
      <c r="F222" s="86"/>
      <c r="G222" s="55"/>
      <c r="H222" s="55"/>
      <c r="I222" s="55"/>
    </row>
    <row r="223" spans="1:9" s="1" customFormat="1" ht="15" customHeight="1">
      <c r="A223" s="122" t="s">
        <v>595</v>
      </c>
      <c r="B223" s="121" t="s">
        <v>848</v>
      </c>
      <c r="C223" s="115" t="s">
        <v>873</v>
      </c>
      <c r="D223" s="86">
        <f>SUM(E223:F223)</f>
        <v>0</v>
      </c>
      <c r="E223" s="86" t="s">
        <v>80</v>
      </c>
      <c r="F223" s="86">
        <v>0</v>
      </c>
      <c r="G223" s="55"/>
      <c r="H223" s="55"/>
      <c r="I223" s="55"/>
    </row>
    <row r="224" spans="1:9" s="1" customFormat="1" ht="41.25">
      <c r="A224" s="40" t="s">
        <v>596</v>
      </c>
      <c r="B224" s="119" t="s">
        <v>601</v>
      </c>
      <c r="C224" s="120" t="s">
        <v>81</v>
      </c>
      <c r="D224" s="86">
        <f>SUM(D226:D229)</f>
        <v>-20642.6</v>
      </c>
      <c r="E224" s="86" t="s">
        <v>80</v>
      </c>
      <c r="F224" s="86">
        <f>SUM(F226:F229)</f>
        <v>-20642.6</v>
      </c>
      <c r="G224" s="55"/>
      <c r="H224" s="55"/>
      <c r="I224" s="55"/>
    </row>
    <row r="225" spans="1:9" s="1" customFormat="1" ht="12.75">
      <c r="A225" s="40"/>
      <c r="B225" s="117" t="s">
        <v>738</v>
      </c>
      <c r="C225" s="120"/>
      <c r="D225" s="86"/>
      <c r="E225" s="86"/>
      <c r="F225" s="86"/>
      <c r="G225" s="55"/>
      <c r="H225" s="55"/>
      <c r="I225" s="55"/>
    </row>
    <row r="226" spans="1:9" s="1" customFormat="1" ht="12.75">
      <c r="A226" s="40" t="s">
        <v>597</v>
      </c>
      <c r="B226" s="121" t="s">
        <v>874</v>
      </c>
      <c r="C226" s="118" t="s">
        <v>877</v>
      </c>
      <c r="D226" s="86">
        <f>SUM(E226:F226)</f>
        <v>-20642.6</v>
      </c>
      <c r="E226" s="86" t="s">
        <v>80</v>
      </c>
      <c r="F226" s="86">
        <v>-20642.6</v>
      </c>
      <c r="G226" s="55"/>
      <c r="H226" s="55"/>
      <c r="I226" s="55"/>
    </row>
    <row r="227" spans="1:9" s="1" customFormat="1" ht="15.75" customHeight="1">
      <c r="A227" s="122" t="s">
        <v>602</v>
      </c>
      <c r="B227" s="121" t="s">
        <v>875</v>
      </c>
      <c r="C227" s="115" t="s">
        <v>878</v>
      </c>
      <c r="D227" s="86">
        <f>SUM(E227:F227)</f>
        <v>0</v>
      </c>
      <c r="E227" s="86" t="s">
        <v>80</v>
      </c>
      <c r="F227" s="86">
        <v>0</v>
      </c>
      <c r="G227" s="55"/>
      <c r="H227" s="55"/>
      <c r="I227" s="55"/>
    </row>
    <row r="228" spans="1:9" s="1" customFormat="1" ht="25.5">
      <c r="A228" s="40" t="s">
        <v>603</v>
      </c>
      <c r="B228" s="121" t="s">
        <v>876</v>
      </c>
      <c r="C228" s="120" t="s">
        <v>879</v>
      </c>
      <c r="D228" s="86">
        <f>SUM(E228:F228)</f>
        <v>0</v>
      </c>
      <c r="E228" s="86" t="s">
        <v>80</v>
      </c>
      <c r="F228" s="86">
        <v>0</v>
      </c>
      <c r="G228" s="55"/>
      <c r="H228" s="55"/>
      <c r="I228" s="55"/>
    </row>
    <row r="229" spans="1:9" s="1" customFormat="1" ht="25.5">
      <c r="A229" s="40" t="s">
        <v>604</v>
      </c>
      <c r="B229" s="121" t="s">
        <v>849</v>
      </c>
      <c r="C229" s="120" t="s">
        <v>880</v>
      </c>
      <c r="D229" s="86">
        <f>SUM(E229:F229)</f>
        <v>0</v>
      </c>
      <c r="E229" s="86" t="s">
        <v>80</v>
      </c>
      <c r="F229" s="86">
        <v>0</v>
      </c>
      <c r="G229" s="55"/>
      <c r="H229" s="55"/>
      <c r="I229" s="55"/>
    </row>
    <row r="230" spans="1:12" ht="12.75">
      <c r="A230" s="125"/>
      <c r="B230" s="125"/>
      <c r="C230" s="127"/>
      <c r="D230" s="125"/>
      <c r="E230" s="125"/>
      <c r="F230" s="125"/>
      <c r="J230" s="125"/>
      <c r="K230" s="125"/>
      <c r="L230" s="125"/>
    </row>
    <row r="231" spans="1:12" s="62" customFormat="1" ht="63" customHeight="1">
      <c r="A231" s="149"/>
      <c r="B231" s="150"/>
      <c r="C231" s="150"/>
      <c r="D231" s="150"/>
      <c r="E231" s="150"/>
      <c r="F231" s="150"/>
      <c r="G231" s="55"/>
      <c r="H231" s="55"/>
      <c r="I231" s="55"/>
      <c r="J231" s="150"/>
      <c r="K231" s="150"/>
      <c r="L231" s="150"/>
    </row>
    <row r="232" spans="1:12" s="62" customFormat="1" ht="28.5" customHeight="1">
      <c r="A232" s="149"/>
      <c r="B232" s="150"/>
      <c r="C232" s="150"/>
      <c r="D232" s="150"/>
      <c r="E232" s="150"/>
      <c r="F232" s="150"/>
      <c r="G232" s="55"/>
      <c r="H232" s="55"/>
      <c r="I232" s="55"/>
      <c r="J232" s="150"/>
      <c r="K232" s="150"/>
      <c r="L232" s="150"/>
    </row>
    <row r="233" spans="1:12" s="62" customFormat="1" ht="12.75" customHeight="1">
      <c r="A233" s="147"/>
      <c r="B233" s="148"/>
      <c r="C233" s="148"/>
      <c r="D233" s="148"/>
      <c r="E233" s="148"/>
      <c r="F233" s="148"/>
      <c r="G233" s="55"/>
      <c r="H233" s="55"/>
      <c r="I233" s="55"/>
      <c r="J233" s="148"/>
      <c r="K233" s="148"/>
      <c r="L233" s="148"/>
    </row>
  </sheetData>
  <sheetProtection/>
  <protectedRanges>
    <protectedRange sqref="E102" name="Range19"/>
    <protectedRange sqref="E21" name="Range17"/>
    <protectedRange sqref="F223 F219:F220 D222:F222 D225:F225 F226:F229" name="Range16"/>
    <protectedRange sqref="D198:F198 F187:F190 D192:F192 D201:F201 F202:F205 F193:F196" name="Range14"/>
    <protectedRange sqref="E163 D158:F158 E156 E170 D165:F165 D162:F162 E159:E160 E169:F169 E166 D168:F168 D155:F155" name="Range12"/>
    <protectedRange sqref="E131:E132 E121:E126 D128:F128 D130:F130 D134:F134 E135:E138" name="Range10"/>
    <protectedRange sqref="E101 D100:F100 F98 D104:E104 E97 E105:E106" name="Range8"/>
    <protectedRange sqref="D84:F84 E80:E82 E76:E77 D79:F79 D75:F75" name="Range6"/>
    <protectedRange sqref="E53 E56:E57 E43:E50 D52:F52 D55:F55 D42:F42" name="Range4"/>
    <protectedRange sqref="A1:IV2" name="Range2"/>
    <protectedRange sqref="D11:F11 D13:F13 D15:F15 D20:F20 E16:E18 D9:F9" name="Range1"/>
    <protectedRange sqref="E29:E35 E38:E40 E24:F24 D26:F26 D28:F28 D37:F37 D23:F23" name="Range3"/>
    <protectedRange sqref="D71:F71 D69:F69 E60:E67 E72:E73 D59:F59" name="Range5"/>
    <protectedRange sqref="D96:F96 D94:F94 E87:E88 D90:F90 E91:E92 D86:F86" name="Range7"/>
    <protectedRange sqref="E117:E119 D108:E108 D116:F116 D120:F120 D110:E110 E111:E114" name="Range9"/>
    <protectedRange sqref="E150:E153 E146:E147 E141 D143:F143 D145:F145 D149:F149 D140:F140" name="Range11"/>
    <protectedRange sqref="D174:F174 D176:F176 F182:F184 D186:F186 F177:F179 D181:F181 D172:F172" name="Range13"/>
    <protectedRange sqref="D209:F209 D217:F217 F215 F210:F212 D214:F214 F218 D207:F207" name="Range15"/>
    <protectedRange sqref="F199" name="Range22"/>
  </protectedRanges>
  <mergeCells count="7">
    <mergeCell ref="A1:F1"/>
    <mergeCell ref="A2:F2"/>
    <mergeCell ref="B4:C5"/>
    <mergeCell ref="A4:A6"/>
    <mergeCell ref="E4:F5"/>
    <mergeCell ref="D4:D5"/>
    <mergeCell ref="E3:F3"/>
  </mergeCells>
  <printOptions horizontalCentered="1"/>
  <pageMargins left="0.3937007874015748" right="0.3937007874015748" top="0.3937007874015748" bottom="0.3937007874015748" header="0.15748031496062992" footer="0.2362204724409449"/>
  <pageSetup firstPageNumber="14" useFirstPageNumber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0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5.57421875" style="1" customWidth="1"/>
    <col min="2" max="2" width="39.00390625" style="1" customWidth="1"/>
    <col min="3" max="3" width="14.140625" style="1" customWidth="1"/>
    <col min="4" max="4" width="13.00390625" style="1" customWidth="1"/>
    <col min="5" max="5" width="13.421875" style="1" customWidth="1"/>
    <col min="6" max="6" width="12.7109375" style="1" customWidth="1"/>
    <col min="7" max="7" width="12.28125" style="1" customWidth="1"/>
    <col min="8" max="8" width="13.28125" style="1" customWidth="1"/>
    <col min="9" max="9" width="14.57421875" style="1" customWidth="1"/>
    <col min="10" max="10" width="12.57421875" style="1" customWidth="1"/>
    <col min="11" max="11" width="14.57421875" style="1" customWidth="1"/>
    <col min="12" max="16384" width="9.140625" style="1" customWidth="1"/>
  </cols>
  <sheetData>
    <row r="1" spans="1:11" s="62" customFormat="1" ht="12.75">
      <c r="A1" s="128" t="s">
        <v>708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s="62" customFormat="1" ht="18">
      <c r="A2" s="350" t="s">
        <v>819</v>
      </c>
      <c r="B2" s="350"/>
      <c r="C2" s="350"/>
      <c r="D2" s="350"/>
      <c r="E2" s="350"/>
      <c r="F2" s="186"/>
      <c r="G2" s="186"/>
      <c r="H2" s="186"/>
      <c r="I2" s="186"/>
      <c r="J2" s="186"/>
      <c r="K2" s="186"/>
    </row>
    <row r="3" spans="1:11" s="62" customFormat="1" ht="36" customHeight="1">
      <c r="A3" s="365" t="s">
        <v>820</v>
      </c>
      <c r="B3" s="365"/>
      <c r="C3" s="365"/>
      <c r="D3" s="365"/>
      <c r="E3" s="365"/>
      <c r="F3" s="186"/>
      <c r="G3" s="186"/>
      <c r="H3" s="186"/>
      <c r="I3" s="186"/>
      <c r="J3" s="186"/>
      <c r="K3" s="186"/>
    </row>
    <row r="4" spans="1:11" s="62" customFormat="1" ht="18" customHeight="1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</row>
    <row r="5" spans="1:11" ht="13.5" thickBot="1">
      <c r="A5" s="129"/>
      <c r="B5" s="129"/>
      <c r="C5" s="129"/>
      <c r="D5" s="375" t="s">
        <v>144</v>
      </c>
      <c r="E5" s="375"/>
      <c r="F5" s="91"/>
      <c r="G5" s="91"/>
      <c r="H5" s="91"/>
      <c r="I5" s="91"/>
      <c r="J5" s="91"/>
      <c r="K5" s="38"/>
    </row>
    <row r="6" spans="1:8" ht="21.75" customHeight="1">
      <c r="A6" s="370" t="s">
        <v>785</v>
      </c>
      <c r="B6" s="383"/>
      <c r="C6" s="380" t="s">
        <v>148</v>
      </c>
      <c r="D6" s="376" t="s">
        <v>434</v>
      </c>
      <c r="E6" s="377"/>
      <c r="F6" s="91"/>
      <c r="G6" s="91"/>
      <c r="H6" s="91"/>
    </row>
    <row r="7" spans="1:8" ht="12.75" customHeight="1" thickBot="1">
      <c r="A7" s="371"/>
      <c r="B7" s="384"/>
      <c r="C7" s="381"/>
      <c r="D7" s="378"/>
      <c r="E7" s="379"/>
      <c r="F7" s="91"/>
      <c r="G7" s="91"/>
      <c r="H7" s="91"/>
    </row>
    <row r="8" spans="1:8" ht="30.75" customHeight="1" thickBot="1">
      <c r="A8" s="386"/>
      <c r="B8" s="385"/>
      <c r="C8" s="382"/>
      <c r="D8" s="196" t="s">
        <v>78</v>
      </c>
      <c r="E8" s="195" t="s">
        <v>79</v>
      </c>
      <c r="F8" s="91"/>
      <c r="G8" s="91"/>
      <c r="H8" s="91"/>
    </row>
    <row r="9" spans="1:8" ht="13.5" thickBot="1">
      <c r="A9" s="130">
        <v>1</v>
      </c>
      <c r="B9" s="130">
        <v>2</v>
      </c>
      <c r="C9" s="90">
        <v>3</v>
      </c>
      <c r="D9" s="131">
        <v>4</v>
      </c>
      <c r="E9" s="132">
        <v>5</v>
      </c>
      <c r="F9" s="91"/>
      <c r="G9" s="91"/>
      <c r="H9" s="91"/>
    </row>
    <row r="10" spans="1:5" ht="30" customHeight="1" thickBot="1">
      <c r="A10" s="133">
        <v>8000</v>
      </c>
      <c r="B10" s="134" t="s">
        <v>656</v>
      </c>
      <c r="C10" s="135">
        <f>SUM(D10:E10)</f>
        <v>-26843.700000000128</v>
      </c>
      <c r="D10" s="135">
        <f>Ekamutner!E11-'Gorcarnakan caxs'!G9</f>
        <v>-66.00000000011642</v>
      </c>
      <c r="E10" s="135">
        <f>Ekamutner!F11-'Gorcarnakan caxs'!H9</f>
        <v>-26777.70000000001</v>
      </c>
    </row>
    <row r="11" spans="1:8" ht="12.75">
      <c r="A11" s="91"/>
      <c r="B11" s="91"/>
      <c r="C11" s="91"/>
      <c r="D11" s="91"/>
      <c r="E11" s="91"/>
      <c r="F11" s="91"/>
      <c r="G11" s="91"/>
      <c r="H11" s="91"/>
    </row>
    <row r="12" spans="1:8" ht="12.75">
      <c r="A12" s="91"/>
      <c r="B12" s="91"/>
      <c r="C12" s="91"/>
      <c r="D12" s="91"/>
      <c r="E12" s="91"/>
      <c r="F12" s="91"/>
      <c r="G12" s="91"/>
      <c r="H12" s="91"/>
    </row>
    <row r="13" spans="1:8" ht="12.75">
      <c r="A13" s="91"/>
      <c r="B13" s="91"/>
      <c r="C13" s="91"/>
      <c r="D13" s="91"/>
      <c r="E13" s="91"/>
      <c r="F13" s="91"/>
      <c r="G13" s="91"/>
      <c r="H13" s="91"/>
    </row>
    <row r="14" spans="1:8" ht="12.75">
      <c r="A14" s="91"/>
      <c r="B14" s="91"/>
      <c r="C14" s="91"/>
      <c r="D14" s="91"/>
      <c r="E14" s="91"/>
      <c r="F14" s="91"/>
      <c r="G14" s="91"/>
      <c r="H14" s="91"/>
    </row>
    <row r="15" spans="1:5" ht="12.75">
      <c r="A15" s="91"/>
      <c r="B15" s="136" t="s">
        <v>711</v>
      </c>
      <c r="C15" s="143">
        <f>C10+'Dificiti caxs'!D10</f>
        <v>-1.2732925824820995E-10</v>
      </c>
      <c r="D15" s="143">
        <f>D10+'Dificiti caxs'!E10</f>
        <v>-1.1641532182693481E-10</v>
      </c>
      <c r="E15" s="143">
        <f>E10+'Dificiti caxs'!F10</f>
        <v>0</v>
      </c>
    </row>
    <row r="16" spans="1:5" ht="12.75">
      <c r="A16" s="91"/>
      <c r="B16" s="136" t="s">
        <v>712</v>
      </c>
      <c r="C16" s="143">
        <f>'Gorcarnakan caxs'!F9-'Tntesagitakan '!D8</f>
        <v>0</v>
      </c>
      <c r="D16" s="143">
        <f>'Gorcarnakan caxs'!G9-'Tntesagitakan '!E8</f>
        <v>0</v>
      </c>
      <c r="E16" s="143">
        <f>'Gorcarnakan caxs'!H9-'Tntesagitakan '!F8</f>
        <v>0</v>
      </c>
    </row>
    <row r="17" spans="1:8" ht="12.75">
      <c r="A17" s="91"/>
      <c r="B17" s="136" t="s">
        <v>713</v>
      </c>
      <c r="C17" s="143">
        <f>'Gorcarnakan caxs'!F308-'Tntesagitakan '!D169</f>
        <v>0</v>
      </c>
      <c r="D17" s="143">
        <f>'Gorcarnakan caxs'!G308-'Tntesagitakan '!E169</f>
        <v>0</v>
      </c>
      <c r="E17" s="143">
        <f>'Gorcarnakan caxs'!H308-'Tntesagitakan '!F169</f>
        <v>0</v>
      </c>
      <c r="F17" s="151"/>
      <c r="G17" s="151"/>
      <c r="H17" s="151"/>
    </row>
    <row r="18" spans="1:8" ht="12.75">
      <c r="A18" s="91"/>
      <c r="B18" s="138"/>
      <c r="C18" s="137"/>
      <c r="D18" s="137"/>
      <c r="E18" s="137"/>
      <c r="F18" s="91"/>
      <c r="G18" s="91"/>
      <c r="H18" s="91"/>
    </row>
    <row r="19" spans="1:5" ht="12.75">
      <c r="A19" s="91"/>
      <c r="B19" s="138"/>
      <c r="C19" s="137"/>
      <c r="D19" s="137"/>
      <c r="E19" s="137"/>
    </row>
    <row r="20" spans="1:5" ht="12.75">
      <c r="A20" s="91"/>
      <c r="B20" s="138"/>
      <c r="C20" s="137"/>
      <c r="D20" s="137"/>
      <c r="E20" s="137"/>
    </row>
    <row r="21" spans="1:11" ht="12.75">
      <c r="A21" s="91"/>
      <c r="B21" s="91"/>
      <c r="C21" s="91"/>
      <c r="D21" s="91"/>
      <c r="E21" s="91"/>
      <c r="I21" s="91"/>
      <c r="J21" s="91"/>
      <c r="K21" s="91"/>
    </row>
    <row r="22" spans="1:11" ht="12.75">
      <c r="A22" s="91"/>
      <c r="B22" s="91"/>
      <c r="C22" s="91"/>
      <c r="D22" s="91"/>
      <c r="E22" s="91"/>
      <c r="I22" s="91"/>
      <c r="J22" s="91"/>
      <c r="K22" s="91"/>
    </row>
    <row r="23" spans="1:11" ht="12.75">
      <c r="A23" s="91"/>
      <c r="B23" s="91"/>
      <c r="C23" s="91"/>
      <c r="D23" s="91"/>
      <c r="E23" s="91"/>
      <c r="I23" s="91"/>
      <c r="J23" s="91"/>
      <c r="K23" s="91"/>
    </row>
    <row r="24" spans="1:11" ht="12.75">
      <c r="A24" s="91"/>
      <c r="B24" s="91"/>
      <c r="C24" s="91"/>
      <c r="D24" s="91"/>
      <c r="E24" s="91"/>
      <c r="I24" s="91"/>
      <c r="J24" s="91"/>
      <c r="K24" s="91"/>
    </row>
    <row r="25" spans="1:11" ht="12.75">
      <c r="A25" s="91"/>
      <c r="B25" s="91"/>
      <c r="C25" s="91"/>
      <c r="D25" s="91"/>
      <c r="E25" s="91"/>
      <c r="I25" s="91"/>
      <c r="J25" s="91"/>
      <c r="K25" s="91"/>
    </row>
    <row r="26" spans="1:11" s="89" customFormat="1" ht="12.75">
      <c r="A26" s="151"/>
      <c r="B26" s="151"/>
      <c r="C26" s="151"/>
      <c r="D26" s="151"/>
      <c r="E26" s="151"/>
      <c r="F26" s="1"/>
      <c r="G26" s="1"/>
      <c r="H26" s="1"/>
      <c r="I26" s="151"/>
      <c r="J26" s="151"/>
      <c r="K26" s="151"/>
    </row>
    <row r="27" spans="1:11" ht="12.75">
      <c r="A27" s="91"/>
      <c r="B27" s="91"/>
      <c r="C27" s="91"/>
      <c r="D27" s="91"/>
      <c r="E27" s="91"/>
      <c r="I27" s="91"/>
      <c r="J27" s="91"/>
      <c r="K27" s="91"/>
    </row>
    <row r="41" spans="1:3" ht="12.75">
      <c r="A41" s="3"/>
      <c r="B41" s="30"/>
      <c r="C41" s="4"/>
    </row>
    <row r="42" spans="1:3" ht="12.75">
      <c r="A42" s="3"/>
      <c r="B42" s="57"/>
      <c r="C42" s="4"/>
    </row>
    <row r="43" spans="1:3" ht="12.75">
      <c r="A43" s="3"/>
      <c r="B43" s="30"/>
      <c r="C43" s="4"/>
    </row>
    <row r="44" spans="1:3" ht="12.75">
      <c r="A44" s="3"/>
      <c r="B44" s="30"/>
      <c r="C44" s="4"/>
    </row>
    <row r="45" spans="1:3" ht="12.75">
      <c r="A45" s="3"/>
      <c r="B45" s="30"/>
      <c r="C45" s="4"/>
    </row>
    <row r="46" spans="1:3" ht="12.75">
      <c r="A46" s="3"/>
      <c r="B46" s="30"/>
      <c r="C46" s="4"/>
    </row>
    <row r="47" spans="2:3" ht="12.75">
      <c r="B47" s="30"/>
      <c r="C47" s="4"/>
    </row>
    <row r="48" spans="2:3" ht="12.75">
      <c r="B48" s="30"/>
      <c r="C48" s="4"/>
    </row>
    <row r="49" spans="2:3" ht="12.75">
      <c r="B49" s="30"/>
      <c r="C49" s="4"/>
    </row>
    <row r="50" spans="2:3" ht="12.75">
      <c r="B50" s="30"/>
      <c r="C50" s="4"/>
    </row>
    <row r="51" spans="2:3" ht="12.75">
      <c r="B51" s="30"/>
      <c r="C51" s="4"/>
    </row>
    <row r="52" spans="2:3" ht="12.75">
      <c r="B52" s="30"/>
      <c r="C52" s="4"/>
    </row>
    <row r="53" spans="2:3" ht="12.75">
      <c r="B53" s="30"/>
      <c r="C53" s="4"/>
    </row>
    <row r="54" spans="2:3" ht="12.75">
      <c r="B54" s="30"/>
      <c r="C54" s="4"/>
    </row>
    <row r="55" spans="2:3" ht="12.75">
      <c r="B55" s="30"/>
      <c r="C55" s="4"/>
    </row>
    <row r="56" spans="2:3" ht="12.75">
      <c r="B56" s="30"/>
      <c r="C56" s="4"/>
    </row>
    <row r="57" spans="2:3" ht="12.75">
      <c r="B57" s="30"/>
      <c r="C57" s="4"/>
    </row>
    <row r="58" ht="12.75">
      <c r="B58" s="22"/>
    </row>
    <row r="59" ht="12.75">
      <c r="B59" s="22"/>
    </row>
    <row r="60" ht="12.75">
      <c r="B60" s="22"/>
    </row>
    <row r="61" ht="12.75">
      <c r="B61" s="22"/>
    </row>
    <row r="62" ht="12.75">
      <c r="B62" s="22"/>
    </row>
    <row r="63" ht="12.75">
      <c r="B63" s="22"/>
    </row>
    <row r="64" ht="12.75">
      <c r="B64" s="22"/>
    </row>
    <row r="65" ht="12.75">
      <c r="B65" s="22"/>
    </row>
    <row r="66" ht="12.75">
      <c r="B66" s="22"/>
    </row>
    <row r="67" ht="12.75">
      <c r="B67" s="22"/>
    </row>
    <row r="68" ht="12.75">
      <c r="B68" s="22"/>
    </row>
    <row r="69" ht="12.75">
      <c r="B69" s="22"/>
    </row>
    <row r="70" ht="12.75">
      <c r="B70" s="22"/>
    </row>
    <row r="71" ht="12.75">
      <c r="B71" s="22"/>
    </row>
    <row r="72" ht="12.75">
      <c r="B72" s="22"/>
    </row>
    <row r="73" ht="12.75">
      <c r="B73" s="22"/>
    </row>
    <row r="74" ht="12.75">
      <c r="B74" s="22"/>
    </row>
    <row r="75" ht="12.75">
      <c r="B75" s="22"/>
    </row>
    <row r="76" ht="12.75">
      <c r="B76" s="22"/>
    </row>
    <row r="77" ht="12.75">
      <c r="B77" s="22"/>
    </row>
    <row r="78" ht="12.75">
      <c r="B78" s="22"/>
    </row>
    <row r="79" ht="12.75">
      <c r="B79" s="22"/>
    </row>
    <row r="80" ht="12.75">
      <c r="B80" s="22"/>
    </row>
    <row r="81" ht="12.75">
      <c r="B81" s="22"/>
    </row>
    <row r="82" ht="12.75">
      <c r="B82" s="22"/>
    </row>
    <row r="83" ht="12.75">
      <c r="B83" s="22"/>
    </row>
    <row r="84" ht="12.75">
      <c r="B84" s="22"/>
    </row>
    <row r="85" ht="12.75">
      <c r="B85" s="22"/>
    </row>
    <row r="86" ht="12.75">
      <c r="B86" s="22"/>
    </row>
    <row r="87" ht="12.75">
      <c r="B87" s="22"/>
    </row>
    <row r="88" ht="12.75">
      <c r="B88" s="22"/>
    </row>
    <row r="89" ht="12.75">
      <c r="B89" s="22"/>
    </row>
    <row r="90" ht="12.75">
      <c r="B90" s="22"/>
    </row>
    <row r="91" ht="12.75">
      <c r="B91" s="22"/>
    </row>
    <row r="92" ht="12.75">
      <c r="B92" s="22"/>
    </row>
    <row r="93" ht="12.75">
      <c r="B93" s="22"/>
    </row>
    <row r="94" ht="12.75">
      <c r="B94" s="22"/>
    </row>
    <row r="95" ht="12.75">
      <c r="B95" s="22"/>
    </row>
    <row r="96" ht="12.75">
      <c r="B96" s="22"/>
    </row>
    <row r="97" ht="12.75">
      <c r="B97" s="22"/>
    </row>
    <row r="98" ht="12.75">
      <c r="B98" s="22"/>
    </row>
    <row r="99" ht="12.75">
      <c r="B99" s="22"/>
    </row>
    <row r="100" ht="12.75">
      <c r="B100" s="22"/>
    </row>
    <row r="101" ht="12.75">
      <c r="B101" s="22"/>
    </row>
    <row r="102" ht="12.75">
      <c r="B102" s="22"/>
    </row>
    <row r="103" ht="12.75">
      <c r="B103" s="22"/>
    </row>
    <row r="104" ht="12.75">
      <c r="B104" s="22"/>
    </row>
    <row r="105" ht="12.75">
      <c r="B105" s="22"/>
    </row>
    <row r="106" ht="12.75">
      <c r="B106" s="22"/>
    </row>
    <row r="107" ht="12.75">
      <c r="B107" s="22"/>
    </row>
    <row r="108" ht="12.75">
      <c r="B108" s="22"/>
    </row>
    <row r="109" ht="12.75">
      <c r="B109" s="22"/>
    </row>
    <row r="110" ht="12.75">
      <c r="B110" s="22"/>
    </row>
    <row r="111" ht="12.75">
      <c r="B111" s="22"/>
    </row>
    <row r="112" ht="12.75">
      <c r="B112" s="22"/>
    </row>
    <row r="113" ht="12.75">
      <c r="B113" s="22"/>
    </row>
    <row r="114" ht="12.75">
      <c r="B114" s="22"/>
    </row>
    <row r="115" ht="12.75">
      <c r="B115" s="22"/>
    </row>
    <row r="116" ht="12.75">
      <c r="B116" s="22"/>
    </row>
    <row r="117" ht="12.75">
      <c r="B117" s="22"/>
    </row>
    <row r="118" ht="12.75">
      <c r="B118" s="22"/>
    </row>
    <row r="119" ht="12.75">
      <c r="B119" s="22"/>
    </row>
    <row r="120" ht="12.75">
      <c r="B120" s="22"/>
    </row>
    <row r="121" ht="12.75">
      <c r="B121" s="22"/>
    </row>
    <row r="122" ht="12.75">
      <c r="B122" s="22"/>
    </row>
    <row r="123" ht="12.75">
      <c r="B123" s="22"/>
    </row>
    <row r="124" ht="12.75">
      <c r="B124" s="22"/>
    </row>
    <row r="125" ht="12.75">
      <c r="B125" s="22"/>
    </row>
    <row r="126" ht="12.75">
      <c r="B126" s="22"/>
    </row>
    <row r="127" ht="12.75">
      <c r="B127" s="22"/>
    </row>
    <row r="128" ht="12.75">
      <c r="B128" s="22"/>
    </row>
    <row r="129" ht="12.75">
      <c r="B129" s="22"/>
    </row>
    <row r="130" ht="12.75">
      <c r="B130" s="22"/>
    </row>
    <row r="131" ht="12.75">
      <c r="B131" s="22"/>
    </row>
    <row r="132" ht="12.75">
      <c r="B132" s="22"/>
    </row>
    <row r="133" ht="12.75">
      <c r="B133" s="22"/>
    </row>
    <row r="134" ht="12.75">
      <c r="B134" s="22"/>
    </row>
    <row r="135" ht="12.75">
      <c r="B135" s="22"/>
    </row>
    <row r="136" ht="12.75">
      <c r="B136" s="22"/>
    </row>
    <row r="137" ht="12.75">
      <c r="B137" s="22"/>
    </row>
    <row r="138" ht="12.75">
      <c r="B138" s="22"/>
    </row>
    <row r="139" ht="12.75">
      <c r="B139" s="22"/>
    </row>
    <row r="140" ht="12.75">
      <c r="B140" s="22"/>
    </row>
    <row r="141" ht="12.75">
      <c r="B141" s="22"/>
    </row>
    <row r="142" ht="12.75">
      <c r="B142" s="22"/>
    </row>
    <row r="143" ht="12.75">
      <c r="B143" s="22"/>
    </row>
    <row r="144" ht="12.75">
      <c r="B144" s="22"/>
    </row>
    <row r="145" ht="12.75">
      <c r="B145" s="22"/>
    </row>
    <row r="146" ht="12.75">
      <c r="B146" s="22"/>
    </row>
    <row r="147" ht="12.75">
      <c r="B147" s="22"/>
    </row>
    <row r="148" ht="12.75">
      <c r="B148" s="22"/>
    </row>
    <row r="149" ht="12.75">
      <c r="B149" s="22"/>
    </row>
    <row r="150" ht="12.75">
      <c r="B150" s="22"/>
    </row>
    <row r="151" ht="12.75">
      <c r="B151" s="22"/>
    </row>
    <row r="152" ht="12.75">
      <c r="B152" s="22"/>
    </row>
    <row r="153" ht="12.75">
      <c r="B153" s="22"/>
    </row>
    <row r="154" ht="12.75">
      <c r="B154" s="22"/>
    </row>
    <row r="155" ht="12.75">
      <c r="B155" s="22"/>
    </row>
    <row r="156" ht="12.75">
      <c r="B156" s="22"/>
    </row>
    <row r="157" ht="12.75">
      <c r="B157" s="22"/>
    </row>
    <row r="158" ht="12.75">
      <c r="B158" s="22"/>
    </row>
    <row r="159" ht="12.75">
      <c r="B159" s="22"/>
    </row>
    <row r="160" ht="12.75">
      <c r="B160" s="22"/>
    </row>
    <row r="161" ht="12.75">
      <c r="B161" s="22"/>
    </row>
    <row r="162" ht="12.75">
      <c r="B162" s="22"/>
    </row>
    <row r="163" ht="12.75">
      <c r="B163" s="22"/>
    </row>
    <row r="164" ht="12.75">
      <c r="B164" s="22"/>
    </row>
    <row r="165" ht="12.75">
      <c r="B165" s="22"/>
    </row>
    <row r="166" ht="12.75">
      <c r="B166" s="22"/>
    </row>
    <row r="167" ht="12.75">
      <c r="B167" s="22"/>
    </row>
    <row r="168" ht="12.75">
      <c r="B168" s="22"/>
    </row>
    <row r="169" ht="12.75">
      <c r="B169" s="22"/>
    </row>
    <row r="170" ht="12.75">
      <c r="B170" s="22"/>
    </row>
    <row r="171" ht="12.75">
      <c r="B171" s="22"/>
    </row>
    <row r="172" ht="12.75">
      <c r="B172" s="22"/>
    </row>
    <row r="173" ht="12.75">
      <c r="B173" s="22"/>
    </row>
    <row r="174" ht="12.75">
      <c r="B174" s="22"/>
    </row>
    <row r="175" ht="12.75">
      <c r="B175" s="22"/>
    </row>
    <row r="176" ht="12.75">
      <c r="B176" s="22"/>
    </row>
    <row r="177" ht="12.75">
      <c r="B177" s="22"/>
    </row>
    <row r="178" ht="12.75">
      <c r="B178" s="22"/>
    </row>
    <row r="179" ht="12.75">
      <c r="B179" s="22"/>
    </row>
    <row r="180" ht="12.75">
      <c r="B180" s="22"/>
    </row>
    <row r="181" ht="12.75">
      <c r="B181" s="22"/>
    </row>
    <row r="182" ht="12.75">
      <c r="B182" s="22"/>
    </row>
    <row r="183" ht="12.75">
      <c r="B183" s="22"/>
    </row>
    <row r="184" ht="12.75">
      <c r="B184" s="22"/>
    </row>
    <row r="185" ht="12.75">
      <c r="B185" s="22"/>
    </row>
    <row r="186" ht="12.75">
      <c r="B186" s="22"/>
    </row>
    <row r="187" ht="12.75">
      <c r="B187" s="22"/>
    </row>
    <row r="188" ht="12.75">
      <c r="B188" s="22"/>
    </row>
    <row r="189" ht="12.75">
      <c r="B189" s="22"/>
    </row>
    <row r="190" ht="12.75">
      <c r="B190" s="22"/>
    </row>
    <row r="191" ht="12.75">
      <c r="B191" s="22"/>
    </row>
    <row r="192" ht="12.75">
      <c r="B192" s="22"/>
    </row>
    <row r="193" ht="12.75">
      <c r="B193" s="22"/>
    </row>
    <row r="194" ht="12.75">
      <c r="B194" s="22"/>
    </row>
    <row r="195" ht="12.75">
      <c r="B195" s="22"/>
    </row>
    <row r="196" ht="12.75">
      <c r="B196" s="22"/>
    </row>
    <row r="197" ht="12.75">
      <c r="B197" s="22"/>
    </row>
    <row r="198" ht="12.75">
      <c r="B198" s="22"/>
    </row>
    <row r="199" ht="12.75">
      <c r="B199" s="22"/>
    </row>
    <row r="200" ht="12.75">
      <c r="B200" s="22"/>
    </row>
    <row r="201" ht="12.75">
      <c r="B201" s="22"/>
    </row>
    <row r="202" ht="12.75">
      <c r="B202" s="22"/>
    </row>
    <row r="203" ht="12.75">
      <c r="B203" s="22"/>
    </row>
    <row r="204" ht="12.75">
      <c r="B204" s="22"/>
    </row>
    <row r="205" ht="12.75">
      <c r="B205" s="22"/>
    </row>
    <row r="206" ht="12.75">
      <c r="B206" s="22"/>
    </row>
    <row r="207" ht="12.75">
      <c r="B207" s="22"/>
    </row>
    <row r="208" ht="12.75">
      <c r="B208" s="22"/>
    </row>
    <row r="209" ht="12.75">
      <c r="B209" s="22"/>
    </row>
    <row r="210" ht="12.75">
      <c r="B210" s="22"/>
    </row>
    <row r="211" ht="12.75">
      <c r="B211" s="22"/>
    </row>
    <row r="212" ht="12.75">
      <c r="B212" s="22"/>
    </row>
    <row r="213" ht="12.75">
      <c r="B213" s="22"/>
    </row>
    <row r="214" ht="12.75">
      <c r="B214" s="22"/>
    </row>
    <row r="215" ht="12.75">
      <c r="B215" s="22"/>
    </row>
    <row r="216" ht="12.75">
      <c r="B216" s="22"/>
    </row>
    <row r="217" ht="12.75">
      <c r="B217" s="22"/>
    </row>
    <row r="218" ht="12.75">
      <c r="B218" s="22"/>
    </row>
    <row r="219" ht="12.75">
      <c r="B219" s="22"/>
    </row>
    <row r="220" ht="12.75">
      <c r="B220" s="22"/>
    </row>
  </sheetData>
  <sheetProtection/>
  <protectedRanges>
    <protectedRange sqref="A1:IV4" name="Range1"/>
  </protectedRanges>
  <mergeCells count="7">
    <mergeCell ref="A2:E2"/>
    <mergeCell ref="A3:E3"/>
    <mergeCell ref="D5:E5"/>
    <mergeCell ref="D6:E7"/>
    <mergeCell ref="C6:C8"/>
    <mergeCell ref="B6:B8"/>
    <mergeCell ref="A6:A8"/>
  </mergeCells>
  <printOptions horizontalCentered="1"/>
  <pageMargins left="0.45" right="0.27" top="0.32" bottom="0.35" header="0.17" footer="0.16"/>
  <pageSetup firstPageNumber="21" useFirstPageNumber="1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4"/>
  <sheetViews>
    <sheetView zoomScale="90" zoomScaleNormal="90" zoomScalePageLayoutView="0" workbookViewId="0" topLeftCell="A49">
      <selection activeCell="F63" sqref="F63"/>
    </sheetView>
  </sheetViews>
  <sheetFormatPr defaultColWidth="9.140625" defaultRowHeight="12.75"/>
  <cols>
    <col min="1" max="1" width="5.8515625" style="0" customWidth="1"/>
    <col min="2" max="2" width="54.28125" style="0" customWidth="1"/>
    <col min="3" max="3" width="6.00390625" style="0" customWidth="1"/>
    <col min="4" max="4" width="15.421875" style="0" customWidth="1"/>
    <col min="5" max="5" width="16.7109375" style="0" customWidth="1"/>
    <col min="6" max="6" width="16.57421875" style="0" customWidth="1"/>
    <col min="7" max="7" width="18.28125" style="0" customWidth="1"/>
    <col min="8" max="8" width="14.57421875" style="0" customWidth="1"/>
    <col min="9" max="9" width="12.8515625" style="0" customWidth="1"/>
    <col min="10" max="10" width="12.00390625" style="0" customWidth="1"/>
    <col min="11" max="11" width="14.7109375" style="0" customWidth="1"/>
    <col min="12" max="12" width="13.8515625" style="0" customWidth="1"/>
  </cols>
  <sheetData>
    <row r="1" s="62" customFormat="1" ht="33" customHeight="1">
      <c r="L1" s="96"/>
    </row>
    <row r="2" spans="1:12" s="62" customFormat="1" ht="18" customHeight="1">
      <c r="A2" s="350" t="s">
        <v>700</v>
      </c>
      <c r="B2" s="350"/>
      <c r="C2" s="350"/>
      <c r="D2" s="350"/>
      <c r="E2" s="350"/>
      <c r="F2" s="350"/>
      <c r="G2" s="186"/>
      <c r="H2" s="186"/>
      <c r="I2" s="186"/>
      <c r="J2" s="186"/>
      <c r="K2" s="186"/>
      <c r="L2" s="96"/>
    </row>
    <row r="3" spans="1:12" s="62" customFormat="1" ht="34.5" customHeight="1">
      <c r="A3" s="365" t="s">
        <v>630</v>
      </c>
      <c r="B3" s="365"/>
      <c r="C3" s="365"/>
      <c r="D3" s="365"/>
      <c r="E3" s="365"/>
      <c r="F3" s="365"/>
      <c r="G3" s="186"/>
      <c r="H3" s="186"/>
      <c r="I3" s="186"/>
      <c r="J3" s="186"/>
      <c r="K3" s="186"/>
      <c r="L3" s="186"/>
    </row>
    <row r="4" spans="1:12" s="62" customFormat="1" ht="15">
      <c r="A4" s="186"/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96"/>
    </row>
    <row r="5" spans="1:12" s="62" customFormat="1" ht="13.5" thickBot="1">
      <c r="A5" s="128"/>
      <c r="B5" s="96"/>
      <c r="C5" s="96"/>
      <c r="D5" s="96"/>
      <c r="E5" s="388" t="s">
        <v>144</v>
      </c>
      <c r="F5" s="388"/>
      <c r="G5" s="96"/>
      <c r="H5" s="96"/>
      <c r="I5" s="96"/>
      <c r="J5" s="387"/>
      <c r="K5" s="387"/>
      <c r="L5" s="96"/>
    </row>
    <row r="6" spans="1:9" s="55" customFormat="1" ht="13.5" customHeight="1">
      <c r="A6" s="359" t="s">
        <v>844</v>
      </c>
      <c r="B6" s="359" t="s">
        <v>623</v>
      </c>
      <c r="C6" s="359"/>
      <c r="D6" s="354" t="s">
        <v>435</v>
      </c>
      <c r="E6" s="354" t="s">
        <v>738</v>
      </c>
      <c r="F6" s="354"/>
      <c r="G6" s="125"/>
      <c r="H6" s="125"/>
      <c r="I6" s="125"/>
    </row>
    <row r="7" spans="1:9" s="55" customFormat="1" ht="12" customHeight="1">
      <c r="A7" s="359"/>
      <c r="B7" s="359"/>
      <c r="C7" s="359"/>
      <c r="D7" s="354"/>
      <c r="E7" s="354"/>
      <c r="F7" s="354"/>
      <c r="G7" s="198"/>
      <c r="H7" s="198"/>
      <c r="I7" s="198"/>
    </row>
    <row r="8" spans="1:9" s="55" customFormat="1" ht="18">
      <c r="A8" s="359"/>
      <c r="B8" s="197" t="s">
        <v>624</v>
      </c>
      <c r="C8" s="199" t="s">
        <v>625</v>
      </c>
      <c r="D8" s="354"/>
      <c r="E8" s="66" t="s">
        <v>840</v>
      </c>
      <c r="F8" s="66" t="s">
        <v>841</v>
      </c>
      <c r="G8" s="198"/>
      <c r="H8" s="198"/>
      <c r="I8" s="198"/>
    </row>
    <row r="9" spans="1:9" s="55" customFormat="1" ht="13.5" customHeight="1">
      <c r="A9" s="100">
        <v>1</v>
      </c>
      <c r="B9" s="100">
        <v>2</v>
      </c>
      <c r="C9" s="100" t="s">
        <v>626</v>
      </c>
      <c r="D9" s="39">
        <v>4</v>
      </c>
      <c r="E9" s="39">
        <v>5</v>
      </c>
      <c r="F9" s="66">
        <v>6</v>
      </c>
      <c r="G9" s="198"/>
      <c r="H9" s="198"/>
      <c r="I9" s="198"/>
    </row>
    <row r="10" spans="1:9" s="2" customFormat="1" ht="24">
      <c r="A10" s="200">
        <v>8010</v>
      </c>
      <c r="B10" s="201" t="s">
        <v>833</v>
      </c>
      <c r="C10" s="202"/>
      <c r="D10" s="87">
        <f>SUM(D12,D67)</f>
        <v>26843.7</v>
      </c>
      <c r="E10" s="87">
        <f>SUM(E12,E67)</f>
        <v>66</v>
      </c>
      <c r="F10" s="87">
        <f>SUM(F12,F67)</f>
        <v>26777.7</v>
      </c>
      <c r="G10" s="198"/>
      <c r="H10" s="198"/>
      <c r="I10" s="198"/>
    </row>
    <row r="11" spans="1:9" s="2" customFormat="1" ht="12.75">
      <c r="A11" s="200"/>
      <c r="B11" s="203" t="s">
        <v>738</v>
      </c>
      <c r="C11" s="202"/>
      <c r="D11" s="87"/>
      <c r="E11" s="87"/>
      <c r="F11" s="87"/>
      <c r="G11"/>
      <c r="H11"/>
      <c r="I11"/>
    </row>
    <row r="12" spans="1:9" s="1" customFormat="1" ht="24">
      <c r="A12" s="200">
        <v>8100</v>
      </c>
      <c r="B12" s="201" t="s">
        <v>605</v>
      </c>
      <c r="C12" s="204"/>
      <c r="D12" s="86">
        <f>SUM(D14,D42)</f>
        <v>26843.7</v>
      </c>
      <c r="E12" s="86">
        <f>SUM(E14,E42)</f>
        <v>66</v>
      </c>
      <c r="F12" s="86">
        <f>SUM(F14,F42)</f>
        <v>26777.7</v>
      </c>
      <c r="G12"/>
      <c r="H12"/>
      <c r="I12"/>
    </row>
    <row r="13" spans="1:9" s="1" customFormat="1" ht="12.75">
      <c r="A13" s="200"/>
      <c r="B13" s="205" t="s">
        <v>738</v>
      </c>
      <c r="C13" s="204"/>
      <c r="D13" s="86"/>
      <c r="E13" s="86"/>
      <c r="F13" s="86"/>
      <c r="G13"/>
      <c r="H13"/>
      <c r="I13"/>
    </row>
    <row r="14" spans="1:9" s="1" customFormat="1" ht="24" customHeight="1">
      <c r="A14" s="206">
        <v>8110</v>
      </c>
      <c r="B14" s="207" t="s">
        <v>606</v>
      </c>
      <c r="C14" s="204"/>
      <c r="D14" s="86">
        <f>SUM(D16:D20)</f>
        <v>0</v>
      </c>
      <c r="E14" s="86">
        <f>SUM(E16:E20)</f>
        <v>0</v>
      </c>
      <c r="F14" s="86">
        <f>SUM(F16:F20)</f>
        <v>0</v>
      </c>
      <c r="G14"/>
      <c r="H14"/>
      <c r="I14"/>
    </row>
    <row r="15" spans="1:9" s="1" customFormat="1" ht="12.75">
      <c r="A15" s="206"/>
      <c r="B15" s="208" t="s">
        <v>738</v>
      </c>
      <c r="C15" s="204"/>
      <c r="D15" s="209"/>
      <c r="E15" s="86"/>
      <c r="F15" s="209"/>
      <c r="G15"/>
      <c r="H15"/>
      <c r="I15"/>
    </row>
    <row r="16" spans="1:9" s="1" customFormat="1" ht="24">
      <c r="A16" s="206">
        <v>8111</v>
      </c>
      <c r="B16" s="210" t="s">
        <v>771</v>
      </c>
      <c r="C16" s="204"/>
      <c r="D16" s="86">
        <f>SUM(D18:D19)</f>
        <v>0</v>
      </c>
      <c r="E16" s="209" t="s">
        <v>859</v>
      </c>
      <c r="F16" s="86">
        <f>SUM(F18:F19)</f>
        <v>0</v>
      </c>
      <c r="G16"/>
      <c r="H16"/>
      <c r="I16"/>
    </row>
    <row r="17" spans="1:9" s="1" customFormat="1" ht="12.75">
      <c r="A17" s="206"/>
      <c r="B17" s="111" t="s">
        <v>780</v>
      </c>
      <c r="C17" s="204"/>
      <c r="D17" s="86"/>
      <c r="E17" s="209"/>
      <c r="F17" s="86"/>
      <c r="G17"/>
      <c r="H17"/>
      <c r="I17"/>
    </row>
    <row r="18" spans="1:9" s="1" customFormat="1" ht="12.75">
      <c r="A18" s="206">
        <v>8112</v>
      </c>
      <c r="B18" s="211" t="s">
        <v>770</v>
      </c>
      <c r="C18" s="106" t="s">
        <v>802</v>
      </c>
      <c r="D18" s="86">
        <f>SUM(E18:F18)</f>
        <v>0</v>
      </c>
      <c r="E18" s="209" t="s">
        <v>859</v>
      </c>
      <c r="F18" s="86">
        <v>0</v>
      </c>
      <c r="G18"/>
      <c r="H18"/>
      <c r="I18"/>
    </row>
    <row r="19" spans="1:9" s="1" customFormat="1" ht="12.75">
      <c r="A19" s="206">
        <v>8113</v>
      </c>
      <c r="B19" s="211" t="s">
        <v>740</v>
      </c>
      <c r="C19" s="106" t="s">
        <v>803</v>
      </c>
      <c r="D19" s="86">
        <f>SUM(E19:F19)</f>
        <v>0</v>
      </c>
      <c r="E19" s="209" t="s">
        <v>859</v>
      </c>
      <c r="F19" s="86">
        <v>0</v>
      </c>
      <c r="G19"/>
      <c r="H19"/>
      <c r="I19"/>
    </row>
    <row r="20" spans="1:9" s="1" customFormat="1" ht="24">
      <c r="A20" s="206">
        <v>8120</v>
      </c>
      <c r="B20" s="210" t="s">
        <v>548</v>
      </c>
      <c r="C20" s="106"/>
      <c r="D20" s="86">
        <f>SUM(D22,D32)</f>
        <v>0</v>
      </c>
      <c r="E20" s="86">
        <f>SUM(E22,E32)</f>
        <v>0</v>
      </c>
      <c r="F20" s="86">
        <f>SUM(F22,F32)</f>
        <v>0</v>
      </c>
      <c r="G20"/>
      <c r="H20"/>
      <c r="I20"/>
    </row>
    <row r="21" spans="1:9" s="1" customFormat="1" ht="12.75">
      <c r="A21" s="206"/>
      <c r="B21" s="111" t="s">
        <v>738</v>
      </c>
      <c r="C21" s="106"/>
      <c r="D21" s="86"/>
      <c r="E21" s="209"/>
      <c r="F21" s="86"/>
      <c r="G21"/>
      <c r="H21"/>
      <c r="I21"/>
    </row>
    <row r="22" spans="1:9" s="1" customFormat="1" ht="12.75">
      <c r="A22" s="206">
        <v>8121</v>
      </c>
      <c r="B22" s="210" t="s">
        <v>797</v>
      </c>
      <c r="C22" s="106"/>
      <c r="D22" s="86">
        <f>SUM(D24,D28)</f>
        <v>0</v>
      </c>
      <c r="E22" s="209" t="s">
        <v>859</v>
      </c>
      <c r="F22" s="86">
        <f>SUM(F24,F28)</f>
        <v>0</v>
      </c>
      <c r="G22"/>
      <c r="H22"/>
      <c r="I22"/>
    </row>
    <row r="23" spans="1:9" s="1" customFormat="1" ht="12.75">
      <c r="A23" s="206"/>
      <c r="B23" s="111" t="s">
        <v>780</v>
      </c>
      <c r="C23" s="106"/>
      <c r="D23" s="86"/>
      <c r="E23" s="209"/>
      <c r="F23" s="86"/>
      <c r="G23"/>
      <c r="H23"/>
      <c r="I23"/>
    </row>
    <row r="24" spans="1:9" s="1" customFormat="1" ht="12.75">
      <c r="A24" s="200">
        <v>8122</v>
      </c>
      <c r="B24" s="207" t="s">
        <v>787</v>
      </c>
      <c r="C24" s="106" t="s">
        <v>804</v>
      </c>
      <c r="D24" s="86">
        <f>SUM(D26:D27)</f>
        <v>0</v>
      </c>
      <c r="E24" s="209" t="s">
        <v>859</v>
      </c>
      <c r="F24" s="86">
        <f>SUM(F26:F27)</f>
        <v>0</v>
      </c>
      <c r="G24"/>
      <c r="H24"/>
      <c r="I24"/>
    </row>
    <row r="25" spans="1:9" s="1" customFormat="1" ht="12.75">
      <c r="A25" s="200"/>
      <c r="B25" s="212" t="s">
        <v>780</v>
      </c>
      <c r="C25" s="106"/>
      <c r="D25" s="86"/>
      <c r="E25" s="209"/>
      <c r="F25" s="86"/>
      <c r="G25"/>
      <c r="H25"/>
      <c r="I25"/>
    </row>
    <row r="26" spans="1:9" s="1" customFormat="1" ht="12.75">
      <c r="A26" s="200">
        <v>8123</v>
      </c>
      <c r="B26" s="212" t="s">
        <v>786</v>
      </c>
      <c r="C26" s="106"/>
      <c r="D26" s="86">
        <f>SUM(E26:F26)</f>
        <v>0</v>
      </c>
      <c r="E26" s="209" t="s">
        <v>859</v>
      </c>
      <c r="F26" s="86">
        <v>0</v>
      </c>
      <c r="G26"/>
      <c r="H26"/>
      <c r="I26"/>
    </row>
    <row r="27" spans="1:9" s="1" customFormat="1" ht="12.75">
      <c r="A27" s="200">
        <v>8124</v>
      </c>
      <c r="B27" s="212" t="s">
        <v>788</v>
      </c>
      <c r="C27" s="106"/>
      <c r="D27" s="86">
        <f>SUM(E27:F27)</f>
        <v>0</v>
      </c>
      <c r="E27" s="209" t="s">
        <v>859</v>
      </c>
      <c r="F27" s="86">
        <v>0</v>
      </c>
      <c r="G27"/>
      <c r="H27"/>
      <c r="I27"/>
    </row>
    <row r="28" spans="1:9" s="1" customFormat="1" ht="12.75">
      <c r="A28" s="200">
        <v>8130</v>
      </c>
      <c r="B28" s="207" t="s">
        <v>789</v>
      </c>
      <c r="C28" s="106" t="s">
        <v>805</v>
      </c>
      <c r="D28" s="86">
        <f>SUM(D30:D31)</f>
        <v>0</v>
      </c>
      <c r="E28" s="209" t="s">
        <v>859</v>
      </c>
      <c r="F28" s="86">
        <f>SUM(F30:F31)</f>
        <v>0</v>
      </c>
      <c r="G28"/>
      <c r="H28"/>
      <c r="I28"/>
    </row>
    <row r="29" spans="1:9" s="1" customFormat="1" ht="12.75">
      <c r="A29" s="200"/>
      <c r="B29" s="212" t="s">
        <v>780</v>
      </c>
      <c r="C29" s="106"/>
      <c r="D29" s="86"/>
      <c r="E29" s="209"/>
      <c r="F29" s="86"/>
      <c r="G29"/>
      <c r="H29"/>
      <c r="I29"/>
    </row>
    <row r="30" spans="1:9" s="1" customFormat="1" ht="12.75">
      <c r="A30" s="200">
        <v>8131</v>
      </c>
      <c r="B30" s="212" t="s">
        <v>793</v>
      </c>
      <c r="C30" s="106"/>
      <c r="D30" s="86">
        <f>SUM(E30:F30)</f>
        <v>0</v>
      </c>
      <c r="E30" s="209" t="s">
        <v>859</v>
      </c>
      <c r="F30" s="86">
        <v>0</v>
      </c>
      <c r="G30"/>
      <c r="H30"/>
      <c r="I30"/>
    </row>
    <row r="31" spans="1:9" s="1" customFormat="1" ht="12.75">
      <c r="A31" s="200">
        <v>8132</v>
      </c>
      <c r="B31" s="212" t="s">
        <v>790</v>
      </c>
      <c r="C31" s="106"/>
      <c r="D31" s="86">
        <f>SUM(E31:F31)</f>
        <v>0</v>
      </c>
      <c r="E31" s="209" t="s">
        <v>859</v>
      </c>
      <c r="F31" s="86">
        <v>0</v>
      </c>
      <c r="G31"/>
      <c r="H31"/>
      <c r="I31"/>
    </row>
    <row r="32" spans="1:9" s="24" customFormat="1" ht="12.75">
      <c r="A32" s="200">
        <v>8140</v>
      </c>
      <c r="B32" s="207" t="s">
        <v>798</v>
      </c>
      <c r="C32" s="106"/>
      <c r="D32" s="86">
        <f>SUM(D34,D38)</f>
        <v>0</v>
      </c>
      <c r="E32" s="86">
        <f>SUM(E34,E38)</f>
        <v>0</v>
      </c>
      <c r="F32" s="86">
        <f>SUM(F34,F38)</f>
        <v>0</v>
      </c>
      <c r="G32"/>
      <c r="H32"/>
      <c r="I32"/>
    </row>
    <row r="33" spans="1:9" s="24" customFormat="1" ht="12.75">
      <c r="A33" s="206"/>
      <c r="B33" s="111" t="s">
        <v>780</v>
      </c>
      <c r="C33" s="106"/>
      <c r="D33" s="86"/>
      <c r="E33" s="209"/>
      <c r="F33" s="86"/>
      <c r="G33"/>
      <c r="H33"/>
      <c r="I33"/>
    </row>
    <row r="34" spans="1:9" s="24" customFormat="1" ht="12.75">
      <c r="A34" s="200">
        <v>8141</v>
      </c>
      <c r="B34" s="207" t="s">
        <v>791</v>
      </c>
      <c r="C34" s="106" t="s">
        <v>804</v>
      </c>
      <c r="D34" s="86">
        <f>SUM(D36:D37)</f>
        <v>0</v>
      </c>
      <c r="E34" s="86">
        <f>SUM(E36:E37)</f>
        <v>0</v>
      </c>
      <c r="F34" s="86">
        <f>SUM(F36:F37)</f>
        <v>0</v>
      </c>
      <c r="G34"/>
      <c r="H34"/>
      <c r="I34"/>
    </row>
    <row r="35" spans="1:9" s="24" customFormat="1" ht="12.75">
      <c r="A35" s="200"/>
      <c r="B35" s="212" t="s">
        <v>780</v>
      </c>
      <c r="C35" s="68"/>
      <c r="D35" s="86"/>
      <c r="E35" s="209"/>
      <c r="F35" s="86"/>
      <c r="G35"/>
      <c r="H35"/>
      <c r="I35"/>
    </row>
    <row r="36" spans="1:9" s="24" customFormat="1" ht="12.75">
      <c r="A36" s="200">
        <v>8142</v>
      </c>
      <c r="B36" s="212" t="s">
        <v>794</v>
      </c>
      <c r="C36" s="68"/>
      <c r="D36" s="86">
        <f>SUM(E36:F36)</f>
        <v>0</v>
      </c>
      <c r="E36" s="209">
        <v>0</v>
      </c>
      <c r="F36" s="86" t="s">
        <v>88</v>
      </c>
      <c r="G36"/>
      <c r="H36"/>
      <c r="I36"/>
    </row>
    <row r="37" spans="1:9" s="24" customFormat="1" ht="12.75">
      <c r="A37" s="200">
        <v>8143</v>
      </c>
      <c r="B37" s="212" t="s">
        <v>795</v>
      </c>
      <c r="C37" s="68"/>
      <c r="D37" s="86">
        <f>SUM(E37:F37)</f>
        <v>0</v>
      </c>
      <c r="E37" s="209">
        <v>0</v>
      </c>
      <c r="F37" s="86" t="s">
        <v>88</v>
      </c>
      <c r="G37"/>
      <c r="H37"/>
      <c r="I37"/>
    </row>
    <row r="38" spans="1:9" s="24" customFormat="1" ht="13.5" customHeight="1">
      <c r="A38" s="200">
        <v>8150</v>
      </c>
      <c r="B38" s="207" t="s">
        <v>796</v>
      </c>
      <c r="C38" s="180" t="s">
        <v>805</v>
      </c>
      <c r="D38" s="86">
        <f>SUM(D40:D41)</f>
        <v>0</v>
      </c>
      <c r="E38" s="86">
        <f>SUM(E40:E41)</f>
        <v>0</v>
      </c>
      <c r="F38" s="86">
        <f>SUM(F40:F41)</f>
        <v>0</v>
      </c>
      <c r="G38"/>
      <c r="H38"/>
      <c r="I38"/>
    </row>
    <row r="39" spans="1:9" s="24" customFormat="1" ht="12.75">
      <c r="A39" s="200"/>
      <c r="B39" s="212" t="s">
        <v>780</v>
      </c>
      <c r="C39" s="180"/>
      <c r="D39" s="86"/>
      <c r="E39" s="209"/>
      <c r="F39" s="86"/>
      <c r="G39"/>
      <c r="H39"/>
      <c r="I39"/>
    </row>
    <row r="40" spans="1:9" s="24" customFormat="1" ht="12.75">
      <c r="A40" s="200">
        <v>8151</v>
      </c>
      <c r="B40" s="212" t="s">
        <v>793</v>
      </c>
      <c r="C40" s="180"/>
      <c r="D40" s="86">
        <f>SUM(E40:F40)</f>
        <v>0</v>
      </c>
      <c r="E40" s="209">
        <v>0</v>
      </c>
      <c r="F40" s="86" t="s">
        <v>88</v>
      </c>
      <c r="G40"/>
      <c r="H40"/>
      <c r="I40"/>
    </row>
    <row r="41" spans="1:9" s="24" customFormat="1" ht="12.75">
      <c r="A41" s="200">
        <v>8152</v>
      </c>
      <c r="B41" s="212" t="s">
        <v>792</v>
      </c>
      <c r="C41" s="180"/>
      <c r="D41" s="86">
        <f>SUM(E41:F41)</f>
        <v>0</v>
      </c>
      <c r="E41" s="209">
        <v>0</v>
      </c>
      <c r="F41" s="86" t="s">
        <v>88</v>
      </c>
      <c r="G41"/>
      <c r="H41"/>
      <c r="I41"/>
    </row>
    <row r="42" spans="1:9" s="24" customFormat="1" ht="24">
      <c r="A42" s="200">
        <v>8160</v>
      </c>
      <c r="B42" s="207" t="s">
        <v>549</v>
      </c>
      <c r="C42" s="180"/>
      <c r="D42" s="86">
        <f>SUM(D44,D49,D53,D65)</f>
        <v>26843.7</v>
      </c>
      <c r="E42" s="86">
        <f>SUM(E44,E49,E53,E65)</f>
        <v>66</v>
      </c>
      <c r="F42" s="86">
        <f>SUM(F44,F49,F53,F65)</f>
        <v>26777.7</v>
      </c>
      <c r="G42"/>
      <c r="H42"/>
      <c r="I42"/>
    </row>
    <row r="43" spans="1:9" s="24" customFormat="1" ht="12.75">
      <c r="A43" s="200"/>
      <c r="B43" s="213" t="s">
        <v>738</v>
      </c>
      <c r="C43" s="180"/>
      <c r="D43" s="86"/>
      <c r="E43" s="209"/>
      <c r="F43" s="86"/>
      <c r="G43"/>
      <c r="H43"/>
      <c r="I43"/>
    </row>
    <row r="44" spans="1:9" s="2" customFormat="1" ht="14.25" customHeight="1">
      <c r="A44" s="200">
        <v>8161</v>
      </c>
      <c r="B44" s="210" t="s">
        <v>769</v>
      </c>
      <c r="C44" s="180"/>
      <c r="D44" s="87">
        <f>SUM(D46:D48)</f>
        <v>0</v>
      </c>
      <c r="E44" s="88" t="s">
        <v>859</v>
      </c>
      <c r="F44" s="87">
        <f>SUM(F46:F48)</f>
        <v>0</v>
      </c>
      <c r="G44"/>
      <c r="H44"/>
      <c r="I44"/>
    </row>
    <row r="45" spans="1:9" s="2" customFormat="1" ht="12.75">
      <c r="A45" s="200"/>
      <c r="B45" s="111" t="s">
        <v>780</v>
      </c>
      <c r="C45" s="180"/>
      <c r="D45" s="87"/>
      <c r="E45" s="88"/>
      <c r="F45" s="87"/>
      <c r="G45"/>
      <c r="H45"/>
      <c r="I45"/>
    </row>
    <row r="46" spans="1:9" s="1" customFormat="1" ht="24">
      <c r="A46" s="200">
        <v>8162</v>
      </c>
      <c r="B46" s="212" t="s">
        <v>735</v>
      </c>
      <c r="C46" s="180" t="s">
        <v>806</v>
      </c>
      <c r="D46" s="86">
        <f>SUM(E46:F46)</f>
        <v>0</v>
      </c>
      <c r="E46" s="209" t="s">
        <v>859</v>
      </c>
      <c r="F46" s="86"/>
      <c r="G46"/>
      <c r="H46"/>
      <c r="I46"/>
    </row>
    <row r="47" spans="1:9" s="2" customFormat="1" ht="48">
      <c r="A47" s="79">
        <v>8163</v>
      </c>
      <c r="B47" s="212" t="s">
        <v>706</v>
      </c>
      <c r="C47" s="180" t="s">
        <v>806</v>
      </c>
      <c r="D47" s="86">
        <f>SUM(E47:F47)</f>
        <v>0</v>
      </c>
      <c r="E47" s="88" t="s">
        <v>859</v>
      </c>
      <c r="F47" s="87">
        <v>0</v>
      </c>
      <c r="G47"/>
      <c r="H47"/>
      <c r="I47"/>
    </row>
    <row r="48" spans="1:9" s="1" customFormat="1" ht="14.25" customHeight="1">
      <c r="A48" s="200">
        <v>8164</v>
      </c>
      <c r="B48" s="212" t="s">
        <v>736</v>
      </c>
      <c r="C48" s="180" t="s">
        <v>807</v>
      </c>
      <c r="D48" s="86">
        <f>SUM(E48:F48)</f>
        <v>0</v>
      </c>
      <c r="E48" s="209" t="s">
        <v>859</v>
      </c>
      <c r="F48" s="86">
        <v>0</v>
      </c>
      <c r="G48"/>
      <c r="H48"/>
      <c r="I48"/>
    </row>
    <row r="49" spans="1:9" s="2" customFormat="1" ht="12.75">
      <c r="A49" s="200">
        <v>8170</v>
      </c>
      <c r="B49" s="210" t="s">
        <v>768</v>
      </c>
      <c r="C49" s="180"/>
      <c r="D49" s="88">
        <f>SUM(D51:D52)</f>
        <v>0</v>
      </c>
      <c r="E49" s="88">
        <f>SUM(E51:E52)</f>
        <v>0</v>
      </c>
      <c r="F49" s="88">
        <f>SUM(F51:F52)</f>
        <v>0</v>
      </c>
      <c r="G49"/>
      <c r="H49"/>
      <c r="I49"/>
    </row>
    <row r="50" spans="1:9" s="2" customFormat="1" ht="12.75">
      <c r="A50" s="200"/>
      <c r="B50" s="111" t="s">
        <v>780</v>
      </c>
      <c r="C50" s="180"/>
      <c r="D50" s="88"/>
      <c r="E50" s="88"/>
      <c r="F50" s="88"/>
      <c r="G50"/>
      <c r="H50"/>
      <c r="I50"/>
    </row>
    <row r="51" spans="1:9" s="1" customFormat="1" ht="24">
      <c r="A51" s="200">
        <v>8171</v>
      </c>
      <c r="B51" s="212" t="s">
        <v>742</v>
      </c>
      <c r="C51" s="180" t="s">
        <v>808</v>
      </c>
      <c r="D51" s="86">
        <f>SUM(E51:F51)</f>
        <v>0</v>
      </c>
      <c r="E51" s="126">
        <v>0</v>
      </c>
      <c r="F51" s="126"/>
      <c r="G51"/>
      <c r="H51"/>
      <c r="I51"/>
    </row>
    <row r="52" spans="1:9" s="1" customFormat="1" ht="12.75">
      <c r="A52" s="200">
        <v>8172</v>
      </c>
      <c r="B52" s="211" t="s">
        <v>743</v>
      </c>
      <c r="C52" s="180" t="s">
        <v>809</v>
      </c>
      <c r="D52" s="86">
        <f>SUM(E52:F52)</f>
        <v>0</v>
      </c>
      <c r="E52" s="209">
        <v>0</v>
      </c>
      <c r="F52" s="86"/>
      <c r="G52"/>
      <c r="H52"/>
      <c r="I52"/>
    </row>
    <row r="53" spans="1:9" s="2" customFormat="1" ht="24">
      <c r="A53" s="100">
        <v>8190</v>
      </c>
      <c r="B53" s="214" t="s">
        <v>723</v>
      </c>
      <c r="C53" s="200"/>
      <c r="D53" s="87">
        <f>SUM(D57,D59)</f>
        <v>26843.7</v>
      </c>
      <c r="E53" s="87">
        <f>SUM(E57,E59)</f>
        <v>66</v>
      </c>
      <c r="F53" s="87">
        <f>SUM(F57,F59)</f>
        <v>26777.7</v>
      </c>
      <c r="G53"/>
      <c r="H53"/>
      <c r="I53"/>
    </row>
    <row r="54" spans="1:9" s="2" customFormat="1" ht="12.75">
      <c r="A54" s="100"/>
      <c r="B54" s="111" t="s">
        <v>741</v>
      </c>
      <c r="C54" s="200"/>
      <c r="D54" s="87"/>
      <c r="E54" s="87"/>
      <c r="F54" s="87"/>
      <c r="G54"/>
      <c r="H54"/>
      <c r="I54"/>
    </row>
    <row r="55" spans="1:9" s="1" customFormat="1" ht="24">
      <c r="A55" s="79">
        <v>8191</v>
      </c>
      <c r="B55" s="111" t="s">
        <v>654</v>
      </c>
      <c r="C55" s="110">
        <v>9320</v>
      </c>
      <c r="D55" s="86">
        <f>SUM(E55:F55)</f>
        <v>24945.3</v>
      </c>
      <c r="E55" s="86">
        <v>24945.3</v>
      </c>
      <c r="F55" s="86" t="s">
        <v>88</v>
      </c>
      <c r="G55"/>
      <c r="H55"/>
      <c r="I55"/>
    </row>
    <row r="56" spans="1:9" s="1" customFormat="1" ht="12.75">
      <c r="A56" s="79"/>
      <c r="B56" s="111" t="s">
        <v>739</v>
      </c>
      <c r="C56" s="200"/>
      <c r="D56" s="86"/>
      <c r="E56" s="86"/>
      <c r="F56" s="86"/>
      <c r="G56"/>
      <c r="H56"/>
      <c r="I56"/>
    </row>
    <row r="57" spans="1:9" s="1" customFormat="1" ht="35.25" customHeight="1">
      <c r="A57" s="79">
        <v>8192</v>
      </c>
      <c r="B57" s="212" t="s">
        <v>737</v>
      </c>
      <c r="C57" s="200"/>
      <c r="D57" s="86">
        <f>SUM(E57:F57)</f>
        <v>66</v>
      </c>
      <c r="E57" s="86">
        <v>66</v>
      </c>
      <c r="F57" s="209" t="s">
        <v>859</v>
      </c>
      <c r="G57"/>
      <c r="H57"/>
      <c r="I57"/>
    </row>
    <row r="58" spans="1:9" s="1" customFormat="1" ht="24">
      <c r="A58" s="79">
        <v>8193</v>
      </c>
      <c r="B58" s="212" t="s">
        <v>607</v>
      </c>
      <c r="C58" s="200"/>
      <c r="D58" s="86">
        <f>D55-D57</f>
        <v>24879.3</v>
      </c>
      <c r="E58" s="86">
        <f>E55-E57</f>
        <v>24879.3</v>
      </c>
      <c r="F58" s="209" t="s">
        <v>88</v>
      </c>
      <c r="G58"/>
      <c r="H58"/>
      <c r="I58"/>
    </row>
    <row r="59" spans="1:9" s="1" customFormat="1" ht="24">
      <c r="A59" s="79">
        <v>8194</v>
      </c>
      <c r="B59" s="111" t="s">
        <v>716</v>
      </c>
      <c r="C59" s="179">
        <v>9330</v>
      </c>
      <c r="D59" s="87">
        <f>SUM(D61,D62)</f>
        <v>26777.7</v>
      </c>
      <c r="E59" s="87">
        <f>SUM(E61,E62)</f>
        <v>0</v>
      </c>
      <c r="F59" s="87">
        <f>SUM(F61,F62)</f>
        <v>26777.7</v>
      </c>
      <c r="G59"/>
      <c r="H59"/>
      <c r="I59"/>
    </row>
    <row r="60" spans="1:9" s="1" customFormat="1" ht="12.75">
      <c r="A60" s="79"/>
      <c r="B60" s="111" t="s">
        <v>739</v>
      </c>
      <c r="C60" s="179"/>
      <c r="D60" s="126"/>
      <c r="E60" s="209"/>
      <c r="F60" s="86"/>
      <c r="G60"/>
      <c r="H60"/>
      <c r="I60"/>
    </row>
    <row r="61" spans="1:9" s="1" customFormat="1" ht="24">
      <c r="A61" s="79">
        <v>8195</v>
      </c>
      <c r="B61" s="212" t="s">
        <v>655</v>
      </c>
      <c r="C61" s="179"/>
      <c r="D61" s="86">
        <f>SUM(E61:F61)</f>
        <v>1898.4</v>
      </c>
      <c r="E61" s="209" t="s">
        <v>859</v>
      </c>
      <c r="F61" s="86">
        <v>1898.4</v>
      </c>
      <c r="G61"/>
      <c r="H61"/>
      <c r="I61"/>
    </row>
    <row r="62" spans="1:9" s="1" customFormat="1" ht="24">
      <c r="A62" s="79">
        <v>8196</v>
      </c>
      <c r="B62" s="212" t="s">
        <v>707</v>
      </c>
      <c r="C62" s="179"/>
      <c r="D62" s="86">
        <f>SUM(D58)</f>
        <v>24879.3</v>
      </c>
      <c r="E62" s="209" t="s">
        <v>859</v>
      </c>
      <c r="F62" s="86">
        <v>24879.3</v>
      </c>
      <c r="G62"/>
      <c r="H62"/>
      <c r="I62"/>
    </row>
    <row r="63" spans="1:9" s="1" customFormat="1" ht="24">
      <c r="A63" s="79">
        <v>8197</v>
      </c>
      <c r="B63" s="214" t="s">
        <v>651</v>
      </c>
      <c r="C63" s="215"/>
      <c r="D63" s="86">
        <f>SUM(E63:F63)</f>
        <v>0</v>
      </c>
      <c r="E63" s="209" t="s">
        <v>859</v>
      </c>
      <c r="F63" s="209">
        <v>0</v>
      </c>
      <c r="G63"/>
      <c r="H63"/>
      <c r="I63"/>
    </row>
    <row r="64" spans="1:9" s="1" customFormat="1" ht="36">
      <c r="A64" s="79">
        <v>8198</v>
      </c>
      <c r="B64" s="214" t="s">
        <v>652</v>
      </c>
      <c r="C64" s="215"/>
      <c r="D64" s="86">
        <f>SUM(E64:F64)</f>
        <v>0</v>
      </c>
      <c r="E64" s="209" t="s">
        <v>859</v>
      </c>
      <c r="F64" s="86">
        <v>0</v>
      </c>
      <c r="G64"/>
      <c r="H64"/>
      <c r="I64"/>
    </row>
    <row r="65" spans="1:9" s="1" customFormat="1" ht="48">
      <c r="A65" s="79">
        <v>8199</v>
      </c>
      <c r="B65" s="214" t="s">
        <v>608</v>
      </c>
      <c r="C65" s="215"/>
      <c r="D65" s="209">
        <f>SUM(E65:F65)</f>
        <v>0</v>
      </c>
      <c r="E65" s="209">
        <v>0</v>
      </c>
      <c r="F65" s="86">
        <v>0</v>
      </c>
      <c r="G65"/>
      <c r="H65"/>
      <c r="I65"/>
    </row>
    <row r="66" spans="1:9" s="1" customFormat="1" ht="24">
      <c r="A66" s="79" t="s">
        <v>610</v>
      </c>
      <c r="B66" s="216" t="s">
        <v>653</v>
      </c>
      <c r="C66" s="215"/>
      <c r="D66" s="209">
        <f>SUM(E66:F66)</f>
        <v>0</v>
      </c>
      <c r="E66" s="209">
        <v>0</v>
      </c>
      <c r="F66" s="86">
        <v>0</v>
      </c>
      <c r="G66"/>
      <c r="H66"/>
      <c r="I66"/>
    </row>
    <row r="67" spans="1:9" s="1" customFormat="1" ht="24">
      <c r="A67" s="206">
        <v>8200</v>
      </c>
      <c r="B67" s="201" t="s">
        <v>609</v>
      </c>
      <c r="C67" s="200"/>
      <c r="D67" s="86">
        <f>SUM(D69)</f>
        <v>0</v>
      </c>
      <c r="E67" s="86">
        <f>SUM(E69)</f>
        <v>0</v>
      </c>
      <c r="F67" s="86">
        <f>SUM(F69)</f>
        <v>0</v>
      </c>
      <c r="G67"/>
      <c r="H67"/>
      <c r="I67"/>
    </row>
    <row r="68" spans="1:9" s="1" customFormat="1" ht="12.75">
      <c r="A68" s="206"/>
      <c r="B68" s="205" t="s">
        <v>738</v>
      </c>
      <c r="C68" s="200"/>
      <c r="D68" s="86"/>
      <c r="E68" s="86"/>
      <c r="F68" s="86"/>
      <c r="G68"/>
      <c r="H68"/>
      <c r="I68"/>
    </row>
    <row r="69" spans="1:9" s="1" customFormat="1" ht="12.75">
      <c r="A69" s="206">
        <v>8210</v>
      </c>
      <c r="B69" s="217" t="s">
        <v>550</v>
      </c>
      <c r="C69" s="200"/>
      <c r="D69" s="86">
        <f>SUM(D71,D75)</f>
        <v>0</v>
      </c>
      <c r="E69" s="86">
        <f>SUM(E71,E75)</f>
        <v>0</v>
      </c>
      <c r="F69" s="86">
        <f>SUM(F71,F75)</f>
        <v>0</v>
      </c>
      <c r="G69"/>
      <c r="H69"/>
      <c r="I69"/>
    </row>
    <row r="70" spans="1:9" s="1" customFormat="1" ht="12.75">
      <c r="A70" s="200"/>
      <c r="B70" s="212" t="s">
        <v>738</v>
      </c>
      <c r="C70" s="200"/>
      <c r="D70" s="86"/>
      <c r="E70" s="209"/>
      <c r="F70" s="86"/>
      <c r="G70"/>
      <c r="H70"/>
      <c r="I70"/>
    </row>
    <row r="71" spans="1:9" s="1" customFormat="1" ht="24" customHeight="1">
      <c r="A71" s="206">
        <v>8211</v>
      </c>
      <c r="B71" s="210" t="s">
        <v>771</v>
      </c>
      <c r="C71" s="200"/>
      <c r="D71" s="126">
        <f>SUM(D73:D74)</f>
        <v>0</v>
      </c>
      <c r="E71" s="209" t="s">
        <v>859</v>
      </c>
      <c r="F71" s="126">
        <f>SUM(F73:F74)</f>
        <v>0</v>
      </c>
      <c r="G71"/>
      <c r="H71"/>
      <c r="I71"/>
    </row>
    <row r="72" spans="1:9" s="1" customFormat="1" ht="12.75">
      <c r="A72" s="206"/>
      <c r="B72" s="111" t="s">
        <v>739</v>
      </c>
      <c r="C72" s="200"/>
      <c r="D72" s="126"/>
      <c r="E72" s="209"/>
      <c r="F72" s="126"/>
      <c r="G72"/>
      <c r="H72"/>
      <c r="I72"/>
    </row>
    <row r="73" spans="1:9" s="1" customFormat="1" ht="12.75">
      <c r="A73" s="206">
        <v>8212</v>
      </c>
      <c r="B73" s="211" t="s">
        <v>770</v>
      </c>
      <c r="C73" s="180" t="s">
        <v>774</v>
      </c>
      <c r="D73" s="86">
        <f>SUM(E73:F73)</f>
        <v>0</v>
      </c>
      <c r="E73" s="209" t="s">
        <v>859</v>
      </c>
      <c r="F73" s="126">
        <v>0</v>
      </c>
      <c r="G73"/>
      <c r="H73"/>
      <c r="I73"/>
    </row>
    <row r="74" spans="1:9" s="1" customFormat="1" ht="12.75">
      <c r="A74" s="206">
        <v>8213</v>
      </c>
      <c r="B74" s="211" t="s">
        <v>740</v>
      </c>
      <c r="C74" s="180" t="s">
        <v>775</v>
      </c>
      <c r="D74" s="86">
        <f>SUM(E74:F74)</f>
        <v>0</v>
      </c>
      <c r="E74" s="209" t="s">
        <v>859</v>
      </c>
      <c r="F74" s="126"/>
      <c r="G74"/>
      <c r="H74"/>
      <c r="I74"/>
    </row>
    <row r="75" spans="1:6" ht="24">
      <c r="A75" s="206">
        <v>8220</v>
      </c>
      <c r="B75" s="210" t="s">
        <v>611</v>
      </c>
      <c r="C75" s="218"/>
      <c r="D75" s="126">
        <f>SUM(D77,D81)</f>
        <v>0</v>
      </c>
      <c r="E75" s="126">
        <f>SUM(E77,E81)</f>
        <v>0</v>
      </c>
      <c r="F75" s="126">
        <f>SUM(F77,F81)</f>
        <v>0</v>
      </c>
    </row>
    <row r="76" spans="1:6" ht="12.75">
      <c r="A76" s="206"/>
      <c r="B76" s="111" t="s">
        <v>738</v>
      </c>
      <c r="C76" s="218"/>
      <c r="D76" s="126"/>
      <c r="E76" s="126"/>
      <c r="F76" s="126"/>
    </row>
    <row r="77" spans="1:6" ht="12.75">
      <c r="A77" s="206">
        <v>8221</v>
      </c>
      <c r="B77" s="210" t="s">
        <v>797</v>
      </c>
      <c r="C77" s="218"/>
      <c r="D77" s="126">
        <f>SUM(D79:D80)</f>
        <v>0</v>
      </c>
      <c r="E77" s="209" t="s">
        <v>859</v>
      </c>
      <c r="F77" s="126">
        <f>SUM(F79:F80)</f>
        <v>0</v>
      </c>
    </row>
    <row r="78" spans="1:6" ht="12.75">
      <c r="A78" s="206"/>
      <c r="B78" s="111" t="s">
        <v>780</v>
      </c>
      <c r="C78" s="218"/>
      <c r="D78" s="126"/>
      <c r="E78" s="209"/>
      <c r="F78" s="126"/>
    </row>
    <row r="79" spans="1:6" ht="12.75">
      <c r="A79" s="200">
        <v>8222</v>
      </c>
      <c r="B79" s="212" t="s">
        <v>787</v>
      </c>
      <c r="C79" s="180" t="s">
        <v>776</v>
      </c>
      <c r="D79" s="86">
        <f>SUM(E79:F79)</f>
        <v>0</v>
      </c>
      <c r="E79" s="209" t="s">
        <v>859</v>
      </c>
      <c r="F79" s="126">
        <v>0</v>
      </c>
    </row>
    <row r="80" spans="1:6" ht="12.75">
      <c r="A80" s="200">
        <v>8230</v>
      </c>
      <c r="B80" s="212" t="s">
        <v>789</v>
      </c>
      <c r="C80" s="180" t="s">
        <v>777</v>
      </c>
      <c r="D80" s="86">
        <f>SUM(E80:F80)</f>
        <v>0</v>
      </c>
      <c r="E80" s="209" t="s">
        <v>859</v>
      </c>
      <c r="F80" s="126">
        <v>0</v>
      </c>
    </row>
    <row r="81" spans="1:6" ht="12.75">
      <c r="A81" s="200">
        <v>8240</v>
      </c>
      <c r="B81" s="210" t="s">
        <v>798</v>
      </c>
      <c r="C81" s="218"/>
      <c r="D81" s="126">
        <f>SUM(D83:D84)</f>
        <v>0</v>
      </c>
      <c r="E81" s="126">
        <f>SUM(E83:E84)</f>
        <v>0</v>
      </c>
      <c r="F81" s="126">
        <f>SUM(F83:F84)</f>
        <v>0</v>
      </c>
    </row>
    <row r="82" spans="1:6" ht="12.75">
      <c r="A82" s="206"/>
      <c r="B82" s="111" t="s">
        <v>780</v>
      </c>
      <c r="C82" s="218"/>
      <c r="D82" s="126"/>
      <c r="E82" s="126"/>
      <c r="F82" s="126"/>
    </row>
    <row r="83" spans="1:6" ht="12.75">
      <c r="A83" s="200">
        <v>8241</v>
      </c>
      <c r="B83" s="212" t="s">
        <v>810</v>
      </c>
      <c r="C83" s="180" t="s">
        <v>776</v>
      </c>
      <c r="D83" s="86">
        <f>SUM(E83:F83)</f>
        <v>0</v>
      </c>
      <c r="E83" s="126">
        <v>0</v>
      </c>
      <c r="F83" s="126" t="s">
        <v>88</v>
      </c>
    </row>
    <row r="84" spans="1:6" ht="12.75">
      <c r="A84" s="200">
        <v>8250</v>
      </c>
      <c r="B84" s="212" t="s">
        <v>796</v>
      </c>
      <c r="C84" s="180" t="s">
        <v>777</v>
      </c>
      <c r="D84" s="86">
        <f>SUM(E84:F84)</f>
        <v>0</v>
      </c>
      <c r="E84" s="209">
        <v>0</v>
      </c>
      <c r="F84" s="86" t="s">
        <v>88</v>
      </c>
    </row>
    <row r="85" spans="1:12" ht="12.75">
      <c r="A85" s="125"/>
      <c r="B85" s="125"/>
      <c r="C85" s="139"/>
      <c r="D85" s="125"/>
      <c r="E85" s="125"/>
      <c r="F85" s="125"/>
      <c r="J85" s="125"/>
      <c r="K85" s="125"/>
      <c r="L85" s="125"/>
    </row>
    <row r="86" spans="1:12" s="62" customFormat="1" ht="41.25" customHeight="1">
      <c r="A86" s="198"/>
      <c r="B86" s="198"/>
      <c r="C86" s="198"/>
      <c r="D86" s="198"/>
      <c r="E86" s="198"/>
      <c r="F86" s="198"/>
      <c r="G86"/>
      <c r="H86"/>
      <c r="I86"/>
      <c r="J86" s="198"/>
      <c r="K86" s="198"/>
      <c r="L86" s="96"/>
    </row>
    <row r="87" spans="1:12" s="62" customFormat="1" ht="31.5" customHeight="1">
      <c r="A87" s="198"/>
      <c r="B87" s="198"/>
      <c r="C87" s="198"/>
      <c r="D87" s="198"/>
      <c r="E87" s="198"/>
      <c r="F87" s="198"/>
      <c r="G87"/>
      <c r="H87"/>
      <c r="I87"/>
      <c r="J87" s="198"/>
      <c r="K87" s="198"/>
      <c r="L87" s="96"/>
    </row>
    <row r="88" spans="1:12" s="62" customFormat="1" ht="33" customHeight="1">
      <c r="A88" s="198"/>
      <c r="B88" s="198"/>
      <c r="C88" s="198"/>
      <c r="D88" s="198"/>
      <c r="E88" s="198"/>
      <c r="F88" s="198"/>
      <c r="G88"/>
      <c r="H88"/>
      <c r="I88"/>
      <c r="J88" s="198"/>
      <c r="K88" s="198"/>
      <c r="L88" s="96"/>
    </row>
    <row r="89" spans="1:12" ht="30.75" customHeight="1">
      <c r="A89" s="198"/>
      <c r="B89" s="198"/>
      <c r="C89" s="198"/>
      <c r="D89" s="198"/>
      <c r="E89" s="198"/>
      <c r="F89" s="198"/>
      <c r="J89" s="198"/>
      <c r="K89" s="198"/>
      <c r="L89" s="125"/>
    </row>
    <row r="90" ht="12.75">
      <c r="C90" s="34"/>
    </row>
    <row r="91" ht="12.75">
      <c r="C91" s="34"/>
    </row>
    <row r="92" ht="12.75">
      <c r="C92" s="34"/>
    </row>
    <row r="93" ht="12.75">
      <c r="C93" s="34"/>
    </row>
    <row r="94" ht="12.75">
      <c r="C94" s="34"/>
    </row>
    <row r="95" ht="12.75">
      <c r="C95" s="34"/>
    </row>
    <row r="96" ht="12.75">
      <c r="C96" s="34"/>
    </row>
    <row r="97" ht="12.75">
      <c r="C97" s="34"/>
    </row>
    <row r="98" ht="12.75">
      <c r="C98" s="34"/>
    </row>
    <row r="99" ht="12.75">
      <c r="C99" s="34"/>
    </row>
    <row r="100" ht="12.75">
      <c r="C100" s="34"/>
    </row>
    <row r="101" ht="12.75">
      <c r="C101" s="34"/>
    </row>
    <row r="102" ht="12.75">
      <c r="C102" s="34"/>
    </row>
    <row r="103" ht="12.75">
      <c r="C103" s="34"/>
    </row>
    <row r="104" ht="12.75">
      <c r="C104" s="34"/>
    </row>
    <row r="105" ht="12.75">
      <c r="C105" s="34"/>
    </row>
    <row r="106" ht="12.75">
      <c r="C106" s="34"/>
    </row>
    <row r="107" ht="12.75">
      <c r="C107" s="34"/>
    </row>
    <row r="108" ht="12.75">
      <c r="C108" s="34"/>
    </row>
    <row r="109" ht="12.75">
      <c r="C109" s="34"/>
    </row>
    <row r="110" ht="12.75">
      <c r="C110" s="34"/>
    </row>
    <row r="111" ht="12.75">
      <c r="C111" s="34"/>
    </row>
    <row r="112" ht="12.75">
      <c r="C112" s="34"/>
    </row>
    <row r="113" ht="12.75">
      <c r="C113" s="34"/>
    </row>
    <row r="114" ht="12.75">
      <c r="C114" s="34"/>
    </row>
    <row r="115" ht="12.75">
      <c r="C115" s="34"/>
    </row>
    <row r="116" ht="12.75">
      <c r="C116" s="34"/>
    </row>
    <row r="117" ht="12.75">
      <c r="C117" s="34"/>
    </row>
    <row r="118" ht="12.75">
      <c r="C118" s="34"/>
    </row>
    <row r="119" ht="12.75">
      <c r="C119" s="34"/>
    </row>
    <row r="120" ht="12.75">
      <c r="C120" s="34"/>
    </row>
    <row r="121" ht="12.75">
      <c r="C121" s="34"/>
    </row>
    <row r="122" ht="12.75">
      <c r="C122" s="34"/>
    </row>
    <row r="123" ht="12.75">
      <c r="C123" s="34"/>
    </row>
    <row r="124" ht="12.75">
      <c r="C124" s="34"/>
    </row>
    <row r="125" ht="12.75">
      <c r="C125" s="34"/>
    </row>
    <row r="126" ht="12.75">
      <c r="C126" s="34"/>
    </row>
    <row r="127" ht="12.75">
      <c r="C127" s="34"/>
    </row>
    <row r="128" ht="12.75">
      <c r="C128" s="34"/>
    </row>
    <row r="129" ht="12.75">
      <c r="C129" s="34"/>
    </row>
    <row r="130" ht="12.75">
      <c r="C130" s="34"/>
    </row>
    <row r="131" ht="12.75">
      <c r="C131" s="34"/>
    </row>
    <row r="132" ht="12.75">
      <c r="C132" s="34"/>
    </row>
    <row r="133" ht="12.75">
      <c r="C133" s="34"/>
    </row>
    <row r="134" ht="12.75">
      <c r="C134" s="34"/>
    </row>
    <row r="135" ht="12.75">
      <c r="C135" s="34"/>
    </row>
    <row r="136" ht="12.75">
      <c r="C136" s="34"/>
    </row>
    <row r="137" ht="12.75">
      <c r="C137" s="34"/>
    </row>
    <row r="138" ht="12.75">
      <c r="C138" s="34"/>
    </row>
    <row r="139" ht="12.75">
      <c r="C139" s="34"/>
    </row>
    <row r="140" ht="12.75">
      <c r="C140" s="34"/>
    </row>
    <row r="141" ht="12.75">
      <c r="C141" s="34"/>
    </row>
    <row r="142" ht="12.75">
      <c r="C142" s="34"/>
    </row>
    <row r="143" ht="12.75">
      <c r="C143" s="34"/>
    </row>
    <row r="144" ht="12.75">
      <c r="C144" s="34"/>
    </row>
    <row r="145" ht="12.75">
      <c r="C145" s="34"/>
    </row>
    <row r="146" ht="12.75">
      <c r="C146" s="34"/>
    </row>
    <row r="147" ht="12.75">
      <c r="C147" s="34"/>
    </row>
    <row r="148" ht="12.75">
      <c r="C148" s="34"/>
    </row>
    <row r="149" ht="12.75">
      <c r="C149" s="34"/>
    </row>
    <row r="150" ht="12.75">
      <c r="C150" s="34"/>
    </row>
    <row r="151" ht="12.75">
      <c r="C151" s="34"/>
    </row>
    <row r="152" ht="12.75">
      <c r="C152" s="34"/>
    </row>
    <row r="153" ht="12.75">
      <c r="C153" s="34"/>
    </row>
    <row r="154" ht="12.75">
      <c r="C154" s="34"/>
    </row>
    <row r="155" ht="12.75">
      <c r="C155" s="34"/>
    </row>
    <row r="156" ht="12.75">
      <c r="C156" s="34"/>
    </row>
    <row r="157" ht="12.75">
      <c r="C157" s="34"/>
    </row>
    <row r="158" ht="12.75">
      <c r="C158" s="34"/>
    </row>
    <row r="159" ht="12.75">
      <c r="C159" s="34"/>
    </row>
    <row r="160" ht="12.75">
      <c r="C160" s="34"/>
    </row>
    <row r="161" ht="12.75">
      <c r="C161" s="34"/>
    </row>
    <row r="162" ht="12.75">
      <c r="C162" s="34"/>
    </row>
    <row r="163" ht="12.75">
      <c r="C163" s="34"/>
    </row>
    <row r="164" ht="12.75">
      <c r="C164" s="34"/>
    </row>
    <row r="165" ht="12.75">
      <c r="C165" s="34"/>
    </row>
    <row r="166" ht="12.75">
      <c r="C166" s="34"/>
    </row>
    <row r="167" ht="12.75">
      <c r="C167" s="34"/>
    </row>
    <row r="168" ht="12.75">
      <c r="C168" s="34"/>
    </row>
    <row r="169" ht="12.75">
      <c r="C169" s="34"/>
    </row>
    <row r="170" ht="12.75">
      <c r="C170" s="34"/>
    </row>
    <row r="171" ht="12.75">
      <c r="C171" s="34"/>
    </row>
    <row r="172" ht="12.75">
      <c r="C172" s="34"/>
    </row>
    <row r="173" ht="12.75">
      <c r="C173" s="34"/>
    </row>
    <row r="174" ht="12.75">
      <c r="C174" s="34"/>
    </row>
    <row r="175" ht="12.75">
      <c r="C175" s="34"/>
    </row>
    <row r="176" ht="12.75">
      <c r="C176" s="34"/>
    </row>
    <row r="177" ht="12.75">
      <c r="C177" s="34"/>
    </row>
    <row r="178" ht="12.75">
      <c r="C178" s="34"/>
    </row>
    <row r="179" ht="12.75">
      <c r="C179" s="34"/>
    </row>
    <row r="180" ht="12.75">
      <c r="C180" s="34"/>
    </row>
    <row r="181" ht="12.75">
      <c r="C181" s="34"/>
    </row>
    <row r="182" ht="12.75">
      <c r="C182" s="34"/>
    </row>
    <row r="183" ht="12.75">
      <c r="C183" s="34"/>
    </row>
    <row r="184" ht="12.75">
      <c r="C184" s="34"/>
    </row>
    <row r="185" ht="12.75">
      <c r="C185" s="34"/>
    </row>
    <row r="186" ht="12.75">
      <c r="C186" s="34"/>
    </row>
    <row r="187" ht="12.75">
      <c r="C187" s="34"/>
    </row>
    <row r="188" ht="12.75">
      <c r="C188" s="34"/>
    </row>
    <row r="189" ht="12.75">
      <c r="C189" s="34"/>
    </row>
    <row r="190" ht="12.75">
      <c r="C190" s="34"/>
    </row>
    <row r="191" ht="12.75">
      <c r="C191" s="34"/>
    </row>
    <row r="192" ht="12.75">
      <c r="C192" s="34"/>
    </row>
    <row r="193" ht="12.75">
      <c r="C193" s="34"/>
    </row>
    <row r="194" ht="12.75">
      <c r="C194" s="34"/>
    </row>
    <row r="195" ht="12.75">
      <c r="C195" s="34"/>
    </row>
    <row r="196" ht="12.75">
      <c r="C196" s="34"/>
    </row>
    <row r="197" ht="12.75">
      <c r="C197" s="34"/>
    </row>
    <row r="198" ht="12.75">
      <c r="C198" s="34"/>
    </row>
    <row r="199" ht="12.75">
      <c r="C199" s="34"/>
    </row>
    <row r="200" ht="12.75">
      <c r="C200" s="34"/>
    </row>
    <row r="201" ht="12.75">
      <c r="C201" s="34"/>
    </row>
    <row r="202" ht="12.75">
      <c r="C202" s="34"/>
    </row>
    <row r="203" ht="12.75">
      <c r="C203" s="34"/>
    </row>
    <row r="204" ht="12.75">
      <c r="C204" s="34"/>
    </row>
    <row r="205" ht="12.75">
      <c r="C205" s="34"/>
    </row>
    <row r="206" ht="12.75">
      <c r="C206" s="34"/>
    </row>
    <row r="207" ht="12.75">
      <c r="C207" s="34"/>
    </row>
    <row r="208" ht="12.75">
      <c r="C208" s="34"/>
    </row>
    <row r="209" ht="12.75">
      <c r="C209" s="34"/>
    </row>
    <row r="210" ht="12.75">
      <c r="C210" s="34"/>
    </row>
    <row r="211" ht="12.75">
      <c r="C211" s="34"/>
    </row>
    <row r="212" ht="12.75">
      <c r="C212" s="34"/>
    </row>
    <row r="213" ht="12.75">
      <c r="C213" s="34"/>
    </row>
    <row r="214" ht="12.75">
      <c r="C214" s="34"/>
    </row>
    <row r="215" ht="12.75">
      <c r="C215" s="34"/>
    </row>
    <row r="216" ht="12.75">
      <c r="C216" s="34"/>
    </row>
    <row r="217" ht="12.75">
      <c r="C217" s="34"/>
    </row>
    <row r="218" ht="12.75">
      <c r="C218" s="34"/>
    </row>
    <row r="219" ht="12.75">
      <c r="C219" s="34"/>
    </row>
    <row r="220" ht="12.75">
      <c r="C220" s="34"/>
    </row>
    <row r="221" ht="12.75">
      <c r="C221" s="34"/>
    </row>
    <row r="222" ht="12.75">
      <c r="C222" s="34"/>
    </row>
    <row r="223" ht="12.75">
      <c r="C223" s="34"/>
    </row>
    <row r="224" ht="12.75">
      <c r="C224" s="34"/>
    </row>
    <row r="225" ht="12.75">
      <c r="C225" s="34"/>
    </row>
    <row r="226" ht="12.75">
      <c r="C226" s="34"/>
    </row>
    <row r="227" ht="12.75">
      <c r="C227" s="34"/>
    </row>
    <row r="228" ht="12.75">
      <c r="C228" s="34"/>
    </row>
    <row r="229" ht="12.75">
      <c r="C229" s="34"/>
    </row>
    <row r="230" ht="12.75">
      <c r="C230" s="34"/>
    </row>
    <row r="231" ht="12.75">
      <c r="C231" s="34"/>
    </row>
    <row r="232" ht="12.75">
      <c r="C232" s="34"/>
    </row>
    <row r="233" ht="12.75">
      <c r="C233" s="34"/>
    </row>
    <row r="234" ht="12.75">
      <c r="C234" s="34"/>
    </row>
    <row r="235" ht="12.75">
      <c r="C235" s="34"/>
    </row>
    <row r="236" ht="12.75">
      <c r="C236" s="34"/>
    </row>
    <row r="237" ht="12.75">
      <c r="C237" s="34"/>
    </row>
    <row r="238" ht="12.75">
      <c r="C238" s="34"/>
    </row>
    <row r="239" ht="12.75">
      <c r="C239" s="34"/>
    </row>
    <row r="240" ht="12.75">
      <c r="C240" s="34"/>
    </row>
    <row r="241" ht="12.75">
      <c r="C241" s="34"/>
    </row>
    <row r="242" ht="12.75">
      <c r="C242" s="34"/>
    </row>
    <row r="243" ht="12.75">
      <c r="C243" s="34"/>
    </row>
    <row r="244" ht="12.75">
      <c r="C244" s="34"/>
    </row>
    <row r="245" ht="12.75">
      <c r="C245" s="34"/>
    </row>
    <row r="246" ht="12.75">
      <c r="C246" s="34"/>
    </row>
    <row r="247" ht="12.75">
      <c r="C247" s="34"/>
    </row>
    <row r="248" ht="12.75">
      <c r="C248" s="34"/>
    </row>
    <row r="249" ht="12.75">
      <c r="C249" s="34"/>
    </row>
    <row r="250" ht="12.75">
      <c r="C250" s="34"/>
    </row>
    <row r="251" ht="12.75">
      <c r="C251" s="34"/>
    </row>
    <row r="252" ht="12.75">
      <c r="C252" s="34"/>
    </row>
    <row r="253" ht="12.75">
      <c r="C253" s="34"/>
    </row>
    <row r="254" ht="12.75">
      <c r="C254" s="34"/>
    </row>
  </sheetData>
  <sheetProtection/>
  <protectedRanges>
    <protectedRange sqref="F52" name="Range19"/>
    <protectedRange sqref="F46" name="Range17"/>
    <protectedRange sqref="D76:F76 E65:F65 F66 D78:F78 D68:F68 D70:F70 D72:F72 F79:F80 E83:E84 F73:F74 D82:F82" name="Range5"/>
    <protectedRange sqref="E40:E41 D45:F45 F30:F31 D33:F33 D35:F35 D43:F43 F46:F48 E36:E37 D39:F39 D29:F29" name="Range3"/>
    <protectedRange sqref="A2:K2 B3:L3 M1:IV4 L1:L2 A4:L4" name="Range1"/>
    <protectedRange sqref="D13:F13 D15:F15 D17:F17 D25:F25 F26:F27 F18:F19 D21:F21 D23:F23 D11:F11" name="Range2"/>
    <protectedRange sqref="F64 D60:F60 E51:F52 D54:F54 F61 D56:F56 E55:E57 D50:F50" name="Range4"/>
    <protectedRange sqref="E66" name="Range6"/>
    <protectedRange sqref="E66" name="Range8"/>
    <protectedRange sqref="F51" name="Range16"/>
    <protectedRange sqref="F63" name="Range18"/>
  </protectedRanges>
  <mergeCells count="8">
    <mergeCell ref="A2:F2"/>
    <mergeCell ref="A3:F3"/>
    <mergeCell ref="A6:A8"/>
    <mergeCell ref="B6:C7"/>
    <mergeCell ref="J5:K5"/>
    <mergeCell ref="D6:D8"/>
    <mergeCell ref="E6:F7"/>
    <mergeCell ref="E5:F5"/>
  </mergeCells>
  <printOptions/>
  <pageMargins left="0.5" right="0.25" top="0.24" bottom="0.34" header="0.17" footer="0.16"/>
  <pageSetup firstPageNumber="22" useFirstPageNumber="1"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T741"/>
  <sheetViews>
    <sheetView zoomScalePageLayoutView="0" workbookViewId="0" topLeftCell="B1">
      <selection activeCell="G9" sqref="G9"/>
    </sheetView>
  </sheetViews>
  <sheetFormatPr defaultColWidth="9.140625" defaultRowHeight="12.75"/>
  <cols>
    <col min="1" max="1" width="5.140625" style="5" customWidth="1"/>
    <col min="2" max="2" width="5.421875" style="6" customWidth="1"/>
    <col min="3" max="3" width="4.8515625" style="7" customWidth="1"/>
    <col min="4" max="4" width="4.7109375" style="8" customWidth="1"/>
    <col min="5" max="5" width="50.28125" style="13" customWidth="1"/>
    <col min="6" max="6" width="47.57421875" style="338" hidden="1" customWidth="1"/>
    <col min="7" max="7" width="11.28125" style="9" customWidth="1"/>
    <col min="8" max="8" width="9.7109375" style="9" customWidth="1"/>
    <col min="9" max="9" width="10.00390625" style="9" customWidth="1"/>
    <col min="10" max="46" width="9.140625" style="270" customWidth="1"/>
    <col min="47" max="16384" width="9.140625" style="9" customWidth="1"/>
  </cols>
  <sheetData>
    <row r="1" spans="1:9" s="270" customFormat="1" ht="18">
      <c r="A1" s="389" t="s">
        <v>980</v>
      </c>
      <c r="B1" s="389"/>
      <c r="C1" s="389"/>
      <c r="D1" s="389"/>
      <c r="E1" s="389"/>
      <c r="F1" s="389"/>
      <c r="G1" s="389"/>
      <c r="H1" s="389"/>
      <c r="I1" s="389"/>
    </row>
    <row r="2" spans="1:9" s="270" customFormat="1" ht="36" customHeight="1">
      <c r="A2" s="390" t="s">
        <v>981</v>
      </c>
      <c r="B2" s="390"/>
      <c r="C2" s="390"/>
      <c r="D2" s="390"/>
      <c r="E2" s="390"/>
      <c r="F2" s="390"/>
      <c r="G2" s="390"/>
      <c r="H2" s="390"/>
      <c r="I2" s="390"/>
    </row>
    <row r="3" spans="1:7" s="270" customFormat="1" ht="15">
      <c r="A3" s="310" t="s">
        <v>982</v>
      </c>
      <c r="B3" s="311"/>
      <c r="C3" s="312"/>
      <c r="D3" s="312"/>
      <c r="E3" s="313"/>
      <c r="F3" s="310"/>
      <c r="G3" s="310"/>
    </row>
    <row r="4" spans="1:9" s="270" customFormat="1" ht="9" customHeight="1">
      <c r="A4" s="314"/>
      <c r="B4" s="315"/>
      <c r="C4" s="316"/>
      <c r="D4" s="316"/>
      <c r="E4" s="317"/>
      <c r="F4" s="318"/>
      <c r="H4" s="391" t="s">
        <v>144</v>
      </c>
      <c r="I4" s="391"/>
    </row>
    <row r="5" spans="1:46" s="10" customFormat="1" ht="15">
      <c r="A5" s="359" t="s">
        <v>842</v>
      </c>
      <c r="B5" s="361" t="s">
        <v>529</v>
      </c>
      <c r="C5" s="362" t="s">
        <v>85</v>
      </c>
      <c r="D5" s="362" t="s">
        <v>86</v>
      </c>
      <c r="E5" s="363" t="s">
        <v>182</v>
      </c>
      <c r="F5" s="393" t="s">
        <v>183</v>
      </c>
      <c r="G5" s="359" t="s">
        <v>184</v>
      </c>
      <c r="H5" s="395" t="s">
        <v>185</v>
      </c>
      <c r="I5" s="395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320"/>
      <c r="Z5" s="320"/>
      <c r="AA5" s="320"/>
      <c r="AB5" s="320"/>
      <c r="AC5" s="320"/>
      <c r="AD5" s="320"/>
      <c r="AE5" s="320"/>
      <c r="AF5" s="320"/>
      <c r="AG5" s="320"/>
      <c r="AH5" s="320"/>
      <c r="AI5" s="320"/>
      <c r="AJ5" s="320"/>
      <c r="AK5" s="320"/>
      <c r="AL5" s="320"/>
      <c r="AM5" s="320"/>
      <c r="AN5" s="320"/>
      <c r="AO5" s="320"/>
      <c r="AP5" s="320"/>
      <c r="AQ5" s="320"/>
      <c r="AR5" s="320"/>
      <c r="AS5" s="320"/>
      <c r="AT5" s="320"/>
    </row>
    <row r="6" spans="1:46" s="11" customFormat="1" ht="48" customHeight="1">
      <c r="A6" s="359"/>
      <c r="B6" s="392"/>
      <c r="C6" s="392"/>
      <c r="D6" s="392"/>
      <c r="E6" s="363"/>
      <c r="F6" s="393"/>
      <c r="G6" s="394"/>
      <c r="H6" s="185" t="s">
        <v>78</v>
      </c>
      <c r="I6" s="185" t="s">
        <v>79</v>
      </c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21"/>
      <c r="AH6" s="321"/>
      <c r="AI6" s="321"/>
      <c r="AJ6" s="321"/>
      <c r="AK6" s="321"/>
      <c r="AL6" s="321"/>
      <c r="AM6" s="321"/>
      <c r="AN6" s="321"/>
      <c r="AO6" s="321"/>
      <c r="AP6" s="321"/>
      <c r="AQ6" s="321"/>
      <c r="AR6" s="321"/>
      <c r="AS6" s="321"/>
      <c r="AT6" s="321"/>
    </row>
    <row r="7" spans="1:46" s="29" customFormat="1" ht="12" customHeight="1">
      <c r="A7" s="177">
        <v>1</v>
      </c>
      <c r="B7" s="177">
        <v>2</v>
      </c>
      <c r="C7" s="177">
        <v>3</v>
      </c>
      <c r="D7" s="177">
        <v>4</v>
      </c>
      <c r="E7" s="177">
        <v>5</v>
      </c>
      <c r="F7" s="177"/>
      <c r="G7" s="177">
        <v>6</v>
      </c>
      <c r="H7" s="177">
        <v>7</v>
      </c>
      <c r="I7" s="177">
        <v>8</v>
      </c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22"/>
      <c r="AL7" s="322"/>
      <c r="AM7" s="322"/>
      <c r="AN7" s="322"/>
      <c r="AO7" s="322"/>
      <c r="AP7" s="322"/>
      <c r="AQ7" s="322"/>
      <c r="AR7" s="322"/>
      <c r="AS7" s="322"/>
      <c r="AT7" s="322"/>
    </row>
    <row r="8" spans="1:46" s="33" customFormat="1" ht="31.5" customHeight="1">
      <c r="A8" s="179">
        <v>2000</v>
      </c>
      <c r="B8" s="323" t="s">
        <v>87</v>
      </c>
      <c r="C8" s="324" t="s">
        <v>88</v>
      </c>
      <c r="D8" s="325" t="s">
        <v>88</v>
      </c>
      <c r="E8" s="254" t="s">
        <v>983</v>
      </c>
      <c r="F8" s="319"/>
      <c r="G8" s="259">
        <f>H8+I8-62000</f>
        <v>554008.4000000001</v>
      </c>
      <c r="H8" s="289">
        <f>H9+H89+H112+H148+H226+H258+H289+H333+H390+H446+H482</f>
        <v>527230.7000000001</v>
      </c>
      <c r="I8" s="289">
        <f>I9+I89+I112+I148+I226+I258+I289+I333+I390+I446+I482</f>
        <v>88777.70000000001</v>
      </c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326"/>
      <c r="Z8" s="326"/>
      <c r="AA8" s="326"/>
      <c r="AB8" s="326"/>
      <c r="AC8" s="326"/>
      <c r="AD8" s="326"/>
      <c r="AE8" s="326"/>
      <c r="AF8" s="326"/>
      <c r="AG8" s="326"/>
      <c r="AH8" s="326"/>
      <c r="AI8" s="326"/>
      <c r="AJ8" s="326"/>
      <c r="AK8" s="326"/>
      <c r="AL8" s="326"/>
      <c r="AM8" s="326"/>
      <c r="AN8" s="326"/>
      <c r="AO8" s="326"/>
      <c r="AP8" s="326"/>
      <c r="AQ8" s="326"/>
      <c r="AR8" s="326"/>
      <c r="AS8" s="326"/>
      <c r="AT8" s="326"/>
    </row>
    <row r="9" spans="1:46" s="32" customFormat="1" ht="52.5" customHeight="1">
      <c r="A9" s="79">
        <v>2100</v>
      </c>
      <c r="B9" s="255" t="s">
        <v>881</v>
      </c>
      <c r="C9" s="256">
        <v>0</v>
      </c>
      <c r="D9" s="256">
        <v>0</v>
      </c>
      <c r="E9" s="293" t="s">
        <v>536</v>
      </c>
      <c r="F9" s="327" t="s">
        <v>186</v>
      </c>
      <c r="G9" s="259">
        <f aca="true" t="shared" si="0" ref="G9:G81">H9+I9</f>
        <v>83483.3</v>
      </c>
      <c r="H9" s="289">
        <f>H11+H36+H42+H57+H61+H65+H77+H81</f>
        <v>83033.3</v>
      </c>
      <c r="I9" s="289">
        <f>I11+I36+I42+I57+I61+I65+I77+I81</f>
        <v>450</v>
      </c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  <c r="AA9" s="295"/>
      <c r="AB9" s="295"/>
      <c r="AC9" s="295"/>
      <c r="AD9" s="295"/>
      <c r="AE9" s="295"/>
      <c r="AF9" s="295"/>
      <c r="AG9" s="295"/>
      <c r="AH9" s="295"/>
      <c r="AI9" s="295"/>
      <c r="AJ9" s="295"/>
      <c r="AK9" s="295"/>
      <c r="AL9" s="295"/>
      <c r="AM9" s="295"/>
      <c r="AN9" s="295"/>
      <c r="AO9" s="295"/>
      <c r="AP9" s="295"/>
      <c r="AQ9" s="295"/>
      <c r="AR9" s="295"/>
      <c r="AS9" s="295"/>
      <c r="AT9" s="295"/>
    </row>
    <row r="10" spans="1:9" ht="11.25" customHeight="1">
      <c r="A10" s="206"/>
      <c r="B10" s="255"/>
      <c r="C10" s="256"/>
      <c r="D10" s="256"/>
      <c r="E10" s="262" t="s">
        <v>738</v>
      </c>
      <c r="F10" s="287"/>
      <c r="G10" s="259"/>
      <c r="H10" s="204"/>
      <c r="I10" s="204"/>
    </row>
    <row r="11" spans="1:46" s="12" customFormat="1" ht="33" customHeight="1">
      <c r="A11" s="206">
        <v>2110</v>
      </c>
      <c r="B11" s="255" t="s">
        <v>881</v>
      </c>
      <c r="C11" s="256">
        <v>1</v>
      </c>
      <c r="D11" s="256">
        <v>0</v>
      </c>
      <c r="E11" s="257" t="s">
        <v>530</v>
      </c>
      <c r="F11" s="258" t="s">
        <v>187</v>
      </c>
      <c r="G11" s="259">
        <f t="shared" si="0"/>
        <v>62542.6</v>
      </c>
      <c r="H11" s="260">
        <f>H13</f>
        <v>62092.6</v>
      </c>
      <c r="I11" s="260">
        <f>I13</f>
        <v>450</v>
      </c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261"/>
      <c r="AR11" s="261"/>
      <c r="AS11" s="261"/>
      <c r="AT11" s="261"/>
    </row>
    <row r="12" spans="1:46" s="12" customFormat="1" ht="10.5" customHeight="1">
      <c r="A12" s="206"/>
      <c r="B12" s="255"/>
      <c r="C12" s="256"/>
      <c r="D12" s="256"/>
      <c r="E12" s="262" t="s">
        <v>739</v>
      </c>
      <c r="F12" s="258"/>
      <c r="G12" s="263"/>
      <c r="H12" s="264"/>
      <c r="I12" s="264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261"/>
      <c r="AR12" s="261"/>
      <c r="AS12" s="261"/>
      <c r="AT12" s="261"/>
    </row>
    <row r="13" spans="1:9" ht="14.25" customHeight="1">
      <c r="A13" s="206">
        <v>2111</v>
      </c>
      <c r="B13" s="52" t="s">
        <v>881</v>
      </c>
      <c r="C13" s="265">
        <v>1</v>
      </c>
      <c r="D13" s="265">
        <v>1</v>
      </c>
      <c r="E13" s="266" t="s">
        <v>531</v>
      </c>
      <c r="F13" s="267" t="s">
        <v>188</v>
      </c>
      <c r="G13" s="268">
        <f t="shared" si="0"/>
        <v>62542.6</v>
      </c>
      <c r="H13" s="269">
        <v>62092.6</v>
      </c>
      <c r="I13" s="269">
        <v>450</v>
      </c>
    </row>
    <row r="14" spans="1:9" ht="21">
      <c r="A14" s="206"/>
      <c r="B14" s="52"/>
      <c r="C14" s="265"/>
      <c r="D14" s="265"/>
      <c r="E14" s="266" t="s">
        <v>189</v>
      </c>
      <c r="F14" s="267"/>
      <c r="G14" s="268">
        <f>H14+I14</f>
        <v>62542.59999999999</v>
      </c>
      <c r="H14" s="271">
        <f>SUM(H15:H30)</f>
        <v>62092.59999999999</v>
      </c>
      <c r="I14" s="271">
        <f>SUM(I15:I31)</f>
        <v>450</v>
      </c>
    </row>
    <row r="15" spans="1:11" ht="15">
      <c r="A15" s="206"/>
      <c r="B15" s="52"/>
      <c r="C15" s="265"/>
      <c r="D15" s="265"/>
      <c r="E15" s="272" t="s">
        <v>190</v>
      </c>
      <c r="F15" s="267"/>
      <c r="G15" s="273">
        <f t="shared" si="0"/>
        <v>45456.5</v>
      </c>
      <c r="H15" s="269">
        <v>45456.5</v>
      </c>
      <c r="I15" s="79"/>
      <c r="K15" s="274"/>
    </row>
    <row r="16" spans="1:9" ht="15">
      <c r="A16" s="206"/>
      <c r="B16" s="52"/>
      <c r="C16" s="265"/>
      <c r="D16" s="265"/>
      <c r="E16" s="272" t="s">
        <v>191</v>
      </c>
      <c r="F16" s="267"/>
      <c r="G16" s="268">
        <f t="shared" si="0"/>
        <v>3000</v>
      </c>
      <c r="H16" s="269">
        <v>3000</v>
      </c>
      <c r="I16" s="79"/>
    </row>
    <row r="17" spans="1:9" ht="15">
      <c r="A17" s="206"/>
      <c r="B17" s="52"/>
      <c r="C17" s="265"/>
      <c r="D17" s="265"/>
      <c r="E17" s="272" t="s">
        <v>192</v>
      </c>
      <c r="F17" s="267"/>
      <c r="G17" s="268">
        <f t="shared" si="0"/>
        <v>4300</v>
      </c>
      <c r="H17" s="271">
        <v>4300</v>
      </c>
      <c r="I17" s="79"/>
    </row>
    <row r="18" spans="1:9" ht="15">
      <c r="A18" s="206"/>
      <c r="B18" s="52"/>
      <c r="C18" s="265"/>
      <c r="D18" s="265"/>
      <c r="E18" s="272" t="s">
        <v>193</v>
      </c>
      <c r="F18" s="267"/>
      <c r="G18" s="268">
        <f t="shared" si="0"/>
        <v>300</v>
      </c>
      <c r="H18" s="271">
        <v>300</v>
      </c>
      <c r="I18" s="79"/>
    </row>
    <row r="19" spans="1:9" ht="15">
      <c r="A19" s="206"/>
      <c r="B19" s="52"/>
      <c r="C19" s="265"/>
      <c r="D19" s="265"/>
      <c r="E19" s="272" t="s">
        <v>194</v>
      </c>
      <c r="F19" s="267"/>
      <c r="G19" s="268">
        <f t="shared" si="0"/>
        <v>1163.2</v>
      </c>
      <c r="H19" s="271">
        <v>1163.2</v>
      </c>
      <c r="I19" s="79"/>
    </row>
    <row r="20" spans="1:9" ht="15">
      <c r="A20" s="206"/>
      <c r="B20" s="52"/>
      <c r="C20" s="265"/>
      <c r="D20" s="265"/>
      <c r="E20" s="272" t="s">
        <v>195</v>
      </c>
      <c r="F20" s="267"/>
      <c r="G20" s="268">
        <f t="shared" si="0"/>
        <v>60</v>
      </c>
      <c r="H20" s="271">
        <v>60</v>
      </c>
      <c r="I20" s="79"/>
    </row>
    <row r="21" spans="1:9" ht="15">
      <c r="A21" s="206"/>
      <c r="B21" s="52"/>
      <c r="C21" s="265"/>
      <c r="D21" s="265"/>
      <c r="E21" s="272" t="s">
        <v>196</v>
      </c>
      <c r="F21" s="267"/>
      <c r="G21" s="268">
        <f t="shared" si="0"/>
        <v>200</v>
      </c>
      <c r="H21" s="271">
        <v>200</v>
      </c>
      <c r="I21" s="79"/>
    </row>
    <row r="22" spans="1:9" ht="15">
      <c r="A22" s="206"/>
      <c r="B22" s="52"/>
      <c r="C22" s="265"/>
      <c r="D22" s="265"/>
      <c r="E22" s="275" t="s">
        <v>49</v>
      </c>
      <c r="F22" s="267"/>
      <c r="G22" s="268">
        <f t="shared" si="0"/>
        <v>3</v>
      </c>
      <c r="H22" s="271">
        <v>3</v>
      </c>
      <c r="I22" s="79"/>
    </row>
    <row r="23" spans="1:9" ht="15">
      <c r="A23" s="206"/>
      <c r="B23" s="52"/>
      <c r="C23" s="265"/>
      <c r="D23" s="265"/>
      <c r="E23" s="272" t="s">
        <v>197</v>
      </c>
      <c r="F23" s="267"/>
      <c r="G23" s="268">
        <f t="shared" si="0"/>
        <v>1843.7</v>
      </c>
      <c r="H23" s="271">
        <v>1843.7</v>
      </c>
      <c r="I23" s="79"/>
    </row>
    <row r="24" spans="1:9" ht="15">
      <c r="A24" s="206"/>
      <c r="B24" s="52"/>
      <c r="C24" s="265"/>
      <c r="D24" s="265"/>
      <c r="E24" s="272" t="s">
        <v>987</v>
      </c>
      <c r="F24" s="267"/>
      <c r="G24" s="268">
        <f t="shared" si="0"/>
        <v>500</v>
      </c>
      <c r="H24" s="271">
        <v>500</v>
      </c>
      <c r="I24" s="79"/>
    </row>
    <row r="25" spans="1:9" ht="14.25" customHeight="1">
      <c r="A25" s="206"/>
      <c r="B25" s="52"/>
      <c r="C25" s="265"/>
      <c r="D25" s="265"/>
      <c r="E25" s="272" t="s">
        <v>199</v>
      </c>
      <c r="F25" s="267"/>
      <c r="G25" s="268">
        <f t="shared" si="0"/>
        <v>16.2</v>
      </c>
      <c r="H25" s="271">
        <v>16.2</v>
      </c>
      <c r="I25" s="79"/>
    </row>
    <row r="26" spans="1:9" ht="15">
      <c r="A26" s="206"/>
      <c r="B26" s="52"/>
      <c r="C26" s="265"/>
      <c r="D26" s="265"/>
      <c r="E26" s="272" t="s">
        <v>200</v>
      </c>
      <c r="F26" s="267"/>
      <c r="G26" s="268">
        <f t="shared" si="0"/>
        <v>500</v>
      </c>
      <c r="H26" s="271">
        <v>500</v>
      </c>
      <c r="I26" s="79"/>
    </row>
    <row r="27" spans="1:9" ht="15">
      <c r="A27" s="206"/>
      <c r="B27" s="52"/>
      <c r="C27" s="265"/>
      <c r="D27" s="265"/>
      <c r="E27" s="272" t="s">
        <v>201</v>
      </c>
      <c r="F27" s="267"/>
      <c r="G27" s="268">
        <f t="shared" si="0"/>
        <v>600</v>
      </c>
      <c r="H27" s="271">
        <v>600</v>
      </c>
      <c r="I27" s="79"/>
    </row>
    <row r="28" spans="1:9" ht="15">
      <c r="A28" s="206"/>
      <c r="B28" s="52"/>
      <c r="C28" s="265"/>
      <c r="D28" s="265"/>
      <c r="E28" s="272" t="s">
        <v>202</v>
      </c>
      <c r="F28" s="267"/>
      <c r="G28" s="268">
        <f t="shared" si="0"/>
        <v>3600</v>
      </c>
      <c r="H28" s="271">
        <v>3600</v>
      </c>
      <c r="I28" s="79"/>
    </row>
    <row r="29" spans="1:9" ht="15">
      <c r="A29" s="206"/>
      <c r="B29" s="52"/>
      <c r="C29" s="265"/>
      <c r="D29" s="265"/>
      <c r="E29" s="272" t="s">
        <v>203</v>
      </c>
      <c r="F29" s="267"/>
      <c r="G29" s="268">
        <f t="shared" si="0"/>
        <v>500</v>
      </c>
      <c r="H29" s="271">
        <v>500</v>
      </c>
      <c r="I29" s="79"/>
    </row>
    <row r="30" spans="1:9" ht="15">
      <c r="A30" s="206"/>
      <c r="B30" s="52"/>
      <c r="C30" s="265"/>
      <c r="D30" s="265"/>
      <c r="E30" s="272" t="s">
        <v>50</v>
      </c>
      <c r="F30" s="267"/>
      <c r="G30" s="268">
        <f t="shared" si="0"/>
        <v>50</v>
      </c>
      <c r="H30" s="271">
        <v>50</v>
      </c>
      <c r="I30" s="79"/>
    </row>
    <row r="31" spans="1:9" ht="15">
      <c r="A31" s="206"/>
      <c r="B31" s="52"/>
      <c r="C31" s="265"/>
      <c r="D31" s="265"/>
      <c r="E31" s="272" t="s">
        <v>988</v>
      </c>
      <c r="F31" s="267"/>
      <c r="G31" s="268">
        <f t="shared" si="0"/>
        <v>450</v>
      </c>
      <c r="H31" s="271"/>
      <c r="I31" s="269">
        <v>450</v>
      </c>
    </row>
    <row r="32" spans="1:9" ht="15">
      <c r="A32" s="206">
        <v>2112</v>
      </c>
      <c r="B32" s="52" t="s">
        <v>881</v>
      </c>
      <c r="C32" s="265">
        <v>1</v>
      </c>
      <c r="D32" s="265">
        <v>2</v>
      </c>
      <c r="E32" s="262" t="s">
        <v>89</v>
      </c>
      <c r="F32" s="276" t="s">
        <v>206</v>
      </c>
      <c r="G32" s="263">
        <f t="shared" si="0"/>
        <v>0</v>
      </c>
      <c r="H32" s="39"/>
      <c r="I32" s="39"/>
    </row>
    <row r="33" spans="1:9" ht="24.75" customHeight="1">
      <c r="A33" s="206"/>
      <c r="B33" s="52"/>
      <c r="C33" s="265"/>
      <c r="D33" s="265"/>
      <c r="E33" s="262" t="s">
        <v>189</v>
      </c>
      <c r="F33" s="276"/>
      <c r="G33" s="263">
        <f t="shared" si="0"/>
        <v>0</v>
      </c>
      <c r="H33" s="39"/>
      <c r="I33" s="39"/>
    </row>
    <row r="34" spans="1:9" ht="15">
      <c r="A34" s="206">
        <v>2113</v>
      </c>
      <c r="B34" s="52" t="s">
        <v>881</v>
      </c>
      <c r="C34" s="265">
        <v>1</v>
      </c>
      <c r="D34" s="265">
        <v>3</v>
      </c>
      <c r="E34" s="262" t="s">
        <v>90</v>
      </c>
      <c r="F34" s="276" t="s">
        <v>207</v>
      </c>
      <c r="G34" s="263">
        <f t="shared" si="0"/>
        <v>0</v>
      </c>
      <c r="H34" s="39"/>
      <c r="I34" s="39"/>
    </row>
    <row r="35" spans="1:9" ht="25.5" customHeight="1">
      <c r="A35" s="206"/>
      <c r="B35" s="52"/>
      <c r="C35" s="265"/>
      <c r="D35" s="265"/>
      <c r="E35" s="262" t="s">
        <v>189</v>
      </c>
      <c r="F35" s="276"/>
      <c r="G35" s="263">
        <f t="shared" si="0"/>
        <v>0</v>
      </c>
      <c r="H35" s="39"/>
      <c r="I35" s="39"/>
    </row>
    <row r="36" spans="1:9" ht="15">
      <c r="A36" s="206">
        <v>2120</v>
      </c>
      <c r="B36" s="255" t="s">
        <v>881</v>
      </c>
      <c r="C36" s="256">
        <v>2</v>
      </c>
      <c r="D36" s="256">
        <v>0</v>
      </c>
      <c r="E36" s="277" t="s">
        <v>91</v>
      </c>
      <c r="F36" s="278" t="s">
        <v>208</v>
      </c>
      <c r="G36" s="263">
        <f t="shared" si="0"/>
        <v>0</v>
      </c>
      <c r="H36" s="39"/>
      <c r="I36" s="39"/>
    </row>
    <row r="37" spans="1:46" s="12" customFormat="1" ht="10.5" customHeight="1">
      <c r="A37" s="206"/>
      <c r="B37" s="255"/>
      <c r="C37" s="256"/>
      <c r="D37" s="256"/>
      <c r="E37" s="262" t="s">
        <v>739</v>
      </c>
      <c r="F37" s="258"/>
      <c r="G37" s="263">
        <f t="shared" si="0"/>
        <v>0</v>
      </c>
      <c r="H37" s="264"/>
      <c r="I37" s="264"/>
      <c r="J37" s="261"/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1"/>
      <c r="AB37" s="261"/>
      <c r="AC37" s="261"/>
      <c r="AD37" s="261"/>
      <c r="AE37" s="261"/>
      <c r="AF37" s="261"/>
      <c r="AG37" s="261"/>
      <c r="AH37" s="261"/>
      <c r="AI37" s="261"/>
      <c r="AJ37" s="261"/>
      <c r="AK37" s="261"/>
      <c r="AL37" s="261"/>
      <c r="AM37" s="261"/>
      <c r="AN37" s="261"/>
      <c r="AO37" s="261"/>
      <c r="AP37" s="261"/>
      <c r="AQ37" s="261"/>
      <c r="AR37" s="261"/>
      <c r="AS37" s="261"/>
      <c r="AT37" s="261"/>
    </row>
    <row r="38" spans="1:9" ht="16.5" customHeight="1">
      <c r="A38" s="206">
        <v>2121</v>
      </c>
      <c r="B38" s="52" t="s">
        <v>881</v>
      </c>
      <c r="C38" s="265">
        <v>2</v>
      </c>
      <c r="D38" s="265">
        <v>1</v>
      </c>
      <c r="E38" s="279" t="s">
        <v>532</v>
      </c>
      <c r="F38" s="276" t="s">
        <v>209</v>
      </c>
      <c r="G38" s="263">
        <f t="shared" si="0"/>
        <v>0</v>
      </c>
      <c r="H38" s="39"/>
      <c r="I38" s="39"/>
    </row>
    <row r="39" spans="1:9" ht="21">
      <c r="A39" s="206"/>
      <c r="B39" s="52"/>
      <c r="C39" s="265"/>
      <c r="D39" s="265"/>
      <c r="E39" s="266" t="s">
        <v>189</v>
      </c>
      <c r="F39" s="276"/>
      <c r="G39" s="263">
        <f t="shared" si="0"/>
        <v>0</v>
      </c>
      <c r="H39" s="39"/>
      <c r="I39" s="39"/>
    </row>
    <row r="40" spans="1:9" ht="24" customHeight="1">
      <c r="A40" s="206">
        <v>2122</v>
      </c>
      <c r="B40" s="52" t="s">
        <v>881</v>
      </c>
      <c r="C40" s="265">
        <v>2</v>
      </c>
      <c r="D40" s="265">
        <v>2</v>
      </c>
      <c r="E40" s="266" t="s">
        <v>92</v>
      </c>
      <c r="F40" s="276" t="s">
        <v>210</v>
      </c>
      <c r="G40" s="263">
        <f t="shared" si="0"/>
        <v>0</v>
      </c>
      <c r="H40" s="39"/>
      <c r="I40" s="39"/>
    </row>
    <row r="41" spans="1:9" ht="24" customHeight="1">
      <c r="A41" s="206"/>
      <c r="B41" s="52"/>
      <c r="C41" s="265"/>
      <c r="D41" s="265"/>
      <c r="E41" s="266" t="s">
        <v>189</v>
      </c>
      <c r="F41" s="276"/>
      <c r="G41" s="263">
        <f t="shared" si="0"/>
        <v>0</v>
      </c>
      <c r="H41" s="39"/>
      <c r="I41" s="39"/>
    </row>
    <row r="42" spans="1:9" ht="15">
      <c r="A42" s="206">
        <v>2130</v>
      </c>
      <c r="B42" s="255" t="s">
        <v>881</v>
      </c>
      <c r="C42" s="256">
        <v>3</v>
      </c>
      <c r="D42" s="256">
        <v>0</v>
      </c>
      <c r="E42" s="277" t="s">
        <v>93</v>
      </c>
      <c r="F42" s="280" t="s">
        <v>211</v>
      </c>
      <c r="G42" s="263">
        <f>H42+I42</f>
        <v>8240.7</v>
      </c>
      <c r="H42" s="39">
        <f>H48</f>
        <v>8240.7</v>
      </c>
      <c r="I42" s="281">
        <f>I48</f>
        <v>0</v>
      </c>
    </row>
    <row r="43" spans="1:46" s="12" customFormat="1" ht="10.5" customHeight="1">
      <c r="A43" s="206"/>
      <c r="B43" s="255"/>
      <c r="C43" s="256"/>
      <c r="D43" s="256"/>
      <c r="E43" s="262" t="s">
        <v>739</v>
      </c>
      <c r="F43" s="258"/>
      <c r="G43" s="263">
        <f t="shared" si="0"/>
        <v>0</v>
      </c>
      <c r="H43" s="264"/>
      <c r="I43" s="264"/>
      <c r="J43" s="261"/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Y43" s="261"/>
      <c r="Z43" s="261"/>
      <c r="AA43" s="261"/>
      <c r="AB43" s="261"/>
      <c r="AC43" s="261"/>
      <c r="AD43" s="261"/>
      <c r="AE43" s="261"/>
      <c r="AF43" s="261"/>
      <c r="AG43" s="261"/>
      <c r="AH43" s="261"/>
      <c r="AI43" s="261"/>
      <c r="AJ43" s="261"/>
      <c r="AK43" s="261"/>
      <c r="AL43" s="261"/>
      <c r="AM43" s="261"/>
      <c r="AN43" s="261"/>
      <c r="AO43" s="261"/>
      <c r="AP43" s="261"/>
      <c r="AQ43" s="261"/>
      <c r="AR43" s="261"/>
      <c r="AS43" s="261"/>
      <c r="AT43" s="261"/>
    </row>
    <row r="44" spans="1:9" ht="21">
      <c r="A44" s="206">
        <v>2131</v>
      </c>
      <c r="B44" s="52" t="s">
        <v>881</v>
      </c>
      <c r="C44" s="265">
        <v>3</v>
      </c>
      <c r="D44" s="265">
        <v>1</v>
      </c>
      <c r="E44" s="266" t="s">
        <v>94</v>
      </c>
      <c r="F44" s="267" t="s">
        <v>212</v>
      </c>
      <c r="G44" s="273">
        <f t="shared" si="0"/>
        <v>0</v>
      </c>
      <c r="H44" s="79"/>
      <c r="I44" s="79"/>
    </row>
    <row r="45" spans="1:9" ht="21">
      <c r="A45" s="206"/>
      <c r="B45" s="52"/>
      <c r="C45" s="265"/>
      <c r="D45" s="265"/>
      <c r="E45" s="266" t="s">
        <v>189</v>
      </c>
      <c r="F45" s="267"/>
      <c r="G45" s="273">
        <f t="shared" si="0"/>
        <v>0</v>
      </c>
      <c r="H45" s="79"/>
      <c r="I45" s="79"/>
    </row>
    <row r="46" spans="1:9" ht="14.25" customHeight="1">
      <c r="A46" s="206">
        <v>2132</v>
      </c>
      <c r="B46" s="52" t="s">
        <v>881</v>
      </c>
      <c r="C46" s="265">
        <v>3</v>
      </c>
      <c r="D46" s="265">
        <v>2</v>
      </c>
      <c r="E46" s="266" t="s">
        <v>95</v>
      </c>
      <c r="F46" s="267" t="s">
        <v>213</v>
      </c>
      <c r="G46" s="273">
        <f t="shared" si="0"/>
        <v>0</v>
      </c>
      <c r="H46" s="79"/>
      <c r="I46" s="79"/>
    </row>
    <row r="47" spans="1:9" ht="21">
      <c r="A47" s="206"/>
      <c r="B47" s="52"/>
      <c r="C47" s="265"/>
      <c r="D47" s="265"/>
      <c r="E47" s="266" t="s">
        <v>189</v>
      </c>
      <c r="F47" s="267"/>
      <c r="G47" s="273">
        <f>H47+I47</f>
        <v>0</v>
      </c>
      <c r="H47" s="79"/>
      <c r="I47" s="79"/>
    </row>
    <row r="48" spans="1:9" ht="15">
      <c r="A48" s="206">
        <v>2133</v>
      </c>
      <c r="B48" s="52" t="s">
        <v>881</v>
      </c>
      <c r="C48" s="265">
        <v>3</v>
      </c>
      <c r="D48" s="265">
        <v>3</v>
      </c>
      <c r="E48" s="266" t="s">
        <v>96</v>
      </c>
      <c r="F48" s="267" t="s">
        <v>214</v>
      </c>
      <c r="G48" s="273">
        <f>H48+I48</f>
        <v>8240.7</v>
      </c>
      <c r="H48" s="79">
        <v>8240.7</v>
      </c>
      <c r="I48" s="269"/>
    </row>
    <row r="49" spans="1:9" ht="25.5" customHeight="1">
      <c r="A49" s="206"/>
      <c r="B49" s="52"/>
      <c r="C49" s="265"/>
      <c r="D49" s="265"/>
      <c r="E49" s="266" t="s">
        <v>189</v>
      </c>
      <c r="F49" s="267"/>
      <c r="G49" s="268">
        <f>H49+I49</f>
        <v>8240.7</v>
      </c>
      <c r="H49" s="269">
        <f>H50+H56</f>
        <v>8240.7</v>
      </c>
      <c r="I49" s="269"/>
    </row>
    <row r="50" spans="1:9" ht="15.75">
      <c r="A50" s="206"/>
      <c r="B50" s="52"/>
      <c r="C50" s="265"/>
      <c r="D50" s="265"/>
      <c r="E50" s="282" t="s">
        <v>215</v>
      </c>
      <c r="F50" s="276"/>
      <c r="G50" s="259">
        <f>H50+I50</f>
        <v>7594.700000000001</v>
      </c>
      <c r="H50" s="283">
        <f>SUM(H51:H55)</f>
        <v>7594.700000000001</v>
      </c>
      <c r="I50" s="283"/>
    </row>
    <row r="51" spans="1:9" ht="15">
      <c r="A51" s="206"/>
      <c r="B51" s="52"/>
      <c r="C51" s="265"/>
      <c r="D51" s="265"/>
      <c r="E51" s="272" t="s">
        <v>216</v>
      </c>
      <c r="F51" s="276"/>
      <c r="G51" s="284">
        <f t="shared" si="0"/>
        <v>7217.1</v>
      </c>
      <c r="H51" s="285">
        <v>7217.1</v>
      </c>
      <c r="I51" s="39"/>
    </row>
    <row r="52" spans="1:9" ht="15">
      <c r="A52" s="206"/>
      <c r="B52" s="52"/>
      <c r="C52" s="265"/>
      <c r="D52" s="265"/>
      <c r="E52" s="272" t="s">
        <v>192</v>
      </c>
      <c r="F52" s="276"/>
      <c r="G52" s="284">
        <f t="shared" si="0"/>
        <v>90</v>
      </c>
      <c r="H52" s="285">
        <v>90</v>
      </c>
      <c r="I52" s="39"/>
    </row>
    <row r="53" spans="1:9" ht="15">
      <c r="A53" s="206"/>
      <c r="B53" s="52"/>
      <c r="C53" s="265"/>
      <c r="D53" s="265"/>
      <c r="E53" s="272" t="s">
        <v>194</v>
      </c>
      <c r="F53" s="276"/>
      <c r="G53" s="284">
        <f t="shared" si="0"/>
        <v>137.6</v>
      </c>
      <c r="H53" s="285">
        <v>137.6</v>
      </c>
      <c r="I53" s="39"/>
    </row>
    <row r="54" spans="1:9" ht="15">
      <c r="A54" s="206"/>
      <c r="B54" s="52"/>
      <c r="C54" s="265"/>
      <c r="D54" s="265"/>
      <c r="E54" s="272" t="s">
        <v>200</v>
      </c>
      <c r="F54" s="276"/>
      <c r="G54" s="284">
        <f t="shared" si="0"/>
        <v>100</v>
      </c>
      <c r="H54" s="285">
        <v>100</v>
      </c>
      <c r="I54" s="39"/>
    </row>
    <row r="55" spans="1:9" ht="15">
      <c r="A55" s="206"/>
      <c r="B55" s="52"/>
      <c r="C55" s="265"/>
      <c r="D55" s="265"/>
      <c r="E55" s="272" t="s">
        <v>201</v>
      </c>
      <c r="F55" s="276"/>
      <c r="G55" s="284">
        <f t="shared" si="0"/>
        <v>50</v>
      </c>
      <c r="H55" s="285">
        <v>50</v>
      </c>
      <c r="I55" s="39"/>
    </row>
    <row r="56" spans="1:9" ht="15">
      <c r="A56" s="206"/>
      <c r="B56" s="52"/>
      <c r="C56" s="265"/>
      <c r="D56" s="265"/>
      <c r="E56" s="272" t="s">
        <v>976</v>
      </c>
      <c r="F56" s="276"/>
      <c r="G56" s="284">
        <f>H56+I56</f>
        <v>646</v>
      </c>
      <c r="H56" s="285">
        <v>646</v>
      </c>
      <c r="I56" s="39"/>
    </row>
    <row r="57" spans="1:9" ht="12.75" customHeight="1">
      <c r="A57" s="206">
        <v>2140</v>
      </c>
      <c r="B57" s="255" t="s">
        <v>881</v>
      </c>
      <c r="C57" s="256">
        <v>4</v>
      </c>
      <c r="D57" s="256">
        <v>0</v>
      </c>
      <c r="E57" s="277" t="s">
        <v>97</v>
      </c>
      <c r="F57" s="258" t="s">
        <v>217</v>
      </c>
      <c r="G57" s="263">
        <f t="shared" si="0"/>
        <v>0</v>
      </c>
      <c r="H57" s="39"/>
      <c r="I57" s="39"/>
    </row>
    <row r="58" spans="1:46" s="12" customFormat="1" ht="10.5" customHeight="1">
      <c r="A58" s="206"/>
      <c r="B58" s="255"/>
      <c r="C58" s="256"/>
      <c r="D58" s="256"/>
      <c r="E58" s="262" t="s">
        <v>739</v>
      </c>
      <c r="F58" s="258"/>
      <c r="G58" s="263">
        <f t="shared" si="0"/>
        <v>0</v>
      </c>
      <c r="H58" s="264"/>
      <c r="I58" s="264"/>
      <c r="J58" s="261"/>
      <c r="K58" s="261"/>
      <c r="L58" s="261"/>
      <c r="M58" s="261"/>
      <c r="N58" s="261"/>
      <c r="O58" s="261"/>
      <c r="P58" s="261"/>
      <c r="Q58" s="261"/>
      <c r="R58" s="261"/>
      <c r="S58" s="261"/>
      <c r="T58" s="261"/>
      <c r="U58" s="261"/>
      <c r="V58" s="261"/>
      <c r="W58" s="261"/>
      <c r="X58" s="261"/>
      <c r="Y58" s="261"/>
      <c r="Z58" s="261"/>
      <c r="AA58" s="261"/>
      <c r="AB58" s="261"/>
      <c r="AC58" s="261"/>
      <c r="AD58" s="261"/>
      <c r="AE58" s="261"/>
      <c r="AF58" s="261"/>
      <c r="AG58" s="261"/>
      <c r="AH58" s="261"/>
      <c r="AI58" s="261"/>
      <c r="AJ58" s="261"/>
      <c r="AK58" s="261"/>
      <c r="AL58" s="261"/>
      <c r="AM58" s="261"/>
      <c r="AN58" s="261"/>
      <c r="AO58" s="261"/>
      <c r="AP58" s="261"/>
      <c r="AQ58" s="261"/>
      <c r="AR58" s="261"/>
      <c r="AS58" s="261"/>
      <c r="AT58" s="261"/>
    </row>
    <row r="59" spans="1:9" ht="15">
      <c r="A59" s="206">
        <v>2141</v>
      </c>
      <c r="B59" s="52" t="s">
        <v>881</v>
      </c>
      <c r="C59" s="265">
        <v>4</v>
      </c>
      <c r="D59" s="265">
        <v>1</v>
      </c>
      <c r="E59" s="262" t="s">
        <v>98</v>
      </c>
      <c r="F59" s="288" t="s">
        <v>218</v>
      </c>
      <c r="G59" s="263">
        <f t="shared" si="0"/>
        <v>0</v>
      </c>
      <c r="H59" s="39"/>
      <c r="I59" s="39"/>
    </row>
    <row r="60" spans="1:9" ht="23.25" customHeight="1">
      <c r="A60" s="206"/>
      <c r="B60" s="52"/>
      <c r="C60" s="265"/>
      <c r="D60" s="265"/>
      <c r="E60" s="262" t="s">
        <v>189</v>
      </c>
      <c r="F60" s="276"/>
      <c r="G60" s="263">
        <f t="shared" si="0"/>
        <v>0</v>
      </c>
      <c r="H60" s="39"/>
      <c r="I60" s="39"/>
    </row>
    <row r="61" spans="1:9" ht="36">
      <c r="A61" s="206">
        <v>2150</v>
      </c>
      <c r="B61" s="255" t="s">
        <v>881</v>
      </c>
      <c r="C61" s="256">
        <v>5</v>
      </c>
      <c r="D61" s="256">
        <v>0</v>
      </c>
      <c r="E61" s="277" t="s">
        <v>99</v>
      </c>
      <c r="F61" s="258" t="s">
        <v>219</v>
      </c>
      <c r="G61" s="263">
        <f t="shared" si="0"/>
        <v>0</v>
      </c>
      <c r="H61" s="39"/>
      <c r="I61" s="39"/>
    </row>
    <row r="62" spans="1:46" s="12" customFormat="1" ht="10.5" customHeight="1">
      <c r="A62" s="206"/>
      <c r="B62" s="255"/>
      <c r="C62" s="256"/>
      <c r="D62" s="256"/>
      <c r="E62" s="262" t="s">
        <v>739</v>
      </c>
      <c r="F62" s="258"/>
      <c r="G62" s="263"/>
      <c r="H62" s="264"/>
      <c r="I62" s="264"/>
      <c r="J62" s="261"/>
      <c r="K62" s="261"/>
      <c r="L62" s="261"/>
      <c r="M62" s="261"/>
      <c r="N62" s="261"/>
      <c r="O62" s="261"/>
      <c r="P62" s="261"/>
      <c r="Q62" s="261"/>
      <c r="R62" s="261"/>
      <c r="S62" s="261"/>
      <c r="T62" s="261"/>
      <c r="U62" s="261"/>
      <c r="V62" s="261"/>
      <c r="W62" s="261"/>
      <c r="X62" s="261"/>
      <c r="Y62" s="261"/>
      <c r="Z62" s="261"/>
      <c r="AA62" s="261"/>
      <c r="AB62" s="261"/>
      <c r="AC62" s="261"/>
      <c r="AD62" s="261"/>
      <c r="AE62" s="261"/>
      <c r="AF62" s="261"/>
      <c r="AG62" s="261"/>
      <c r="AH62" s="261"/>
      <c r="AI62" s="261"/>
      <c r="AJ62" s="261"/>
      <c r="AK62" s="261"/>
      <c r="AL62" s="261"/>
      <c r="AM62" s="261"/>
      <c r="AN62" s="261"/>
      <c r="AO62" s="261"/>
      <c r="AP62" s="261"/>
      <c r="AQ62" s="261"/>
      <c r="AR62" s="261"/>
      <c r="AS62" s="261"/>
      <c r="AT62" s="261"/>
    </row>
    <row r="63" spans="1:9" ht="24">
      <c r="A63" s="206">
        <v>2151</v>
      </c>
      <c r="B63" s="52" t="s">
        <v>881</v>
      </c>
      <c r="C63" s="265">
        <v>5</v>
      </c>
      <c r="D63" s="265">
        <v>1</v>
      </c>
      <c r="E63" s="262" t="s">
        <v>100</v>
      </c>
      <c r="F63" s="288" t="s">
        <v>220</v>
      </c>
      <c r="G63" s="263">
        <f t="shared" si="0"/>
        <v>0</v>
      </c>
      <c r="H63" s="39"/>
      <c r="I63" s="39"/>
    </row>
    <row r="64" spans="1:9" ht="22.5" customHeight="1">
      <c r="A64" s="206"/>
      <c r="B64" s="52"/>
      <c r="C64" s="265"/>
      <c r="D64" s="265"/>
      <c r="E64" s="262" t="s">
        <v>189</v>
      </c>
      <c r="F64" s="276"/>
      <c r="G64" s="263">
        <f t="shared" si="0"/>
        <v>0</v>
      </c>
      <c r="H64" s="39"/>
      <c r="I64" s="39"/>
    </row>
    <row r="65" spans="1:9" ht="28.5">
      <c r="A65" s="206">
        <v>2160</v>
      </c>
      <c r="B65" s="255" t="s">
        <v>881</v>
      </c>
      <c r="C65" s="256">
        <v>6</v>
      </c>
      <c r="D65" s="256">
        <v>0</v>
      </c>
      <c r="E65" s="277" t="s">
        <v>101</v>
      </c>
      <c r="F65" s="258" t="s">
        <v>221</v>
      </c>
      <c r="G65" s="259">
        <f t="shared" si="0"/>
        <v>12700</v>
      </c>
      <c r="H65" s="289">
        <f>H67</f>
        <v>12700</v>
      </c>
      <c r="I65" s="39"/>
    </row>
    <row r="66" spans="1:46" s="12" customFormat="1" ht="10.5" customHeight="1">
      <c r="A66" s="206"/>
      <c r="B66" s="255"/>
      <c r="C66" s="256"/>
      <c r="D66" s="256"/>
      <c r="E66" s="262" t="s">
        <v>739</v>
      </c>
      <c r="F66" s="258"/>
      <c r="G66" s="284"/>
      <c r="H66" s="260"/>
      <c r="I66" s="264"/>
      <c r="J66" s="261"/>
      <c r="K66" s="261"/>
      <c r="L66" s="261"/>
      <c r="M66" s="261"/>
      <c r="N66" s="261"/>
      <c r="O66" s="261"/>
      <c r="P66" s="261"/>
      <c r="Q66" s="261"/>
      <c r="R66" s="261"/>
      <c r="S66" s="261"/>
      <c r="T66" s="261"/>
      <c r="U66" s="261"/>
      <c r="V66" s="261"/>
      <c r="W66" s="261"/>
      <c r="X66" s="261"/>
      <c r="Y66" s="261"/>
      <c r="Z66" s="261"/>
      <c r="AA66" s="261"/>
      <c r="AB66" s="261"/>
      <c r="AC66" s="261"/>
      <c r="AD66" s="261"/>
      <c r="AE66" s="261"/>
      <c r="AF66" s="261"/>
      <c r="AG66" s="261"/>
      <c r="AH66" s="261"/>
      <c r="AI66" s="261"/>
      <c r="AJ66" s="261"/>
      <c r="AK66" s="261"/>
      <c r="AL66" s="261"/>
      <c r="AM66" s="261"/>
      <c r="AN66" s="261"/>
      <c r="AO66" s="261"/>
      <c r="AP66" s="261"/>
      <c r="AQ66" s="261"/>
      <c r="AR66" s="261"/>
      <c r="AS66" s="261"/>
      <c r="AT66" s="261"/>
    </row>
    <row r="67" spans="1:9" ht="24">
      <c r="A67" s="206">
        <v>2161</v>
      </c>
      <c r="B67" s="52" t="s">
        <v>881</v>
      </c>
      <c r="C67" s="265">
        <v>6</v>
      </c>
      <c r="D67" s="265">
        <v>1</v>
      </c>
      <c r="E67" s="262" t="s">
        <v>102</v>
      </c>
      <c r="F67" s="276" t="s">
        <v>222</v>
      </c>
      <c r="G67" s="284">
        <f t="shared" si="0"/>
        <v>12700</v>
      </c>
      <c r="H67" s="281">
        <v>12700</v>
      </c>
      <c r="I67" s="39"/>
    </row>
    <row r="68" spans="1:9" ht="25.5" customHeight="1">
      <c r="A68" s="206"/>
      <c r="B68" s="52"/>
      <c r="C68" s="265"/>
      <c r="D68" s="265"/>
      <c r="E68" s="262" t="s">
        <v>189</v>
      </c>
      <c r="F68" s="276"/>
      <c r="G68" s="284">
        <f>H68+I68</f>
        <v>12700</v>
      </c>
      <c r="H68" s="285">
        <f>H69+H70+H73+H74+H76+H75</f>
        <v>12700</v>
      </c>
      <c r="I68" s="39"/>
    </row>
    <row r="69" spans="1:9" ht="15">
      <c r="A69" s="206"/>
      <c r="B69" s="52"/>
      <c r="C69" s="265"/>
      <c r="D69" s="265"/>
      <c r="E69" s="290" t="s">
        <v>198</v>
      </c>
      <c r="F69" s="287"/>
      <c r="G69" s="259">
        <f>H69</f>
        <v>3000</v>
      </c>
      <c r="H69" s="289">
        <v>3000</v>
      </c>
      <c r="I69" s="39"/>
    </row>
    <row r="70" spans="1:9" ht="15">
      <c r="A70" s="206"/>
      <c r="B70" s="52"/>
      <c r="C70" s="265"/>
      <c r="D70" s="265"/>
      <c r="E70" s="291" t="s">
        <v>223</v>
      </c>
      <c r="F70" s="287"/>
      <c r="G70" s="259">
        <f>H70+I70</f>
        <v>4000</v>
      </c>
      <c r="H70" s="289">
        <f>H72+H71</f>
        <v>4000</v>
      </c>
      <c r="I70" s="39"/>
    </row>
    <row r="71" spans="1:9" ht="15">
      <c r="A71" s="206"/>
      <c r="B71" s="52"/>
      <c r="C71" s="265"/>
      <c r="D71" s="265"/>
      <c r="E71" s="292" t="s">
        <v>585</v>
      </c>
      <c r="F71" s="276"/>
      <c r="G71" s="281">
        <v>3000</v>
      </c>
      <c r="H71" s="281">
        <v>2000</v>
      </c>
      <c r="I71" s="39"/>
    </row>
    <row r="72" spans="1:9" ht="15">
      <c r="A72" s="206"/>
      <c r="B72" s="52"/>
      <c r="C72" s="265"/>
      <c r="D72" s="265"/>
      <c r="E72" s="292" t="s">
        <v>224</v>
      </c>
      <c r="F72" s="276"/>
      <c r="G72" s="284">
        <f>H72+I72</f>
        <v>2000</v>
      </c>
      <c r="H72" s="281">
        <v>2000</v>
      </c>
      <c r="I72" s="39"/>
    </row>
    <row r="73" spans="1:9" ht="15">
      <c r="A73" s="206"/>
      <c r="B73" s="52"/>
      <c r="C73" s="265"/>
      <c r="D73" s="265"/>
      <c r="E73" s="291" t="s">
        <v>225</v>
      </c>
      <c r="F73" s="287"/>
      <c r="G73" s="259">
        <f t="shared" si="0"/>
        <v>2000</v>
      </c>
      <c r="H73" s="289">
        <v>2000</v>
      </c>
      <c r="I73" s="39"/>
    </row>
    <row r="74" spans="1:9" ht="15">
      <c r="A74" s="206"/>
      <c r="B74" s="52"/>
      <c r="C74" s="265"/>
      <c r="D74" s="265"/>
      <c r="E74" s="286" t="s">
        <v>977</v>
      </c>
      <c r="F74" s="287"/>
      <c r="G74" s="259">
        <f t="shared" si="0"/>
        <v>1500</v>
      </c>
      <c r="H74" s="289">
        <v>1500</v>
      </c>
      <c r="I74" s="39"/>
    </row>
    <row r="75" spans="1:9" ht="15">
      <c r="A75" s="206"/>
      <c r="B75" s="52"/>
      <c r="C75" s="265"/>
      <c r="D75" s="265"/>
      <c r="E75" s="286" t="s">
        <v>204</v>
      </c>
      <c r="F75" s="287"/>
      <c r="G75" s="259">
        <f t="shared" si="0"/>
        <v>1400</v>
      </c>
      <c r="H75" s="289">
        <v>1400</v>
      </c>
      <c r="I75" s="39"/>
    </row>
    <row r="76" spans="1:9" ht="15">
      <c r="A76" s="206"/>
      <c r="B76" s="52"/>
      <c r="C76" s="265"/>
      <c r="D76" s="265"/>
      <c r="E76" s="286" t="s">
        <v>226</v>
      </c>
      <c r="F76" s="287"/>
      <c r="G76" s="259">
        <f t="shared" si="0"/>
        <v>800</v>
      </c>
      <c r="H76" s="289">
        <v>800</v>
      </c>
      <c r="I76" s="39"/>
    </row>
    <row r="77" spans="1:9" ht="15">
      <c r="A77" s="206">
        <v>2170</v>
      </c>
      <c r="B77" s="255" t="s">
        <v>881</v>
      </c>
      <c r="C77" s="256">
        <v>7</v>
      </c>
      <c r="D77" s="256">
        <v>0</v>
      </c>
      <c r="E77" s="277" t="s">
        <v>929</v>
      </c>
      <c r="F77" s="276"/>
      <c r="G77" s="263">
        <f t="shared" si="0"/>
        <v>0</v>
      </c>
      <c r="H77" s="39"/>
      <c r="I77" s="39"/>
    </row>
    <row r="78" spans="1:46" s="12" customFormat="1" ht="10.5" customHeight="1">
      <c r="A78" s="206"/>
      <c r="B78" s="255"/>
      <c r="C78" s="256"/>
      <c r="D78" s="256"/>
      <c r="E78" s="262" t="s">
        <v>739</v>
      </c>
      <c r="F78" s="258"/>
      <c r="G78" s="263"/>
      <c r="H78" s="264"/>
      <c r="I78" s="264"/>
      <c r="J78" s="261"/>
      <c r="K78" s="261"/>
      <c r="L78" s="261"/>
      <c r="M78" s="261"/>
      <c r="N78" s="261"/>
      <c r="O78" s="261"/>
      <c r="P78" s="261"/>
      <c r="Q78" s="261"/>
      <c r="R78" s="261"/>
      <c r="S78" s="261"/>
      <c r="T78" s="261"/>
      <c r="U78" s="261"/>
      <c r="V78" s="261"/>
      <c r="W78" s="261"/>
      <c r="X78" s="261"/>
      <c r="Y78" s="261"/>
      <c r="Z78" s="261"/>
      <c r="AA78" s="261"/>
      <c r="AB78" s="261"/>
      <c r="AC78" s="261"/>
      <c r="AD78" s="261"/>
      <c r="AE78" s="261"/>
      <c r="AF78" s="261"/>
      <c r="AG78" s="261"/>
      <c r="AH78" s="261"/>
      <c r="AI78" s="261"/>
      <c r="AJ78" s="261"/>
      <c r="AK78" s="261"/>
      <c r="AL78" s="261"/>
      <c r="AM78" s="261"/>
      <c r="AN78" s="261"/>
      <c r="AO78" s="261"/>
      <c r="AP78" s="261"/>
      <c r="AQ78" s="261"/>
      <c r="AR78" s="261"/>
      <c r="AS78" s="261"/>
      <c r="AT78" s="261"/>
    </row>
    <row r="79" spans="1:9" ht="15">
      <c r="A79" s="206">
        <v>2171</v>
      </c>
      <c r="B79" s="52" t="s">
        <v>881</v>
      </c>
      <c r="C79" s="265">
        <v>7</v>
      </c>
      <c r="D79" s="265">
        <v>1</v>
      </c>
      <c r="E79" s="262" t="s">
        <v>929</v>
      </c>
      <c r="F79" s="276"/>
      <c r="G79" s="263">
        <f t="shared" si="0"/>
        <v>0</v>
      </c>
      <c r="H79" s="39"/>
      <c r="I79" s="39"/>
    </row>
    <row r="80" spans="1:9" ht="24.75" customHeight="1">
      <c r="A80" s="206"/>
      <c r="B80" s="52"/>
      <c r="C80" s="265"/>
      <c r="D80" s="265"/>
      <c r="E80" s="262" t="s">
        <v>189</v>
      </c>
      <c r="F80" s="276"/>
      <c r="G80" s="263">
        <f t="shared" si="0"/>
        <v>0</v>
      </c>
      <c r="H80" s="39"/>
      <c r="I80" s="39"/>
    </row>
    <row r="81" spans="1:9" ht="29.25" customHeight="1">
      <c r="A81" s="206">
        <v>2180</v>
      </c>
      <c r="B81" s="255" t="s">
        <v>881</v>
      </c>
      <c r="C81" s="256">
        <v>8</v>
      </c>
      <c r="D81" s="256">
        <v>0</v>
      </c>
      <c r="E81" s="277" t="s">
        <v>103</v>
      </c>
      <c r="F81" s="258" t="s">
        <v>227</v>
      </c>
      <c r="G81" s="263">
        <f t="shared" si="0"/>
        <v>0</v>
      </c>
      <c r="H81" s="39"/>
      <c r="I81" s="39"/>
    </row>
    <row r="82" spans="1:46" s="12" customFormat="1" ht="10.5" customHeight="1">
      <c r="A82" s="206"/>
      <c r="B82" s="255"/>
      <c r="C82" s="256"/>
      <c r="D82" s="256"/>
      <c r="E82" s="262" t="s">
        <v>739</v>
      </c>
      <c r="F82" s="258"/>
      <c r="G82" s="263"/>
      <c r="H82" s="264"/>
      <c r="I82" s="264"/>
      <c r="J82" s="261"/>
      <c r="K82" s="261"/>
      <c r="L82" s="261"/>
      <c r="M82" s="261"/>
      <c r="N82" s="261"/>
      <c r="O82" s="261"/>
      <c r="P82" s="261"/>
      <c r="Q82" s="261"/>
      <c r="R82" s="261"/>
      <c r="S82" s="261"/>
      <c r="T82" s="261"/>
      <c r="U82" s="261"/>
      <c r="V82" s="261"/>
      <c r="W82" s="261"/>
      <c r="X82" s="261"/>
      <c r="Y82" s="261"/>
      <c r="Z82" s="261"/>
      <c r="AA82" s="261"/>
      <c r="AB82" s="261"/>
      <c r="AC82" s="261"/>
      <c r="AD82" s="261"/>
      <c r="AE82" s="261"/>
      <c r="AF82" s="261"/>
      <c r="AG82" s="261"/>
      <c r="AH82" s="261"/>
      <c r="AI82" s="261"/>
      <c r="AJ82" s="261"/>
      <c r="AK82" s="261"/>
      <c r="AL82" s="261"/>
      <c r="AM82" s="261"/>
      <c r="AN82" s="261"/>
      <c r="AO82" s="261"/>
      <c r="AP82" s="261"/>
      <c r="AQ82" s="261"/>
      <c r="AR82" s="261"/>
      <c r="AS82" s="261"/>
      <c r="AT82" s="261"/>
    </row>
    <row r="83" spans="1:9" ht="28.5">
      <c r="A83" s="206">
        <v>2181</v>
      </c>
      <c r="B83" s="52" t="s">
        <v>881</v>
      </c>
      <c r="C83" s="265">
        <v>8</v>
      </c>
      <c r="D83" s="265">
        <v>1</v>
      </c>
      <c r="E83" s="262" t="s">
        <v>103</v>
      </c>
      <c r="F83" s="288" t="s">
        <v>228</v>
      </c>
      <c r="G83" s="263">
        <f aca="true" t="shared" si="1" ref="G83:G126">H83+I83</f>
        <v>0</v>
      </c>
      <c r="H83" s="39"/>
      <c r="I83" s="39"/>
    </row>
    <row r="84" spans="1:9" ht="15">
      <c r="A84" s="206"/>
      <c r="B84" s="52"/>
      <c r="C84" s="265"/>
      <c r="D84" s="265"/>
      <c r="E84" s="262" t="s">
        <v>739</v>
      </c>
      <c r="F84" s="288"/>
      <c r="G84" s="263"/>
      <c r="H84" s="39"/>
      <c r="I84" s="39"/>
    </row>
    <row r="85" spans="1:9" ht="15">
      <c r="A85" s="206">
        <v>2182</v>
      </c>
      <c r="B85" s="52" t="s">
        <v>881</v>
      </c>
      <c r="C85" s="265">
        <v>8</v>
      </c>
      <c r="D85" s="265">
        <v>1</v>
      </c>
      <c r="E85" s="262" t="s">
        <v>772</v>
      </c>
      <c r="F85" s="288"/>
      <c r="G85" s="263">
        <f t="shared" si="1"/>
        <v>0</v>
      </c>
      <c r="H85" s="39"/>
      <c r="I85" s="39"/>
    </row>
    <row r="86" spans="1:9" ht="15">
      <c r="A86" s="206">
        <v>2183</v>
      </c>
      <c r="B86" s="52" t="s">
        <v>881</v>
      </c>
      <c r="C86" s="265">
        <v>8</v>
      </c>
      <c r="D86" s="265">
        <v>1</v>
      </c>
      <c r="E86" s="262" t="s">
        <v>773</v>
      </c>
      <c r="F86" s="288"/>
      <c r="G86" s="263">
        <f t="shared" si="1"/>
        <v>0</v>
      </c>
      <c r="H86" s="39"/>
      <c r="I86" s="39"/>
    </row>
    <row r="87" spans="1:9" ht="24">
      <c r="A87" s="206">
        <v>2184</v>
      </c>
      <c r="B87" s="52" t="s">
        <v>881</v>
      </c>
      <c r="C87" s="265">
        <v>8</v>
      </c>
      <c r="D87" s="265">
        <v>1</v>
      </c>
      <c r="E87" s="262" t="s">
        <v>778</v>
      </c>
      <c r="F87" s="288"/>
      <c r="G87" s="263">
        <f t="shared" si="1"/>
        <v>0</v>
      </c>
      <c r="H87" s="39"/>
      <c r="I87" s="39"/>
    </row>
    <row r="88" spans="1:9" ht="27.75" customHeight="1">
      <c r="A88" s="206"/>
      <c r="B88" s="52"/>
      <c r="C88" s="265"/>
      <c r="D88" s="265"/>
      <c r="E88" s="262" t="s">
        <v>189</v>
      </c>
      <c r="F88" s="276"/>
      <c r="G88" s="263">
        <f t="shared" si="1"/>
        <v>0</v>
      </c>
      <c r="H88" s="39"/>
      <c r="I88" s="39"/>
    </row>
    <row r="89" spans="1:46" s="32" customFormat="1" ht="28.5" customHeight="1">
      <c r="A89" s="79">
        <v>2200</v>
      </c>
      <c r="B89" s="255" t="s">
        <v>882</v>
      </c>
      <c r="C89" s="256">
        <v>0</v>
      </c>
      <c r="D89" s="256">
        <v>0</v>
      </c>
      <c r="E89" s="293" t="s">
        <v>537</v>
      </c>
      <c r="F89" s="294" t="s">
        <v>229</v>
      </c>
      <c r="G89" s="284">
        <f t="shared" si="1"/>
        <v>500</v>
      </c>
      <c r="H89" s="281">
        <f>H91+H96+H100+H104+H108</f>
        <v>500</v>
      </c>
      <c r="I89" s="39">
        <f>I91+I96+I100+I104+I108</f>
        <v>0</v>
      </c>
      <c r="J89" s="295"/>
      <c r="K89" s="295"/>
      <c r="L89" s="295"/>
      <c r="M89" s="295"/>
      <c r="N89" s="295"/>
      <c r="O89" s="295"/>
      <c r="P89" s="295"/>
      <c r="Q89" s="295"/>
      <c r="R89" s="295"/>
      <c r="S89" s="295"/>
      <c r="T89" s="295"/>
      <c r="U89" s="295"/>
      <c r="V89" s="295"/>
      <c r="W89" s="295"/>
      <c r="X89" s="295"/>
      <c r="Y89" s="295"/>
      <c r="Z89" s="295"/>
      <c r="AA89" s="295"/>
      <c r="AB89" s="295"/>
      <c r="AC89" s="295"/>
      <c r="AD89" s="295"/>
      <c r="AE89" s="295"/>
      <c r="AF89" s="295"/>
      <c r="AG89" s="295"/>
      <c r="AH89" s="295"/>
      <c r="AI89" s="295"/>
      <c r="AJ89" s="295"/>
      <c r="AK89" s="295"/>
      <c r="AL89" s="295"/>
      <c r="AM89" s="295"/>
      <c r="AN89" s="295"/>
      <c r="AO89" s="295"/>
      <c r="AP89" s="295"/>
      <c r="AQ89" s="295"/>
      <c r="AR89" s="295"/>
      <c r="AS89" s="295"/>
      <c r="AT89" s="295"/>
    </row>
    <row r="90" spans="1:9" ht="11.25" customHeight="1">
      <c r="A90" s="206"/>
      <c r="B90" s="255"/>
      <c r="C90" s="256"/>
      <c r="D90" s="256"/>
      <c r="E90" s="262" t="s">
        <v>738</v>
      </c>
      <c r="F90" s="287"/>
      <c r="G90" s="284"/>
      <c r="H90" s="281"/>
      <c r="I90" s="39"/>
    </row>
    <row r="91" spans="1:9" ht="15">
      <c r="A91" s="206">
        <v>2210</v>
      </c>
      <c r="B91" s="255" t="s">
        <v>882</v>
      </c>
      <c r="C91" s="265">
        <v>1</v>
      </c>
      <c r="D91" s="265">
        <v>0</v>
      </c>
      <c r="E91" s="277" t="s">
        <v>104</v>
      </c>
      <c r="F91" s="296" t="s">
        <v>230</v>
      </c>
      <c r="G91" s="284">
        <f t="shared" si="1"/>
        <v>500</v>
      </c>
      <c r="H91" s="281">
        <v>500</v>
      </c>
      <c r="I91" s="39"/>
    </row>
    <row r="92" spans="1:46" s="12" customFormat="1" ht="10.5" customHeight="1">
      <c r="A92" s="206"/>
      <c r="B92" s="255"/>
      <c r="C92" s="256"/>
      <c r="D92" s="256"/>
      <c r="E92" s="262" t="s">
        <v>739</v>
      </c>
      <c r="F92" s="258"/>
      <c r="G92" s="284"/>
      <c r="H92" s="260"/>
      <c r="I92" s="264"/>
      <c r="J92" s="261"/>
      <c r="K92" s="261"/>
      <c r="L92" s="261"/>
      <c r="M92" s="261"/>
      <c r="N92" s="261"/>
      <c r="O92" s="261"/>
      <c r="P92" s="261"/>
      <c r="Q92" s="261"/>
      <c r="R92" s="261"/>
      <c r="S92" s="261"/>
      <c r="T92" s="261"/>
      <c r="U92" s="261"/>
      <c r="V92" s="261"/>
      <c r="W92" s="261"/>
      <c r="X92" s="261"/>
      <c r="Y92" s="261"/>
      <c r="Z92" s="261"/>
      <c r="AA92" s="261"/>
      <c r="AB92" s="261"/>
      <c r="AC92" s="261"/>
      <c r="AD92" s="261"/>
      <c r="AE92" s="261"/>
      <c r="AF92" s="261"/>
      <c r="AG92" s="261"/>
      <c r="AH92" s="261"/>
      <c r="AI92" s="261"/>
      <c r="AJ92" s="261"/>
      <c r="AK92" s="261"/>
      <c r="AL92" s="261"/>
      <c r="AM92" s="261"/>
      <c r="AN92" s="261"/>
      <c r="AO92" s="261"/>
      <c r="AP92" s="261"/>
      <c r="AQ92" s="261"/>
      <c r="AR92" s="261"/>
      <c r="AS92" s="261"/>
      <c r="AT92" s="261"/>
    </row>
    <row r="93" spans="1:9" ht="15">
      <c r="A93" s="206">
        <v>2211</v>
      </c>
      <c r="B93" s="52" t="s">
        <v>882</v>
      </c>
      <c r="C93" s="265">
        <v>1</v>
      </c>
      <c r="D93" s="265">
        <v>1</v>
      </c>
      <c r="E93" s="262" t="s">
        <v>105</v>
      </c>
      <c r="F93" s="288" t="s">
        <v>231</v>
      </c>
      <c r="G93" s="284">
        <f t="shared" si="1"/>
        <v>500</v>
      </c>
      <c r="H93" s="281">
        <v>500</v>
      </c>
      <c r="I93" s="39"/>
    </row>
    <row r="94" spans="1:9" ht="24.75" customHeight="1">
      <c r="A94" s="206"/>
      <c r="B94" s="52"/>
      <c r="C94" s="265"/>
      <c r="D94" s="265"/>
      <c r="E94" s="262" t="s">
        <v>189</v>
      </c>
      <c r="F94" s="276"/>
      <c r="G94" s="284">
        <f t="shared" si="1"/>
        <v>0</v>
      </c>
      <c r="H94" s="281"/>
      <c r="I94" s="39"/>
    </row>
    <row r="95" spans="1:9" ht="24.75" customHeight="1">
      <c r="A95" s="206"/>
      <c r="B95" s="52"/>
      <c r="C95" s="265"/>
      <c r="D95" s="265"/>
      <c r="E95" s="272" t="s">
        <v>203</v>
      </c>
      <c r="F95" s="276"/>
      <c r="G95" s="284">
        <f t="shared" si="1"/>
        <v>500</v>
      </c>
      <c r="H95" s="281">
        <v>500</v>
      </c>
      <c r="I95" s="39"/>
    </row>
    <row r="96" spans="1:9" ht="15">
      <c r="A96" s="206">
        <v>2220</v>
      </c>
      <c r="B96" s="255" t="s">
        <v>882</v>
      </c>
      <c r="C96" s="256">
        <v>2</v>
      </c>
      <c r="D96" s="256">
        <v>0</v>
      </c>
      <c r="E96" s="277" t="s">
        <v>106</v>
      </c>
      <c r="F96" s="296" t="s">
        <v>232</v>
      </c>
      <c r="G96" s="263">
        <f t="shared" si="1"/>
        <v>0</v>
      </c>
      <c r="H96" s="39"/>
      <c r="I96" s="39"/>
    </row>
    <row r="97" spans="1:46" s="12" customFormat="1" ht="10.5" customHeight="1">
      <c r="A97" s="206"/>
      <c r="B97" s="255"/>
      <c r="C97" s="256"/>
      <c r="D97" s="256"/>
      <c r="E97" s="262" t="s">
        <v>739</v>
      </c>
      <c r="F97" s="258"/>
      <c r="G97" s="263"/>
      <c r="H97" s="264"/>
      <c r="I97" s="264"/>
      <c r="J97" s="261"/>
      <c r="K97" s="261"/>
      <c r="L97" s="261"/>
      <c r="M97" s="261"/>
      <c r="N97" s="261"/>
      <c r="O97" s="261"/>
      <c r="P97" s="261"/>
      <c r="Q97" s="261"/>
      <c r="R97" s="261"/>
      <c r="S97" s="261"/>
      <c r="T97" s="261"/>
      <c r="U97" s="261"/>
      <c r="V97" s="261"/>
      <c r="W97" s="261"/>
      <c r="X97" s="261"/>
      <c r="Y97" s="261"/>
      <c r="Z97" s="261"/>
      <c r="AA97" s="261"/>
      <c r="AB97" s="261"/>
      <c r="AC97" s="261"/>
      <c r="AD97" s="261"/>
      <c r="AE97" s="261"/>
      <c r="AF97" s="261"/>
      <c r="AG97" s="261"/>
      <c r="AH97" s="261"/>
      <c r="AI97" s="261"/>
      <c r="AJ97" s="261"/>
      <c r="AK97" s="261"/>
      <c r="AL97" s="261"/>
      <c r="AM97" s="261"/>
      <c r="AN97" s="261"/>
      <c r="AO97" s="261"/>
      <c r="AP97" s="261"/>
      <c r="AQ97" s="261"/>
      <c r="AR97" s="261"/>
      <c r="AS97" s="261"/>
      <c r="AT97" s="261"/>
    </row>
    <row r="98" spans="1:9" ht="15">
      <c r="A98" s="206">
        <v>2221</v>
      </c>
      <c r="B98" s="52" t="s">
        <v>882</v>
      </c>
      <c r="C98" s="265">
        <v>2</v>
      </c>
      <c r="D98" s="265">
        <v>1</v>
      </c>
      <c r="E98" s="262" t="s">
        <v>107</v>
      </c>
      <c r="F98" s="288" t="s">
        <v>233</v>
      </c>
      <c r="G98" s="263">
        <f t="shared" si="1"/>
        <v>0</v>
      </c>
      <c r="H98" s="39"/>
      <c r="I98" s="39"/>
    </row>
    <row r="99" spans="1:9" ht="25.5" customHeight="1">
      <c r="A99" s="206"/>
      <c r="B99" s="52"/>
      <c r="C99" s="265"/>
      <c r="D99" s="265"/>
      <c r="E99" s="262" t="s">
        <v>189</v>
      </c>
      <c r="F99" s="276"/>
      <c r="G99" s="263">
        <f t="shared" si="1"/>
        <v>0</v>
      </c>
      <c r="H99" s="39"/>
      <c r="I99" s="39"/>
    </row>
    <row r="100" spans="1:9" ht="15">
      <c r="A100" s="206">
        <v>2230</v>
      </c>
      <c r="B100" s="255" t="s">
        <v>882</v>
      </c>
      <c r="C100" s="265">
        <v>3</v>
      </c>
      <c r="D100" s="265">
        <v>0</v>
      </c>
      <c r="E100" s="277" t="s">
        <v>108</v>
      </c>
      <c r="F100" s="296" t="s">
        <v>234</v>
      </c>
      <c r="G100" s="263">
        <f t="shared" si="1"/>
        <v>0</v>
      </c>
      <c r="H100" s="39"/>
      <c r="I100" s="39"/>
    </row>
    <row r="101" spans="1:46" s="12" customFormat="1" ht="10.5" customHeight="1">
      <c r="A101" s="206"/>
      <c r="B101" s="255"/>
      <c r="C101" s="256"/>
      <c r="D101" s="256"/>
      <c r="E101" s="262" t="s">
        <v>739</v>
      </c>
      <c r="F101" s="258"/>
      <c r="G101" s="263"/>
      <c r="H101" s="264"/>
      <c r="I101" s="264"/>
      <c r="J101" s="261"/>
      <c r="K101" s="261"/>
      <c r="L101" s="261"/>
      <c r="M101" s="261"/>
      <c r="N101" s="261"/>
      <c r="O101" s="261"/>
      <c r="P101" s="261"/>
      <c r="Q101" s="261"/>
      <c r="R101" s="261"/>
      <c r="S101" s="261"/>
      <c r="T101" s="261"/>
      <c r="U101" s="261"/>
      <c r="V101" s="261"/>
      <c r="W101" s="261"/>
      <c r="X101" s="261"/>
      <c r="Y101" s="261"/>
      <c r="Z101" s="261"/>
      <c r="AA101" s="261"/>
      <c r="AB101" s="261"/>
      <c r="AC101" s="261"/>
      <c r="AD101" s="261"/>
      <c r="AE101" s="261"/>
      <c r="AF101" s="261"/>
      <c r="AG101" s="261"/>
      <c r="AH101" s="261"/>
      <c r="AI101" s="261"/>
      <c r="AJ101" s="261"/>
      <c r="AK101" s="261"/>
      <c r="AL101" s="261"/>
      <c r="AM101" s="261"/>
      <c r="AN101" s="261"/>
      <c r="AO101" s="261"/>
      <c r="AP101" s="261"/>
      <c r="AQ101" s="261"/>
      <c r="AR101" s="261"/>
      <c r="AS101" s="261"/>
      <c r="AT101" s="261"/>
    </row>
    <row r="102" spans="1:9" ht="15">
      <c r="A102" s="206">
        <v>2231</v>
      </c>
      <c r="B102" s="52" t="s">
        <v>882</v>
      </c>
      <c r="C102" s="265">
        <v>3</v>
      </c>
      <c r="D102" s="265">
        <v>1</v>
      </c>
      <c r="E102" s="262" t="s">
        <v>109</v>
      </c>
      <c r="F102" s="288" t="s">
        <v>235</v>
      </c>
      <c r="G102" s="263">
        <f t="shared" si="1"/>
        <v>0</v>
      </c>
      <c r="H102" s="39"/>
      <c r="I102" s="39"/>
    </row>
    <row r="103" spans="1:9" ht="24" customHeight="1">
      <c r="A103" s="206"/>
      <c r="B103" s="52"/>
      <c r="C103" s="265"/>
      <c r="D103" s="265"/>
      <c r="E103" s="262" t="s">
        <v>189</v>
      </c>
      <c r="F103" s="276"/>
      <c r="G103" s="263">
        <f t="shared" si="1"/>
        <v>0</v>
      </c>
      <c r="H103" s="39"/>
      <c r="I103" s="39"/>
    </row>
    <row r="104" spans="1:9" ht="24">
      <c r="A104" s="206">
        <v>2240</v>
      </c>
      <c r="B104" s="255" t="s">
        <v>882</v>
      </c>
      <c r="C104" s="256">
        <v>4</v>
      </c>
      <c r="D104" s="256">
        <v>0</v>
      </c>
      <c r="E104" s="277" t="s">
        <v>110</v>
      </c>
      <c r="F104" s="258" t="s">
        <v>236</v>
      </c>
      <c r="G104" s="263">
        <f t="shared" si="1"/>
        <v>0</v>
      </c>
      <c r="H104" s="39"/>
      <c r="I104" s="39"/>
    </row>
    <row r="105" spans="1:46" s="12" customFormat="1" ht="10.5" customHeight="1">
      <c r="A105" s="206"/>
      <c r="B105" s="255"/>
      <c r="C105" s="256"/>
      <c r="D105" s="256"/>
      <c r="E105" s="262" t="s">
        <v>739</v>
      </c>
      <c r="F105" s="258"/>
      <c r="G105" s="263"/>
      <c r="H105" s="264"/>
      <c r="I105" s="264"/>
      <c r="J105" s="261"/>
      <c r="K105" s="261"/>
      <c r="L105" s="261"/>
      <c r="M105" s="261"/>
      <c r="N105" s="261"/>
      <c r="O105" s="261"/>
      <c r="P105" s="261"/>
      <c r="Q105" s="261"/>
      <c r="R105" s="261"/>
      <c r="S105" s="261"/>
      <c r="T105" s="261"/>
      <c r="U105" s="261"/>
      <c r="V105" s="261"/>
      <c r="W105" s="261"/>
      <c r="X105" s="261"/>
      <c r="Y105" s="261"/>
      <c r="Z105" s="261"/>
      <c r="AA105" s="261"/>
      <c r="AB105" s="261"/>
      <c r="AC105" s="261"/>
      <c r="AD105" s="261"/>
      <c r="AE105" s="261"/>
      <c r="AF105" s="261"/>
      <c r="AG105" s="261"/>
      <c r="AH105" s="261"/>
      <c r="AI105" s="261"/>
      <c r="AJ105" s="261"/>
      <c r="AK105" s="261"/>
      <c r="AL105" s="261"/>
      <c r="AM105" s="261"/>
      <c r="AN105" s="261"/>
      <c r="AO105" s="261"/>
      <c r="AP105" s="261"/>
      <c r="AQ105" s="261"/>
      <c r="AR105" s="261"/>
      <c r="AS105" s="261"/>
      <c r="AT105" s="261"/>
    </row>
    <row r="106" spans="1:9" ht="24">
      <c r="A106" s="206">
        <v>2241</v>
      </c>
      <c r="B106" s="52" t="s">
        <v>882</v>
      </c>
      <c r="C106" s="265">
        <v>4</v>
      </c>
      <c r="D106" s="265">
        <v>1</v>
      </c>
      <c r="E106" s="262" t="s">
        <v>110</v>
      </c>
      <c r="F106" s="288" t="s">
        <v>236</v>
      </c>
      <c r="G106" s="263">
        <f t="shared" si="1"/>
        <v>0</v>
      </c>
      <c r="H106" s="39"/>
      <c r="I106" s="39"/>
    </row>
    <row r="107" spans="1:46" s="12" customFormat="1" ht="10.5" customHeight="1">
      <c r="A107" s="206"/>
      <c r="B107" s="255"/>
      <c r="C107" s="256"/>
      <c r="D107" s="256"/>
      <c r="E107" s="262" t="s">
        <v>739</v>
      </c>
      <c r="F107" s="258"/>
      <c r="G107" s="263"/>
      <c r="H107" s="264"/>
      <c r="I107" s="264"/>
      <c r="J107" s="261"/>
      <c r="K107" s="261"/>
      <c r="L107" s="261"/>
      <c r="M107" s="261"/>
      <c r="N107" s="261"/>
      <c r="O107" s="261"/>
      <c r="P107" s="261"/>
      <c r="Q107" s="261"/>
      <c r="R107" s="261"/>
      <c r="S107" s="261"/>
      <c r="T107" s="261"/>
      <c r="U107" s="261"/>
      <c r="V107" s="261"/>
      <c r="W107" s="261"/>
      <c r="X107" s="261"/>
      <c r="Y107" s="261"/>
      <c r="Z107" s="261"/>
      <c r="AA107" s="261"/>
      <c r="AB107" s="261"/>
      <c r="AC107" s="261"/>
      <c r="AD107" s="261"/>
      <c r="AE107" s="261"/>
      <c r="AF107" s="261"/>
      <c r="AG107" s="261"/>
      <c r="AH107" s="261"/>
      <c r="AI107" s="261"/>
      <c r="AJ107" s="261"/>
      <c r="AK107" s="261"/>
      <c r="AL107" s="261"/>
      <c r="AM107" s="261"/>
      <c r="AN107" s="261"/>
      <c r="AO107" s="261"/>
      <c r="AP107" s="261"/>
      <c r="AQ107" s="261"/>
      <c r="AR107" s="261"/>
      <c r="AS107" s="261"/>
      <c r="AT107" s="261"/>
    </row>
    <row r="108" spans="1:9" ht="15">
      <c r="A108" s="206">
        <v>2250</v>
      </c>
      <c r="B108" s="255" t="s">
        <v>882</v>
      </c>
      <c r="C108" s="256">
        <v>5</v>
      </c>
      <c r="D108" s="256">
        <v>0</v>
      </c>
      <c r="E108" s="277" t="s">
        <v>111</v>
      </c>
      <c r="F108" s="258" t="s">
        <v>237</v>
      </c>
      <c r="G108" s="263">
        <f t="shared" si="1"/>
        <v>0</v>
      </c>
      <c r="H108" s="39"/>
      <c r="I108" s="39"/>
    </row>
    <row r="109" spans="1:46" s="12" customFormat="1" ht="10.5" customHeight="1">
      <c r="A109" s="206"/>
      <c r="B109" s="255"/>
      <c r="C109" s="256"/>
      <c r="D109" s="256"/>
      <c r="E109" s="262" t="s">
        <v>739</v>
      </c>
      <c r="F109" s="258"/>
      <c r="G109" s="263"/>
      <c r="H109" s="264"/>
      <c r="I109" s="264"/>
      <c r="J109" s="261"/>
      <c r="K109" s="261"/>
      <c r="L109" s="261"/>
      <c r="M109" s="261"/>
      <c r="N109" s="261"/>
      <c r="O109" s="261"/>
      <c r="P109" s="261"/>
      <c r="Q109" s="261"/>
      <c r="R109" s="261"/>
      <c r="S109" s="261"/>
      <c r="T109" s="261"/>
      <c r="U109" s="261"/>
      <c r="V109" s="261"/>
      <c r="W109" s="261"/>
      <c r="X109" s="261"/>
      <c r="Y109" s="261"/>
      <c r="Z109" s="261"/>
      <c r="AA109" s="261"/>
      <c r="AB109" s="261"/>
      <c r="AC109" s="261"/>
      <c r="AD109" s="261"/>
      <c r="AE109" s="261"/>
      <c r="AF109" s="261"/>
      <c r="AG109" s="261"/>
      <c r="AH109" s="261"/>
      <c r="AI109" s="261"/>
      <c r="AJ109" s="261"/>
      <c r="AK109" s="261"/>
      <c r="AL109" s="261"/>
      <c r="AM109" s="261"/>
      <c r="AN109" s="261"/>
      <c r="AO109" s="261"/>
      <c r="AP109" s="261"/>
      <c r="AQ109" s="261"/>
      <c r="AR109" s="261"/>
      <c r="AS109" s="261"/>
      <c r="AT109" s="261"/>
    </row>
    <row r="110" spans="1:9" ht="15">
      <c r="A110" s="206">
        <v>2251</v>
      </c>
      <c r="B110" s="52" t="s">
        <v>882</v>
      </c>
      <c r="C110" s="265">
        <v>5</v>
      </c>
      <c r="D110" s="265">
        <v>1</v>
      </c>
      <c r="E110" s="262" t="s">
        <v>111</v>
      </c>
      <c r="F110" s="288" t="s">
        <v>238</v>
      </c>
      <c r="G110" s="263">
        <f t="shared" si="1"/>
        <v>0</v>
      </c>
      <c r="H110" s="39"/>
      <c r="I110" s="39"/>
    </row>
    <row r="111" spans="1:9" ht="27" customHeight="1">
      <c r="A111" s="206"/>
      <c r="B111" s="52"/>
      <c r="C111" s="265"/>
      <c r="D111" s="265"/>
      <c r="E111" s="262" t="s">
        <v>189</v>
      </c>
      <c r="F111" s="276"/>
      <c r="G111" s="263">
        <f t="shared" si="1"/>
        <v>0</v>
      </c>
      <c r="H111" s="39"/>
      <c r="I111" s="39"/>
    </row>
    <row r="112" spans="1:46" s="32" customFormat="1" ht="44.25" customHeight="1">
      <c r="A112" s="79">
        <v>2300</v>
      </c>
      <c r="B112" s="255" t="s">
        <v>883</v>
      </c>
      <c r="C112" s="256">
        <v>0</v>
      </c>
      <c r="D112" s="256">
        <v>0</v>
      </c>
      <c r="E112" s="297" t="s">
        <v>538</v>
      </c>
      <c r="F112" s="294" t="s">
        <v>239</v>
      </c>
      <c r="G112" s="263">
        <f t="shared" si="1"/>
        <v>0</v>
      </c>
      <c r="H112" s="39">
        <f>H114+H122+H126+H132+H136+H140+H144</f>
        <v>0</v>
      </c>
      <c r="I112" s="39">
        <f>I114+I122+I126+I132+I136+I140+I144</f>
        <v>0</v>
      </c>
      <c r="J112" s="295"/>
      <c r="K112" s="295"/>
      <c r="L112" s="295"/>
      <c r="M112" s="295"/>
      <c r="N112" s="295"/>
      <c r="O112" s="295"/>
      <c r="P112" s="295"/>
      <c r="Q112" s="295"/>
      <c r="R112" s="295"/>
      <c r="S112" s="295"/>
      <c r="T112" s="295"/>
      <c r="U112" s="295"/>
      <c r="V112" s="295"/>
      <c r="W112" s="295"/>
      <c r="X112" s="295"/>
      <c r="Y112" s="295"/>
      <c r="Z112" s="295"/>
      <c r="AA112" s="295"/>
      <c r="AB112" s="295"/>
      <c r="AC112" s="295"/>
      <c r="AD112" s="295"/>
      <c r="AE112" s="295"/>
      <c r="AF112" s="295"/>
      <c r="AG112" s="295"/>
      <c r="AH112" s="295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5"/>
      <c r="AS112" s="295"/>
      <c r="AT112" s="295"/>
    </row>
    <row r="113" spans="1:9" ht="11.25" customHeight="1">
      <c r="A113" s="206"/>
      <c r="B113" s="255"/>
      <c r="C113" s="256"/>
      <c r="D113" s="256"/>
      <c r="E113" s="262" t="s">
        <v>738</v>
      </c>
      <c r="F113" s="287"/>
      <c r="G113" s="263"/>
      <c r="H113" s="39"/>
      <c r="I113" s="39"/>
    </row>
    <row r="114" spans="1:9" ht="15">
      <c r="A114" s="206">
        <v>2310</v>
      </c>
      <c r="B114" s="255" t="s">
        <v>883</v>
      </c>
      <c r="C114" s="256">
        <v>1</v>
      </c>
      <c r="D114" s="256">
        <v>0</v>
      </c>
      <c r="E114" s="277" t="s">
        <v>612</v>
      </c>
      <c r="F114" s="258" t="s">
        <v>240</v>
      </c>
      <c r="G114" s="263">
        <f t="shared" si="1"/>
        <v>0</v>
      </c>
      <c r="H114" s="39"/>
      <c r="I114" s="39"/>
    </row>
    <row r="115" spans="1:46" s="12" customFormat="1" ht="10.5" customHeight="1">
      <c r="A115" s="206"/>
      <c r="B115" s="255"/>
      <c r="C115" s="256"/>
      <c r="D115" s="256"/>
      <c r="E115" s="262" t="s">
        <v>739</v>
      </c>
      <c r="F115" s="258"/>
      <c r="G115" s="263"/>
      <c r="H115" s="264"/>
      <c r="I115" s="264"/>
      <c r="J115" s="261"/>
      <c r="K115" s="261"/>
      <c r="L115" s="261"/>
      <c r="M115" s="261"/>
      <c r="N115" s="261"/>
      <c r="O115" s="261"/>
      <c r="P115" s="261"/>
      <c r="Q115" s="261"/>
      <c r="R115" s="261"/>
      <c r="S115" s="261"/>
      <c r="T115" s="261"/>
      <c r="U115" s="261"/>
      <c r="V115" s="261"/>
      <c r="W115" s="261"/>
      <c r="X115" s="261"/>
      <c r="Y115" s="261"/>
      <c r="Z115" s="261"/>
      <c r="AA115" s="261"/>
      <c r="AB115" s="261"/>
      <c r="AC115" s="261"/>
      <c r="AD115" s="261"/>
      <c r="AE115" s="261"/>
      <c r="AF115" s="261"/>
      <c r="AG115" s="261"/>
      <c r="AH115" s="261"/>
      <c r="AI115" s="261"/>
      <c r="AJ115" s="261"/>
      <c r="AK115" s="261"/>
      <c r="AL115" s="261"/>
      <c r="AM115" s="261"/>
      <c r="AN115" s="261"/>
      <c r="AO115" s="261"/>
      <c r="AP115" s="261"/>
      <c r="AQ115" s="261"/>
      <c r="AR115" s="261"/>
      <c r="AS115" s="261"/>
      <c r="AT115" s="261"/>
    </row>
    <row r="116" spans="1:9" ht="15">
      <c r="A116" s="206">
        <v>2311</v>
      </c>
      <c r="B116" s="52" t="s">
        <v>883</v>
      </c>
      <c r="C116" s="265">
        <v>1</v>
      </c>
      <c r="D116" s="265">
        <v>1</v>
      </c>
      <c r="E116" s="262" t="s">
        <v>112</v>
      </c>
      <c r="F116" s="288" t="s">
        <v>241</v>
      </c>
      <c r="G116" s="263">
        <f t="shared" si="1"/>
        <v>0</v>
      </c>
      <c r="H116" s="39"/>
      <c r="I116" s="39"/>
    </row>
    <row r="117" spans="1:9" ht="23.25" customHeight="1">
      <c r="A117" s="206"/>
      <c r="B117" s="52"/>
      <c r="C117" s="265"/>
      <c r="D117" s="265"/>
      <c r="E117" s="262" t="s">
        <v>189</v>
      </c>
      <c r="F117" s="276"/>
      <c r="G117" s="263">
        <f t="shared" si="1"/>
        <v>0</v>
      </c>
      <c r="H117" s="39"/>
      <c r="I117" s="39"/>
    </row>
    <row r="118" spans="1:9" ht="15">
      <c r="A118" s="206">
        <v>2312</v>
      </c>
      <c r="B118" s="52" t="s">
        <v>883</v>
      </c>
      <c r="C118" s="265">
        <v>1</v>
      </c>
      <c r="D118" s="265">
        <v>2</v>
      </c>
      <c r="E118" s="262" t="s">
        <v>613</v>
      </c>
      <c r="F118" s="288"/>
      <c r="G118" s="263">
        <f t="shared" si="1"/>
        <v>0</v>
      </c>
      <c r="H118" s="39"/>
      <c r="I118" s="39"/>
    </row>
    <row r="119" spans="1:9" ht="24.75" customHeight="1">
      <c r="A119" s="206"/>
      <c r="B119" s="52"/>
      <c r="C119" s="265"/>
      <c r="D119" s="265"/>
      <c r="E119" s="262" t="s">
        <v>189</v>
      </c>
      <c r="F119" s="276"/>
      <c r="G119" s="263">
        <f t="shared" si="1"/>
        <v>0</v>
      </c>
      <c r="H119" s="39"/>
      <c r="I119" s="39"/>
    </row>
    <row r="120" spans="1:9" ht="15">
      <c r="A120" s="206">
        <v>2313</v>
      </c>
      <c r="B120" s="52" t="s">
        <v>883</v>
      </c>
      <c r="C120" s="265">
        <v>1</v>
      </c>
      <c r="D120" s="265">
        <v>3</v>
      </c>
      <c r="E120" s="262" t="s">
        <v>614</v>
      </c>
      <c r="F120" s="288"/>
      <c r="G120" s="263">
        <f t="shared" si="1"/>
        <v>0</v>
      </c>
      <c r="H120" s="39"/>
      <c r="I120" s="39"/>
    </row>
    <row r="121" spans="1:9" ht="24" customHeight="1">
      <c r="A121" s="206"/>
      <c r="B121" s="52"/>
      <c r="C121" s="265"/>
      <c r="D121" s="265"/>
      <c r="E121" s="262" t="s">
        <v>189</v>
      </c>
      <c r="F121" s="276"/>
      <c r="G121" s="263">
        <f t="shared" si="1"/>
        <v>0</v>
      </c>
      <c r="H121" s="39"/>
      <c r="I121" s="39"/>
    </row>
    <row r="122" spans="1:9" ht="15">
      <c r="A122" s="206">
        <v>2320</v>
      </c>
      <c r="B122" s="255" t="s">
        <v>883</v>
      </c>
      <c r="C122" s="256">
        <v>2</v>
      </c>
      <c r="D122" s="256">
        <v>0</v>
      </c>
      <c r="E122" s="277" t="s">
        <v>615</v>
      </c>
      <c r="F122" s="258" t="s">
        <v>242</v>
      </c>
      <c r="G122" s="263">
        <f t="shared" si="1"/>
        <v>0</v>
      </c>
      <c r="H122" s="39"/>
      <c r="I122" s="39"/>
    </row>
    <row r="123" spans="1:46" s="12" customFormat="1" ht="10.5" customHeight="1">
      <c r="A123" s="206"/>
      <c r="B123" s="255"/>
      <c r="C123" s="256"/>
      <c r="D123" s="256"/>
      <c r="E123" s="262" t="s">
        <v>739</v>
      </c>
      <c r="F123" s="258"/>
      <c r="G123" s="263"/>
      <c r="H123" s="264"/>
      <c r="I123" s="264"/>
      <c r="J123" s="261"/>
      <c r="K123" s="261"/>
      <c r="L123" s="261"/>
      <c r="M123" s="261"/>
      <c r="N123" s="261"/>
      <c r="O123" s="261"/>
      <c r="P123" s="261"/>
      <c r="Q123" s="261"/>
      <c r="R123" s="261"/>
      <c r="S123" s="261"/>
      <c r="T123" s="261"/>
      <c r="U123" s="261"/>
      <c r="V123" s="261"/>
      <c r="W123" s="261"/>
      <c r="X123" s="261"/>
      <c r="Y123" s="261"/>
      <c r="Z123" s="261"/>
      <c r="AA123" s="261"/>
      <c r="AB123" s="261"/>
      <c r="AC123" s="261"/>
      <c r="AD123" s="261"/>
      <c r="AE123" s="261"/>
      <c r="AF123" s="261"/>
      <c r="AG123" s="261"/>
      <c r="AH123" s="261"/>
      <c r="AI123" s="261"/>
      <c r="AJ123" s="261"/>
      <c r="AK123" s="261"/>
      <c r="AL123" s="261"/>
      <c r="AM123" s="261"/>
      <c r="AN123" s="261"/>
      <c r="AO123" s="261"/>
      <c r="AP123" s="261"/>
      <c r="AQ123" s="261"/>
      <c r="AR123" s="261"/>
      <c r="AS123" s="261"/>
      <c r="AT123" s="261"/>
    </row>
    <row r="124" spans="1:9" ht="15">
      <c r="A124" s="206">
        <v>2321</v>
      </c>
      <c r="B124" s="52" t="s">
        <v>883</v>
      </c>
      <c r="C124" s="265">
        <v>2</v>
      </c>
      <c r="D124" s="265">
        <v>1</v>
      </c>
      <c r="E124" s="262" t="s">
        <v>616</v>
      </c>
      <c r="F124" s="288" t="s">
        <v>243</v>
      </c>
      <c r="G124" s="263">
        <f t="shared" si="1"/>
        <v>0</v>
      </c>
      <c r="H124" s="39"/>
      <c r="I124" s="39"/>
    </row>
    <row r="125" spans="1:9" ht="25.5" customHeight="1">
      <c r="A125" s="206"/>
      <c r="B125" s="52"/>
      <c r="C125" s="265"/>
      <c r="D125" s="265"/>
      <c r="E125" s="262" t="s">
        <v>189</v>
      </c>
      <c r="F125" s="276"/>
      <c r="G125" s="263">
        <f t="shared" si="1"/>
        <v>0</v>
      </c>
      <c r="H125" s="39"/>
      <c r="I125" s="39"/>
    </row>
    <row r="126" spans="1:9" ht="24">
      <c r="A126" s="206">
        <v>2330</v>
      </c>
      <c r="B126" s="255" t="s">
        <v>883</v>
      </c>
      <c r="C126" s="256">
        <v>3</v>
      </c>
      <c r="D126" s="256">
        <v>0</v>
      </c>
      <c r="E126" s="277" t="s">
        <v>617</v>
      </c>
      <c r="F126" s="258" t="s">
        <v>244</v>
      </c>
      <c r="G126" s="263">
        <f t="shared" si="1"/>
        <v>0</v>
      </c>
      <c r="H126" s="39"/>
      <c r="I126" s="39"/>
    </row>
    <row r="127" spans="1:46" s="12" customFormat="1" ht="10.5" customHeight="1">
      <c r="A127" s="206"/>
      <c r="B127" s="255"/>
      <c r="C127" s="256"/>
      <c r="D127" s="256"/>
      <c r="E127" s="262" t="s">
        <v>739</v>
      </c>
      <c r="F127" s="258"/>
      <c r="G127" s="263"/>
      <c r="H127" s="264"/>
      <c r="I127" s="264"/>
      <c r="J127" s="261"/>
      <c r="K127" s="261"/>
      <c r="L127" s="261"/>
      <c r="M127" s="261"/>
      <c r="N127" s="261"/>
      <c r="O127" s="261"/>
      <c r="P127" s="261"/>
      <c r="Q127" s="261"/>
      <c r="R127" s="261"/>
      <c r="S127" s="261"/>
      <c r="T127" s="261"/>
      <c r="U127" s="261"/>
      <c r="V127" s="261"/>
      <c r="W127" s="261"/>
      <c r="X127" s="261"/>
      <c r="Y127" s="261"/>
      <c r="Z127" s="261"/>
      <c r="AA127" s="261"/>
      <c r="AB127" s="261"/>
      <c r="AC127" s="261"/>
      <c r="AD127" s="261"/>
      <c r="AE127" s="261"/>
      <c r="AF127" s="261"/>
      <c r="AG127" s="261"/>
      <c r="AH127" s="261"/>
      <c r="AI127" s="261"/>
      <c r="AJ127" s="261"/>
      <c r="AK127" s="261"/>
      <c r="AL127" s="261"/>
      <c r="AM127" s="261"/>
      <c r="AN127" s="261"/>
      <c r="AO127" s="261"/>
      <c r="AP127" s="261"/>
      <c r="AQ127" s="261"/>
      <c r="AR127" s="261"/>
      <c r="AS127" s="261"/>
      <c r="AT127" s="261"/>
    </row>
    <row r="128" spans="1:9" ht="15">
      <c r="A128" s="206">
        <v>2331</v>
      </c>
      <c r="B128" s="52" t="s">
        <v>883</v>
      </c>
      <c r="C128" s="265">
        <v>3</v>
      </c>
      <c r="D128" s="265">
        <v>1</v>
      </c>
      <c r="E128" s="262" t="s">
        <v>113</v>
      </c>
      <c r="F128" s="288" t="s">
        <v>245</v>
      </c>
      <c r="G128" s="263">
        <f aca="true" t="shared" si="2" ref="G128:G188">H128+I128</f>
        <v>0</v>
      </c>
      <c r="H128" s="39"/>
      <c r="I128" s="39"/>
    </row>
    <row r="129" spans="1:9" ht="24.75" customHeight="1">
      <c r="A129" s="206"/>
      <c r="B129" s="52"/>
      <c r="C129" s="265"/>
      <c r="D129" s="265"/>
      <c r="E129" s="262" t="s">
        <v>189</v>
      </c>
      <c r="F129" s="276"/>
      <c r="G129" s="263">
        <f t="shared" si="2"/>
        <v>0</v>
      </c>
      <c r="H129" s="39"/>
      <c r="I129" s="39"/>
    </row>
    <row r="130" spans="1:9" ht="15">
      <c r="A130" s="206">
        <v>2332</v>
      </c>
      <c r="B130" s="52" t="s">
        <v>883</v>
      </c>
      <c r="C130" s="265">
        <v>3</v>
      </c>
      <c r="D130" s="265">
        <v>2</v>
      </c>
      <c r="E130" s="262" t="s">
        <v>618</v>
      </c>
      <c r="F130" s="288"/>
      <c r="G130" s="263">
        <f t="shared" si="2"/>
        <v>0</v>
      </c>
      <c r="H130" s="39"/>
      <c r="I130" s="39"/>
    </row>
    <row r="131" spans="1:9" ht="24.75" customHeight="1">
      <c r="A131" s="206"/>
      <c r="B131" s="52"/>
      <c r="C131" s="265"/>
      <c r="D131" s="265"/>
      <c r="E131" s="262" t="s">
        <v>189</v>
      </c>
      <c r="F131" s="276"/>
      <c r="G131" s="263">
        <f t="shared" si="2"/>
        <v>0</v>
      </c>
      <c r="H131" s="39"/>
      <c r="I131" s="39"/>
    </row>
    <row r="132" spans="1:9" ht="15">
      <c r="A132" s="206">
        <v>2340</v>
      </c>
      <c r="B132" s="255" t="s">
        <v>883</v>
      </c>
      <c r="C132" s="256">
        <v>4</v>
      </c>
      <c r="D132" s="256">
        <v>0</v>
      </c>
      <c r="E132" s="277" t="s">
        <v>619</v>
      </c>
      <c r="F132" s="288"/>
      <c r="G132" s="263">
        <f t="shared" si="2"/>
        <v>0</v>
      </c>
      <c r="H132" s="39"/>
      <c r="I132" s="39"/>
    </row>
    <row r="133" spans="1:46" s="12" customFormat="1" ht="10.5" customHeight="1">
      <c r="A133" s="206"/>
      <c r="B133" s="255"/>
      <c r="C133" s="256"/>
      <c r="D133" s="256"/>
      <c r="E133" s="262" t="s">
        <v>739</v>
      </c>
      <c r="F133" s="258"/>
      <c r="G133" s="263"/>
      <c r="H133" s="264"/>
      <c r="I133" s="264"/>
      <c r="J133" s="261"/>
      <c r="K133" s="261"/>
      <c r="L133" s="261"/>
      <c r="M133" s="261"/>
      <c r="N133" s="261"/>
      <c r="O133" s="261"/>
      <c r="P133" s="261"/>
      <c r="Q133" s="261"/>
      <c r="R133" s="261"/>
      <c r="S133" s="261"/>
      <c r="T133" s="261"/>
      <c r="U133" s="261"/>
      <c r="V133" s="261"/>
      <c r="W133" s="261"/>
      <c r="X133" s="261"/>
      <c r="Y133" s="261"/>
      <c r="Z133" s="261"/>
      <c r="AA133" s="261"/>
      <c r="AB133" s="261"/>
      <c r="AC133" s="261"/>
      <c r="AD133" s="261"/>
      <c r="AE133" s="261"/>
      <c r="AF133" s="261"/>
      <c r="AG133" s="261"/>
      <c r="AH133" s="261"/>
      <c r="AI133" s="261"/>
      <c r="AJ133" s="261"/>
      <c r="AK133" s="261"/>
      <c r="AL133" s="261"/>
      <c r="AM133" s="261"/>
      <c r="AN133" s="261"/>
      <c r="AO133" s="261"/>
      <c r="AP133" s="261"/>
      <c r="AQ133" s="261"/>
      <c r="AR133" s="261"/>
      <c r="AS133" s="261"/>
      <c r="AT133" s="261"/>
    </row>
    <row r="134" spans="1:9" ht="15">
      <c r="A134" s="206">
        <v>2341</v>
      </c>
      <c r="B134" s="52" t="s">
        <v>883</v>
      </c>
      <c r="C134" s="265">
        <v>4</v>
      </c>
      <c r="D134" s="265">
        <v>1</v>
      </c>
      <c r="E134" s="262" t="s">
        <v>619</v>
      </c>
      <c r="F134" s="288"/>
      <c r="G134" s="263">
        <f t="shared" si="2"/>
        <v>0</v>
      </c>
      <c r="H134" s="39"/>
      <c r="I134" s="39"/>
    </row>
    <row r="135" spans="1:9" ht="25.5" customHeight="1">
      <c r="A135" s="206"/>
      <c r="B135" s="52"/>
      <c r="C135" s="265"/>
      <c r="D135" s="265"/>
      <c r="E135" s="262" t="s">
        <v>189</v>
      </c>
      <c r="F135" s="276"/>
      <c r="G135" s="263">
        <f t="shared" si="2"/>
        <v>0</v>
      </c>
      <c r="H135" s="39"/>
      <c r="I135" s="39"/>
    </row>
    <row r="136" spans="1:9" ht="15">
      <c r="A136" s="206">
        <v>2350</v>
      </c>
      <c r="B136" s="255" t="s">
        <v>883</v>
      </c>
      <c r="C136" s="256">
        <v>5</v>
      </c>
      <c r="D136" s="256">
        <v>0</v>
      </c>
      <c r="E136" s="277" t="s">
        <v>114</v>
      </c>
      <c r="F136" s="258" t="s">
        <v>246</v>
      </c>
      <c r="G136" s="263">
        <f t="shared" si="2"/>
        <v>0</v>
      </c>
      <c r="H136" s="39"/>
      <c r="I136" s="39"/>
    </row>
    <row r="137" spans="1:46" s="12" customFormat="1" ht="10.5" customHeight="1">
      <c r="A137" s="206"/>
      <c r="B137" s="255"/>
      <c r="C137" s="256"/>
      <c r="D137" s="256"/>
      <c r="E137" s="262" t="s">
        <v>739</v>
      </c>
      <c r="F137" s="258"/>
      <c r="G137" s="263"/>
      <c r="H137" s="264"/>
      <c r="I137" s="264"/>
      <c r="J137" s="261"/>
      <c r="K137" s="261"/>
      <c r="L137" s="261"/>
      <c r="M137" s="261"/>
      <c r="N137" s="261"/>
      <c r="O137" s="261"/>
      <c r="P137" s="261"/>
      <c r="Q137" s="261"/>
      <c r="R137" s="261"/>
      <c r="S137" s="261"/>
      <c r="T137" s="261"/>
      <c r="U137" s="261"/>
      <c r="V137" s="261"/>
      <c r="W137" s="261"/>
      <c r="X137" s="261"/>
      <c r="Y137" s="261"/>
      <c r="Z137" s="261"/>
      <c r="AA137" s="261"/>
      <c r="AB137" s="261"/>
      <c r="AC137" s="261"/>
      <c r="AD137" s="261"/>
      <c r="AE137" s="261"/>
      <c r="AF137" s="261"/>
      <c r="AG137" s="261"/>
      <c r="AH137" s="261"/>
      <c r="AI137" s="261"/>
      <c r="AJ137" s="261"/>
      <c r="AK137" s="261"/>
      <c r="AL137" s="261"/>
      <c r="AM137" s="261"/>
      <c r="AN137" s="261"/>
      <c r="AO137" s="261"/>
      <c r="AP137" s="261"/>
      <c r="AQ137" s="261"/>
      <c r="AR137" s="261"/>
      <c r="AS137" s="261"/>
      <c r="AT137" s="261"/>
    </row>
    <row r="138" spans="1:9" ht="15">
      <c r="A138" s="206">
        <v>2351</v>
      </c>
      <c r="B138" s="52" t="s">
        <v>883</v>
      </c>
      <c r="C138" s="265">
        <v>5</v>
      </c>
      <c r="D138" s="265">
        <v>1</v>
      </c>
      <c r="E138" s="262" t="s">
        <v>115</v>
      </c>
      <c r="F138" s="288" t="s">
        <v>246</v>
      </c>
      <c r="G138" s="263">
        <f t="shared" si="2"/>
        <v>0</v>
      </c>
      <c r="H138" s="39"/>
      <c r="I138" s="39"/>
    </row>
    <row r="139" spans="1:9" ht="24" customHeight="1">
      <c r="A139" s="206"/>
      <c r="B139" s="52"/>
      <c r="C139" s="265"/>
      <c r="D139" s="265"/>
      <c r="E139" s="262" t="s">
        <v>189</v>
      </c>
      <c r="F139" s="276"/>
      <c r="G139" s="263">
        <f t="shared" si="2"/>
        <v>0</v>
      </c>
      <c r="H139" s="39"/>
      <c r="I139" s="39"/>
    </row>
    <row r="140" spans="1:9" ht="24.75" customHeight="1">
      <c r="A140" s="206">
        <v>2360</v>
      </c>
      <c r="B140" s="255" t="s">
        <v>883</v>
      </c>
      <c r="C140" s="256">
        <v>6</v>
      </c>
      <c r="D140" s="256">
        <v>0</v>
      </c>
      <c r="E140" s="277" t="s">
        <v>799</v>
      </c>
      <c r="F140" s="258" t="s">
        <v>247</v>
      </c>
      <c r="G140" s="263">
        <f t="shared" si="2"/>
        <v>0</v>
      </c>
      <c r="H140" s="39"/>
      <c r="I140" s="39"/>
    </row>
    <row r="141" spans="1:46" s="12" customFormat="1" ht="10.5" customHeight="1">
      <c r="A141" s="206"/>
      <c r="B141" s="255"/>
      <c r="C141" s="256"/>
      <c r="D141" s="256"/>
      <c r="E141" s="262" t="s">
        <v>739</v>
      </c>
      <c r="F141" s="258"/>
      <c r="G141" s="263"/>
      <c r="H141" s="264"/>
      <c r="I141" s="264"/>
      <c r="J141" s="261"/>
      <c r="K141" s="261"/>
      <c r="L141" s="261"/>
      <c r="M141" s="261"/>
      <c r="N141" s="261"/>
      <c r="O141" s="261"/>
      <c r="P141" s="261"/>
      <c r="Q141" s="261"/>
      <c r="R141" s="261"/>
      <c r="S141" s="261"/>
      <c r="T141" s="261"/>
      <c r="U141" s="261"/>
      <c r="V141" s="261"/>
      <c r="W141" s="261"/>
      <c r="X141" s="261"/>
      <c r="Y141" s="261"/>
      <c r="Z141" s="261"/>
      <c r="AA141" s="261"/>
      <c r="AB141" s="261"/>
      <c r="AC141" s="261"/>
      <c r="AD141" s="261"/>
      <c r="AE141" s="261"/>
      <c r="AF141" s="261"/>
      <c r="AG141" s="261"/>
      <c r="AH141" s="261"/>
      <c r="AI141" s="261"/>
      <c r="AJ141" s="261"/>
      <c r="AK141" s="261"/>
      <c r="AL141" s="261"/>
      <c r="AM141" s="261"/>
      <c r="AN141" s="261"/>
      <c r="AO141" s="261"/>
      <c r="AP141" s="261"/>
      <c r="AQ141" s="261"/>
      <c r="AR141" s="261"/>
      <c r="AS141" s="261"/>
      <c r="AT141" s="261"/>
    </row>
    <row r="142" spans="1:9" ht="24">
      <c r="A142" s="206">
        <v>2361</v>
      </c>
      <c r="B142" s="52" t="s">
        <v>883</v>
      </c>
      <c r="C142" s="265">
        <v>6</v>
      </c>
      <c r="D142" s="265">
        <v>1</v>
      </c>
      <c r="E142" s="262" t="s">
        <v>799</v>
      </c>
      <c r="F142" s="288" t="s">
        <v>248</v>
      </c>
      <c r="G142" s="263">
        <f t="shared" si="2"/>
        <v>0</v>
      </c>
      <c r="H142" s="39"/>
      <c r="I142" s="39"/>
    </row>
    <row r="143" spans="1:9" ht="25.5" customHeight="1">
      <c r="A143" s="206"/>
      <c r="B143" s="52"/>
      <c r="C143" s="265"/>
      <c r="D143" s="265"/>
      <c r="E143" s="262" t="s">
        <v>189</v>
      </c>
      <c r="F143" s="276"/>
      <c r="G143" s="263">
        <f t="shared" si="2"/>
        <v>0</v>
      </c>
      <c r="H143" s="39"/>
      <c r="I143" s="39"/>
    </row>
    <row r="144" spans="1:9" ht="24.75" customHeight="1">
      <c r="A144" s="206">
        <v>2370</v>
      </c>
      <c r="B144" s="255" t="s">
        <v>883</v>
      </c>
      <c r="C144" s="256">
        <v>7</v>
      </c>
      <c r="D144" s="256">
        <v>0</v>
      </c>
      <c r="E144" s="277" t="s">
        <v>801</v>
      </c>
      <c r="F144" s="258" t="s">
        <v>249</v>
      </c>
      <c r="G144" s="263">
        <f t="shared" si="2"/>
        <v>0</v>
      </c>
      <c r="H144" s="39"/>
      <c r="I144" s="39"/>
    </row>
    <row r="145" spans="1:46" s="12" customFormat="1" ht="10.5" customHeight="1">
      <c r="A145" s="206"/>
      <c r="B145" s="255"/>
      <c r="C145" s="256"/>
      <c r="D145" s="256"/>
      <c r="E145" s="262" t="s">
        <v>739</v>
      </c>
      <c r="F145" s="258"/>
      <c r="G145" s="263"/>
      <c r="H145" s="264"/>
      <c r="I145" s="264"/>
      <c r="J145" s="261"/>
      <c r="K145" s="261"/>
      <c r="L145" s="261"/>
      <c r="M145" s="261"/>
      <c r="N145" s="261"/>
      <c r="O145" s="261"/>
      <c r="P145" s="261"/>
      <c r="Q145" s="261"/>
      <c r="R145" s="261"/>
      <c r="S145" s="261"/>
      <c r="T145" s="261"/>
      <c r="U145" s="261"/>
      <c r="V145" s="261"/>
      <c r="W145" s="261"/>
      <c r="X145" s="261"/>
      <c r="Y145" s="261"/>
      <c r="Z145" s="261"/>
      <c r="AA145" s="261"/>
      <c r="AB145" s="261"/>
      <c r="AC145" s="261"/>
      <c r="AD145" s="261"/>
      <c r="AE145" s="261"/>
      <c r="AF145" s="261"/>
      <c r="AG145" s="261"/>
      <c r="AH145" s="261"/>
      <c r="AI145" s="261"/>
      <c r="AJ145" s="261"/>
      <c r="AK145" s="261"/>
      <c r="AL145" s="261"/>
      <c r="AM145" s="261"/>
      <c r="AN145" s="261"/>
      <c r="AO145" s="261"/>
      <c r="AP145" s="261"/>
      <c r="AQ145" s="261"/>
      <c r="AR145" s="261"/>
      <c r="AS145" s="261"/>
      <c r="AT145" s="261"/>
    </row>
    <row r="146" spans="1:9" ht="24">
      <c r="A146" s="206">
        <v>2371</v>
      </c>
      <c r="B146" s="52" t="s">
        <v>883</v>
      </c>
      <c r="C146" s="265">
        <v>7</v>
      </c>
      <c r="D146" s="265">
        <v>1</v>
      </c>
      <c r="E146" s="262" t="s">
        <v>801</v>
      </c>
      <c r="F146" s="288" t="s">
        <v>250</v>
      </c>
      <c r="G146" s="263">
        <f t="shared" si="2"/>
        <v>0</v>
      </c>
      <c r="H146" s="39"/>
      <c r="I146" s="39"/>
    </row>
    <row r="147" spans="1:9" ht="23.25" customHeight="1">
      <c r="A147" s="206"/>
      <c r="B147" s="52"/>
      <c r="C147" s="265"/>
      <c r="D147" s="265"/>
      <c r="E147" s="262" t="s">
        <v>189</v>
      </c>
      <c r="F147" s="276"/>
      <c r="G147" s="263">
        <f t="shared" si="2"/>
        <v>0</v>
      </c>
      <c r="H147" s="39"/>
      <c r="I147" s="39"/>
    </row>
    <row r="148" spans="1:46" s="32" customFormat="1" ht="36">
      <c r="A148" s="79">
        <v>2400</v>
      </c>
      <c r="B148" s="255" t="s">
        <v>885</v>
      </c>
      <c r="C148" s="256">
        <v>0</v>
      </c>
      <c r="D148" s="256">
        <v>0</v>
      </c>
      <c r="E148" s="297" t="s">
        <v>978</v>
      </c>
      <c r="F148" s="294" t="s">
        <v>251</v>
      </c>
      <c r="G148" s="284">
        <f>H148+I148</f>
        <v>5188.300000000001</v>
      </c>
      <c r="H148" s="281">
        <f>H150+H156+H167+H175+H183+H198+H202+H212+H222</f>
        <v>16250</v>
      </c>
      <c r="I148" s="281">
        <f>I150+I156+I167+I175+I183+I198+I202+I212+I222</f>
        <v>-11061.699999999999</v>
      </c>
      <c r="J148" s="295"/>
      <c r="K148" s="295"/>
      <c r="L148" s="295"/>
      <c r="M148" s="295"/>
      <c r="N148" s="295"/>
      <c r="O148" s="295"/>
      <c r="P148" s="295"/>
      <c r="Q148" s="295"/>
      <c r="R148" s="295"/>
      <c r="S148" s="295"/>
      <c r="T148" s="295"/>
      <c r="U148" s="295"/>
      <c r="V148" s="295"/>
      <c r="W148" s="295"/>
      <c r="X148" s="295"/>
      <c r="Y148" s="295"/>
      <c r="Z148" s="295"/>
      <c r="AA148" s="295"/>
      <c r="AB148" s="295"/>
      <c r="AC148" s="295"/>
      <c r="AD148" s="295"/>
      <c r="AE148" s="295"/>
      <c r="AF148" s="295"/>
      <c r="AG148" s="295"/>
      <c r="AH148" s="295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5"/>
      <c r="AS148" s="295"/>
      <c r="AT148" s="295"/>
    </row>
    <row r="149" spans="1:9" ht="11.25" customHeight="1">
      <c r="A149" s="206"/>
      <c r="B149" s="255"/>
      <c r="C149" s="256"/>
      <c r="D149" s="256"/>
      <c r="E149" s="262" t="s">
        <v>738</v>
      </c>
      <c r="F149" s="287"/>
      <c r="G149" s="263"/>
      <c r="H149" s="39"/>
      <c r="I149" s="39"/>
    </row>
    <row r="150" spans="1:9" ht="25.5" customHeight="1">
      <c r="A150" s="206">
        <v>2410</v>
      </c>
      <c r="B150" s="255" t="s">
        <v>885</v>
      </c>
      <c r="C150" s="256">
        <v>1</v>
      </c>
      <c r="D150" s="256">
        <v>0</v>
      </c>
      <c r="E150" s="277" t="s">
        <v>116</v>
      </c>
      <c r="F150" s="258" t="s">
        <v>252</v>
      </c>
      <c r="G150" s="263">
        <f t="shared" si="2"/>
        <v>0</v>
      </c>
      <c r="H150" s="39"/>
      <c r="I150" s="39"/>
    </row>
    <row r="151" spans="1:46" s="12" customFormat="1" ht="10.5" customHeight="1">
      <c r="A151" s="206"/>
      <c r="B151" s="255"/>
      <c r="C151" s="256"/>
      <c r="D151" s="256"/>
      <c r="E151" s="262" t="s">
        <v>739</v>
      </c>
      <c r="F151" s="258"/>
      <c r="G151" s="263"/>
      <c r="H151" s="264"/>
      <c r="I151" s="264"/>
      <c r="J151" s="261"/>
      <c r="K151" s="261"/>
      <c r="L151" s="261"/>
      <c r="M151" s="261"/>
      <c r="N151" s="261"/>
      <c r="O151" s="261"/>
      <c r="P151" s="261"/>
      <c r="Q151" s="261"/>
      <c r="R151" s="261"/>
      <c r="S151" s="261"/>
      <c r="T151" s="261"/>
      <c r="U151" s="261"/>
      <c r="V151" s="261"/>
      <c r="W151" s="261"/>
      <c r="X151" s="261"/>
      <c r="Y151" s="261"/>
      <c r="Z151" s="261"/>
      <c r="AA151" s="261"/>
      <c r="AB151" s="261"/>
      <c r="AC151" s="261"/>
      <c r="AD151" s="261"/>
      <c r="AE151" s="261"/>
      <c r="AF151" s="261"/>
      <c r="AG151" s="261"/>
      <c r="AH151" s="261"/>
      <c r="AI151" s="261"/>
      <c r="AJ151" s="261"/>
      <c r="AK151" s="261"/>
      <c r="AL151" s="261"/>
      <c r="AM151" s="261"/>
      <c r="AN151" s="261"/>
      <c r="AO151" s="261"/>
      <c r="AP151" s="261"/>
      <c r="AQ151" s="261"/>
      <c r="AR151" s="261"/>
      <c r="AS151" s="261"/>
      <c r="AT151" s="261"/>
    </row>
    <row r="152" spans="1:9" ht="24">
      <c r="A152" s="206">
        <v>2411</v>
      </c>
      <c r="B152" s="52" t="s">
        <v>885</v>
      </c>
      <c r="C152" s="265">
        <v>1</v>
      </c>
      <c r="D152" s="265">
        <v>1</v>
      </c>
      <c r="E152" s="262" t="s">
        <v>117</v>
      </c>
      <c r="F152" s="276" t="s">
        <v>253</v>
      </c>
      <c r="G152" s="263">
        <f t="shared" si="2"/>
        <v>0</v>
      </c>
      <c r="H152" s="39"/>
      <c r="I152" s="39"/>
    </row>
    <row r="153" spans="1:9" ht="24" customHeight="1">
      <c r="A153" s="206"/>
      <c r="B153" s="52"/>
      <c r="C153" s="265"/>
      <c r="D153" s="265"/>
      <c r="E153" s="262" t="s">
        <v>189</v>
      </c>
      <c r="F153" s="276"/>
      <c r="G153" s="263">
        <f t="shared" si="2"/>
        <v>0</v>
      </c>
      <c r="H153" s="39"/>
      <c r="I153" s="39"/>
    </row>
    <row r="154" spans="1:9" ht="24">
      <c r="A154" s="206">
        <v>2412</v>
      </c>
      <c r="B154" s="52" t="s">
        <v>885</v>
      </c>
      <c r="C154" s="265">
        <v>1</v>
      </c>
      <c r="D154" s="265">
        <v>2</v>
      </c>
      <c r="E154" s="262" t="s">
        <v>118</v>
      </c>
      <c r="F154" s="288" t="s">
        <v>254</v>
      </c>
      <c r="G154" s="263">
        <f t="shared" si="2"/>
        <v>0</v>
      </c>
      <c r="H154" s="39"/>
      <c r="I154" s="39"/>
    </row>
    <row r="155" spans="1:9" ht="22.5" customHeight="1">
      <c r="A155" s="206"/>
      <c r="B155" s="52"/>
      <c r="C155" s="265"/>
      <c r="D155" s="265"/>
      <c r="E155" s="262" t="s">
        <v>189</v>
      </c>
      <c r="F155" s="276"/>
      <c r="G155" s="263">
        <f t="shared" si="2"/>
        <v>0</v>
      </c>
      <c r="H155" s="39"/>
      <c r="I155" s="39"/>
    </row>
    <row r="156" spans="1:9" ht="24">
      <c r="A156" s="206">
        <v>2420</v>
      </c>
      <c r="B156" s="255" t="s">
        <v>885</v>
      </c>
      <c r="C156" s="256">
        <v>2</v>
      </c>
      <c r="D156" s="256">
        <v>0</v>
      </c>
      <c r="E156" s="277" t="s">
        <v>119</v>
      </c>
      <c r="F156" s="258" t="s">
        <v>255</v>
      </c>
      <c r="G156" s="284">
        <f t="shared" si="2"/>
        <v>250</v>
      </c>
      <c r="H156" s="281">
        <f>H158</f>
        <v>250</v>
      </c>
      <c r="I156" s="39"/>
    </row>
    <row r="157" spans="1:46" s="12" customFormat="1" ht="10.5" customHeight="1">
      <c r="A157" s="206"/>
      <c r="B157" s="255"/>
      <c r="C157" s="256"/>
      <c r="D157" s="256"/>
      <c r="E157" s="262" t="s">
        <v>739</v>
      </c>
      <c r="F157" s="258"/>
      <c r="G157" s="284"/>
      <c r="H157" s="260"/>
      <c r="I157" s="264"/>
      <c r="J157" s="261"/>
      <c r="K157" s="261"/>
      <c r="L157" s="261"/>
      <c r="M157" s="261"/>
      <c r="N157" s="261"/>
      <c r="O157" s="261"/>
      <c r="P157" s="261"/>
      <c r="Q157" s="261"/>
      <c r="R157" s="261"/>
      <c r="S157" s="261"/>
      <c r="T157" s="261"/>
      <c r="U157" s="261"/>
      <c r="V157" s="261"/>
      <c r="W157" s="261"/>
      <c r="X157" s="261"/>
      <c r="Y157" s="261"/>
      <c r="Z157" s="261"/>
      <c r="AA157" s="261"/>
      <c r="AB157" s="261"/>
      <c r="AC157" s="261"/>
      <c r="AD157" s="261"/>
      <c r="AE157" s="261"/>
      <c r="AF157" s="261"/>
      <c r="AG157" s="261"/>
      <c r="AH157" s="261"/>
      <c r="AI157" s="261"/>
      <c r="AJ157" s="261"/>
      <c r="AK157" s="261"/>
      <c r="AL157" s="261"/>
      <c r="AM157" s="261"/>
      <c r="AN157" s="261"/>
      <c r="AO157" s="261"/>
      <c r="AP157" s="261"/>
      <c r="AQ157" s="261"/>
      <c r="AR157" s="261"/>
      <c r="AS157" s="261"/>
      <c r="AT157" s="261"/>
    </row>
    <row r="158" spans="1:9" ht="15">
      <c r="A158" s="206">
        <v>2421</v>
      </c>
      <c r="B158" s="52" t="s">
        <v>885</v>
      </c>
      <c r="C158" s="265">
        <v>2</v>
      </c>
      <c r="D158" s="265">
        <v>1</v>
      </c>
      <c r="E158" s="262" t="s">
        <v>120</v>
      </c>
      <c r="F158" s="288" t="s">
        <v>256</v>
      </c>
      <c r="G158" s="284">
        <f t="shared" si="2"/>
        <v>250</v>
      </c>
      <c r="H158" s="281">
        <v>250</v>
      </c>
      <c r="I158" s="39"/>
    </row>
    <row r="159" spans="1:9" ht="24" customHeight="1">
      <c r="A159" s="206"/>
      <c r="B159" s="52"/>
      <c r="C159" s="265"/>
      <c r="D159" s="265"/>
      <c r="E159" s="262" t="s">
        <v>189</v>
      </c>
      <c r="F159" s="276"/>
      <c r="G159" s="284">
        <f t="shared" si="2"/>
        <v>250</v>
      </c>
      <c r="H159" s="281">
        <f>H160</f>
        <v>250</v>
      </c>
      <c r="I159" s="39"/>
    </row>
    <row r="160" spans="1:9" ht="15" customHeight="1">
      <c r="A160" s="206"/>
      <c r="B160" s="52"/>
      <c r="C160" s="265"/>
      <c r="D160" s="265"/>
      <c r="E160" s="292" t="s">
        <v>257</v>
      </c>
      <c r="F160" s="276"/>
      <c r="G160" s="284">
        <f t="shared" si="2"/>
        <v>250</v>
      </c>
      <c r="H160" s="281">
        <v>250</v>
      </c>
      <c r="I160" s="281"/>
    </row>
    <row r="161" spans="1:9" ht="15">
      <c r="A161" s="206">
        <v>2422</v>
      </c>
      <c r="B161" s="52" t="s">
        <v>885</v>
      </c>
      <c r="C161" s="265">
        <v>2</v>
      </c>
      <c r="D161" s="265">
        <v>2</v>
      </c>
      <c r="E161" s="262" t="s">
        <v>121</v>
      </c>
      <c r="F161" s="288" t="s">
        <v>258</v>
      </c>
      <c r="G161" s="263">
        <f t="shared" si="2"/>
        <v>0</v>
      </c>
      <c r="H161" s="39"/>
      <c r="I161" s="39"/>
    </row>
    <row r="162" spans="1:9" ht="22.5" customHeight="1">
      <c r="A162" s="206"/>
      <c r="B162" s="52"/>
      <c r="C162" s="265"/>
      <c r="D162" s="265"/>
      <c r="E162" s="262" t="s">
        <v>189</v>
      </c>
      <c r="F162" s="276"/>
      <c r="G162" s="263">
        <f t="shared" si="2"/>
        <v>0</v>
      </c>
      <c r="H162" s="39"/>
      <c r="I162" s="39"/>
    </row>
    <row r="163" spans="1:9" ht="15">
      <c r="A163" s="206">
        <v>2423</v>
      </c>
      <c r="B163" s="52" t="s">
        <v>885</v>
      </c>
      <c r="C163" s="265">
        <v>2</v>
      </c>
      <c r="D163" s="265">
        <v>3</v>
      </c>
      <c r="E163" s="262" t="s">
        <v>122</v>
      </c>
      <c r="F163" s="288" t="s">
        <v>259</v>
      </c>
      <c r="G163" s="263">
        <f t="shared" si="2"/>
        <v>0</v>
      </c>
      <c r="H163" s="39"/>
      <c r="I163" s="39"/>
    </row>
    <row r="164" spans="1:9" ht="22.5" customHeight="1">
      <c r="A164" s="206"/>
      <c r="B164" s="52"/>
      <c r="C164" s="265"/>
      <c r="D164" s="265"/>
      <c r="E164" s="262" t="s">
        <v>189</v>
      </c>
      <c r="F164" s="276"/>
      <c r="G164" s="263">
        <f t="shared" si="2"/>
        <v>0</v>
      </c>
      <c r="H164" s="39"/>
      <c r="I164" s="39"/>
    </row>
    <row r="165" spans="1:9" ht="15">
      <c r="A165" s="206">
        <v>2424</v>
      </c>
      <c r="B165" s="52" t="s">
        <v>885</v>
      </c>
      <c r="C165" s="265">
        <v>2</v>
      </c>
      <c r="D165" s="265">
        <v>4</v>
      </c>
      <c r="E165" s="262" t="s">
        <v>886</v>
      </c>
      <c r="F165" s="288"/>
      <c r="G165" s="263">
        <f t="shared" si="2"/>
        <v>0</v>
      </c>
      <c r="H165" s="39"/>
      <c r="I165" s="39"/>
    </row>
    <row r="166" spans="1:9" ht="25.5" customHeight="1">
      <c r="A166" s="206"/>
      <c r="B166" s="52"/>
      <c r="C166" s="265"/>
      <c r="D166" s="265"/>
      <c r="E166" s="262" t="s">
        <v>189</v>
      </c>
      <c r="F166" s="276"/>
      <c r="G166" s="263">
        <f t="shared" si="2"/>
        <v>0</v>
      </c>
      <c r="H166" s="39"/>
      <c r="I166" s="39"/>
    </row>
    <row r="167" spans="1:9" ht="15">
      <c r="A167" s="206">
        <v>2430</v>
      </c>
      <c r="B167" s="255" t="s">
        <v>885</v>
      </c>
      <c r="C167" s="256">
        <v>3</v>
      </c>
      <c r="D167" s="256">
        <v>0</v>
      </c>
      <c r="E167" s="277" t="s">
        <v>123</v>
      </c>
      <c r="F167" s="258" t="s">
        <v>260</v>
      </c>
      <c r="G167" s="263">
        <f t="shared" si="2"/>
        <v>0</v>
      </c>
      <c r="H167" s="39"/>
      <c r="I167" s="39"/>
    </row>
    <row r="168" spans="1:46" s="12" customFormat="1" ht="10.5" customHeight="1">
      <c r="A168" s="206"/>
      <c r="B168" s="255"/>
      <c r="C168" s="256"/>
      <c r="D168" s="256"/>
      <c r="E168" s="262" t="s">
        <v>739</v>
      </c>
      <c r="F168" s="258"/>
      <c r="G168" s="263">
        <f t="shared" si="2"/>
        <v>0</v>
      </c>
      <c r="H168" s="264"/>
      <c r="I168" s="264"/>
      <c r="J168" s="261"/>
      <c r="K168" s="261"/>
      <c r="L168" s="261"/>
      <c r="M168" s="261"/>
      <c r="N168" s="261"/>
      <c r="O168" s="261"/>
      <c r="P168" s="261"/>
      <c r="Q168" s="261"/>
      <c r="R168" s="261"/>
      <c r="S168" s="261"/>
      <c r="T168" s="261"/>
      <c r="U168" s="261"/>
      <c r="V168" s="261"/>
      <c r="W168" s="261"/>
      <c r="X168" s="261"/>
      <c r="Y168" s="261"/>
      <c r="Z168" s="261"/>
      <c r="AA168" s="261"/>
      <c r="AB168" s="261"/>
      <c r="AC168" s="261"/>
      <c r="AD168" s="261"/>
      <c r="AE168" s="261"/>
      <c r="AF168" s="261"/>
      <c r="AG168" s="261"/>
      <c r="AH168" s="261"/>
      <c r="AI168" s="261"/>
      <c r="AJ168" s="261"/>
      <c r="AK168" s="261"/>
      <c r="AL168" s="261"/>
      <c r="AM168" s="261"/>
      <c r="AN168" s="261"/>
      <c r="AO168" s="261"/>
      <c r="AP168" s="261"/>
      <c r="AQ168" s="261"/>
      <c r="AR168" s="261"/>
      <c r="AS168" s="261"/>
      <c r="AT168" s="261"/>
    </row>
    <row r="169" spans="1:9" ht="15">
      <c r="A169" s="206">
        <v>2431</v>
      </c>
      <c r="B169" s="52" t="s">
        <v>885</v>
      </c>
      <c r="C169" s="265">
        <v>3</v>
      </c>
      <c r="D169" s="265">
        <v>1</v>
      </c>
      <c r="E169" s="262" t="s">
        <v>124</v>
      </c>
      <c r="F169" s="288" t="s">
        <v>261</v>
      </c>
      <c r="G169" s="263">
        <f t="shared" si="2"/>
        <v>0</v>
      </c>
      <c r="H169" s="39"/>
      <c r="I169" s="39"/>
    </row>
    <row r="170" spans="1:9" ht="23.25" customHeight="1">
      <c r="A170" s="206"/>
      <c r="B170" s="52"/>
      <c r="C170" s="265"/>
      <c r="D170" s="265"/>
      <c r="E170" s="262" t="s">
        <v>189</v>
      </c>
      <c r="F170" s="276"/>
      <c r="G170" s="263">
        <f t="shared" si="2"/>
        <v>0</v>
      </c>
      <c r="H170" s="39"/>
      <c r="I170" s="39"/>
    </row>
    <row r="171" spans="1:9" ht="15">
      <c r="A171" s="206">
        <v>2432</v>
      </c>
      <c r="B171" s="52" t="s">
        <v>885</v>
      </c>
      <c r="C171" s="265">
        <v>3</v>
      </c>
      <c r="D171" s="265">
        <v>2</v>
      </c>
      <c r="E171" s="262" t="s">
        <v>125</v>
      </c>
      <c r="F171" s="288" t="s">
        <v>262</v>
      </c>
      <c r="G171" s="263">
        <f t="shared" si="2"/>
        <v>0</v>
      </c>
      <c r="H171" s="39"/>
      <c r="I171" s="39"/>
    </row>
    <row r="172" spans="1:9" ht="24.75" customHeight="1">
      <c r="A172" s="206"/>
      <c r="B172" s="52"/>
      <c r="C172" s="265"/>
      <c r="D172" s="265"/>
      <c r="E172" s="262" t="s">
        <v>189</v>
      </c>
      <c r="F172" s="276"/>
      <c r="G172" s="263">
        <f t="shared" si="2"/>
        <v>0</v>
      </c>
      <c r="H172" s="39"/>
      <c r="I172" s="39"/>
    </row>
    <row r="173" spans="1:9" ht="15">
      <c r="A173" s="206">
        <v>2433</v>
      </c>
      <c r="B173" s="52" t="s">
        <v>885</v>
      </c>
      <c r="C173" s="265">
        <v>3</v>
      </c>
      <c r="D173" s="265">
        <v>3</v>
      </c>
      <c r="E173" s="262" t="s">
        <v>126</v>
      </c>
      <c r="F173" s="288" t="s">
        <v>263</v>
      </c>
      <c r="G173" s="263">
        <f t="shared" si="2"/>
        <v>0</v>
      </c>
      <c r="H173" s="39"/>
      <c r="I173" s="39"/>
    </row>
    <row r="174" spans="1:9" ht="22.5" customHeight="1">
      <c r="A174" s="206"/>
      <c r="B174" s="52"/>
      <c r="C174" s="265"/>
      <c r="D174" s="265"/>
      <c r="E174" s="262" t="s">
        <v>189</v>
      </c>
      <c r="F174" s="276"/>
      <c r="G174" s="263">
        <f t="shared" si="2"/>
        <v>0</v>
      </c>
      <c r="H174" s="39"/>
      <c r="I174" s="39"/>
    </row>
    <row r="175" spans="1:9" ht="24">
      <c r="A175" s="206">
        <v>2440</v>
      </c>
      <c r="B175" s="255" t="s">
        <v>885</v>
      </c>
      <c r="C175" s="256">
        <v>4</v>
      </c>
      <c r="D175" s="256">
        <v>0</v>
      </c>
      <c r="E175" s="277" t="s">
        <v>130</v>
      </c>
      <c r="F175" s="258" t="s">
        <v>264</v>
      </c>
      <c r="G175" s="263">
        <f t="shared" si="2"/>
        <v>0</v>
      </c>
      <c r="H175" s="39"/>
      <c r="I175" s="39"/>
    </row>
    <row r="176" spans="1:46" s="12" customFormat="1" ht="10.5" customHeight="1">
      <c r="A176" s="206"/>
      <c r="B176" s="255"/>
      <c r="C176" s="256"/>
      <c r="D176" s="256"/>
      <c r="E176" s="262" t="s">
        <v>739</v>
      </c>
      <c r="F176" s="258"/>
      <c r="G176" s="263"/>
      <c r="H176" s="264"/>
      <c r="I176" s="264"/>
      <c r="J176" s="261"/>
      <c r="K176" s="261"/>
      <c r="L176" s="261"/>
      <c r="M176" s="261"/>
      <c r="N176" s="261"/>
      <c r="O176" s="261"/>
      <c r="P176" s="261"/>
      <c r="Q176" s="261"/>
      <c r="R176" s="261"/>
      <c r="S176" s="261"/>
      <c r="T176" s="261"/>
      <c r="U176" s="261"/>
      <c r="V176" s="261"/>
      <c r="W176" s="261"/>
      <c r="X176" s="261"/>
      <c r="Y176" s="261"/>
      <c r="Z176" s="261"/>
      <c r="AA176" s="261"/>
      <c r="AB176" s="261"/>
      <c r="AC176" s="261"/>
      <c r="AD176" s="261"/>
      <c r="AE176" s="261"/>
      <c r="AF176" s="261"/>
      <c r="AG176" s="261"/>
      <c r="AH176" s="261"/>
      <c r="AI176" s="261"/>
      <c r="AJ176" s="261"/>
      <c r="AK176" s="261"/>
      <c r="AL176" s="261"/>
      <c r="AM176" s="261"/>
      <c r="AN176" s="261"/>
      <c r="AO176" s="261"/>
      <c r="AP176" s="261"/>
      <c r="AQ176" s="261"/>
      <c r="AR176" s="261"/>
      <c r="AS176" s="261"/>
      <c r="AT176" s="261"/>
    </row>
    <row r="177" spans="1:9" ht="25.5" customHeight="1">
      <c r="A177" s="206">
        <v>2441</v>
      </c>
      <c r="B177" s="52" t="s">
        <v>885</v>
      </c>
      <c r="C177" s="265">
        <v>4</v>
      </c>
      <c r="D177" s="265">
        <v>1</v>
      </c>
      <c r="E177" s="262" t="s">
        <v>131</v>
      </c>
      <c r="F177" s="288" t="s">
        <v>265</v>
      </c>
      <c r="G177" s="263">
        <f t="shared" si="2"/>
        <v>0</v>
      </c>
      <c r="H177" s="39"/>
      <c r="I177" s="39"/>
    </row>
    <row r="178" spans="1:9" ht="24" customHeight="1">
      <c r="A178" s="206"/>
      <c r="B178" s="52"/>
      <c r="C178" s="265"/>
      <c r="D178" s="265"/>
      <c r="E178" s="262" t="s">
        <v>189</v>
      </c>
      <c r="F178" s="276"/>
      <c r="G178" s="263">
        <f t="shared" si="2"/>
        <v>0</v>
      </c>
      <c r="H178" s="39"/>
      <c r="I178" s="39"/>
    </row>
    <row r="179" spans="1:9" ht="15">
      <c r="A179" s="206">
        <v>2442</v>
      </c>
      <c r="B179" s="52" t="s">
        <v>885</v>
      </c>
      <c r="C179" s="265">
        <v>4</v>
      </c>
      <c r="D179" s="265">
        <v>2</v>
      </c>
      <c r="E179" s="262" t="s">
        <v>132</v>
      </c>
      <c r="F179" s="288" t="s">
        <v>266</v>
      </c>
      <c r="G179" s="263">
        <f t="shared" si="2"/>
        <v>0</v>
      </c>
      <c r="H179" s="39"/>
      <c r="I179" s="39"/>
    </row>
    <row r="180" spans="1:9" ht="24" customHeight="1">
      <c r="A180" s="206"/>
      <c r="B180" s="52"/>
      <c r="C180" s="265"/>
      <c r="D180" s="265"/>
      <c r="E180" s="262" t="s">
        <v>189</v>
      </c>
      <c r="F180" s="276"/>
      <c r="G180" s="263">
        <f t="shared" si="2"/>
        <v>0</v>
      </c>
      <c r="H180" s="39"/>
      <c r="I180" s="39"/>
    </row>
    <row r="181" spans="1:9" ht="15">
      <c r="A181" s="206">
        <v>2443</v>
      </c>
      <c r="B181" s="52" t="s">
        <v>885</v>
      </c>
      <c r="C181" s="265">
        <v>4</v>
      </c>
      <c r="D181" s="265">
        <v>3</v>
      </c>
      <c r="E181" s="262" t="s">
        <v>133</v>
      </c>
      <c r="F181" s="288" t="s">
        <v>267</v>
      </c>
      <c r="G181" s="263">
        <f t="shared" si="2"/>
        <v>0</v>
      </c>
      <c r="H181" s="39"/>
      <c r="I181" s="39"/>
    </row>
    <row r="182" spans="1:9" ht="23.25" customHeight="1">
      <c r="A182" s="206"/>
      <c r="B182" s="52"/>
      <c r="C182" s="265"/>
      <c r="D182" s="265"/>
      <c r="E182" s="262" t="s">
        <v>189</v>
      </c>
      <c r="F182" s="276"/>
      <c r="G182" s="263">
        <f t="shared" si="2"/>
        <v>0</v>
      </c>
      <c r="H182" s="39"/>
      <c r="I182" s="39"/>
    </row>
    <row r="183" spans="1:9" ht="15">
      <c r="A183" s="206">
        <v>2450</v>
      </c>
      <c r="B183" s="255" t="s">
        <v>885</v>
      </c>
      <c r="C183" s="256">
        <v>5</v>
      </c>
      <c r="D183" s="256">
        <v>0</v>
      </c>
      <c r="E183" s="277" t="s">
        <v>134</v>
      </c>
      <c r="F183" s="296" t="s">
        <v>268</v>
      </c>
      <c r="G183" s="284">
        <f t="shared" si="2"/>
        <v>25580.9</v>
      </c>
      <c r="H183" s="281">
        <f>H185</f>
        <v>16000</v>
      </c>
      <c r="I183" s="281">
        <f>I185</f>
        <v>9580.9</v>
      </c>
    </row>
    <row r="184" spans="1:46" s="12" customFormat="1" ht="10.5" customHeight="1">
      <c r="A184" s="206"/>
      <c r="B184" s="255"/>
      <c r="C184" s="256"/>
      <c r="D184" s="256"/>
      <c r="E184" s="262" t="s">
        <v>739</v>
      </c>
      <c r="F184" s="258"/>
      <c r="G184" s="284"/>
      <c r="H184" s="260"/>
      <c r="I184" s="264"/>
      <c r="J184" s="261"/>
      <c r="K184" s="261"/>
      <c r="L184" s="261"/>
      <c r="M184" s="261"/>
      <c r="N184" s="261"/>
      <c r="O184" s="261"/>
      <c r="P184" s="261"/>
      <c r="Q184" s="261"/>
      <c r="R184" s="261"/>
      <c r="S184" s="261"/>
      <c r="T184" s="261"/>
      <c r="U184" s="261"/>
      <c r="V184" s="261"/>
      <c r="W184" s="261"/>
      <c r="X184" s="261"/>
      <c r="Y184" s="261"/>
      <c r="Z184" s="261"/>
      <c r="AA184" s="261"/>
      <c r="AB184" s="261"/>
      <c r="AC184" s="261"/>
      <c r="AD184" s="261"/>
      <c r="AE184" s="261"/>
      <c r="AF184" s="261"/>
      <c r="AG184" s="261"/>
      <c r="AH184" s="261"/>
      <c r="AI184" s="261"/>
      <c r="AJ184" s="261"/>
      <c r="AK184" s="261"/>
      <c r="AL184" s="261"/>
      <c r="AM184" s="261"/>
      <c r="AN184" s="261"/>
      <c r="AO184" s="261"/>
      <c r="AP184" s="261"/>
      <c r="AQ184" s="261"/>
      <c r="AR184" s="261"/>
      <c r="AS184" s="261"/>
      <c r="AT184" s="261"/>
    </row>
    <row r="185" spans="1:9" ht="15">
      <c r="A185" s="206">
        <v>2451</v>
      </c>
      <c r="B185" s="52" t="s">
        <v>885</v>
      </c>
      <c r="C185" s="265">
        <v>5</v>
      </c>
      <c r="D185" s="265">
        <v>1</v>
      </c>
      <c r="E185" s="262" t="s">
        <v>135</v>
      </c>
      <c r="F185" s="288" t="s">
        <v>269</v>
      </c>
      <c r="G185" s="284">
        <f t="shared" si="2"/>
        <v>25580.9</v>
      </c>
      <c r="H185" s="281">
        <v>16000</v>
      </c>
      <c r="I185" s="281">
        <v>9580.9</v>
      </c>
    </row>
    <row r="186" spans="1:9" ht="24.75" customHeight="1">
      <c r="A186" s="206"/>
      <c r="B186" s="52"/>
      <c r="C186" s="265"/>
      <c r="D186" s="265"/>
      <c r="E186" s="262" t="s">
        <v>189</v>
      </c>
      <c r="F186" s="276"/>
      <c r="G186" s="284">
        <f>H186+I186</f>
        <v>25580.9</v>
      </c>
      <c r="H186" s="281">
        <f>H187+H188</f>
        <v>16000</v>
      </c>
      <c r="I186" s="281">
        <f>I188+I189</f>
        <v>9580.9</v>
      </c>
    </row>
    <row r="187" spans="1:9" ht="15">
      <c r="A187" s="206"/>
      <c r="B187" s="52"/>
      <c r="C187" s="265"/>
      <c r="D187" s="265"/>
      <c r="E187" s="298" t="s">
        <v>270</v>
      </c>
      <c r="F187" s="276"/>
      <c r="G187" s="284">
        <f t="shared" si="2"/>
        <v>16000</v>
      </c>
      <c r="H187" s="281">
        <v>16000</v>
      </c>
      <c r="I187" s="281"/>
    </row>
    <row r="188" spans="1:9" ht="15">
      <c r="A188" s="206"/>
      <c r="B188" s="52"/>
      <c r="C188" s="265"/>
      <c r="D188" s="265"/>
      <c r="E188" s="299" t="s">
        <v>271</v>
      </c>
      <c r="F188" s="276"/>
      <c r="G188" s="284">
        <f t="shared" si="2"/>
        <v>9142.9</v>
      </c>
      <c r="H188" s="281"/>
      <c r="I188" s="281">
        <v>9142.9</v>
      </c>
    </row>
    <row r="189" spans="1:9" ht="15">
      <c r="A189" s="206"/>
      <c r="B189" s="52"/>
      <c r="C189" s="265"/>
      <c r="D189" s="265"/>
      <c r="E189" s="272" t="s">
        <v>273</v>
      </c>
      <c r="F189" s="276"/>
      <c r="G189" s="284">
        <f aca="true" t="shared" si="3" ref="G189:G252">H189+I189</f>
        <v>438</v>
      </c>
      <c r="H189" s="281"/>
      <c r="I189" s="281">
        <v>438</v>
      </c>
    </row>
    <row r="190" spans="1:9" ht="15">
      <c r="A190" s="206">
        <v>2452</v>
      </c>
      <c r="B190" s="52" t="s">
        <v>885</v>
      </c>
      <c r="C190" s="265">
        <v>5</v>
      </c>
      <c r="D190" s="265">
        <v>2</v>
      </c>
      <c r="E190" s="262" t="s">
        <v>136</v>
      </c>
      <c r="F190" s="288" t="s">
        <v>274</v>
      </c>
      <c r="G190" s="263">
        <f t="shared" si="3"/>
        <v>0</v>
      </c>
      <c r="H190" s="39"/>
      <c r="I190" s="39"/>
    </row>
    <row r="191" spans="1:9" ht="24.75" customHeight="1">
      <c r="A191" s="206"/>
      <c r="B191" s="52"/>
      <c r="C191" s="265"/>
      <c r="D191" s="265"/>
      <c r="E191" s="262" t="s">
        <v>189</v>
      </c>
      <c r="F191" s="276"/>
      <c r="G191" s="263">
        <f t="shared" si="3"/>
        <v>0</v>
      </c>
      <c r="H191" s="39"/>
      <c r="I191" s="39"/>
    </row>
    <row r="192" spans="1:9" ht="15">
      <c r="A192" s="206">
        <v>2453</v>
      </c>
      <c r="B192" s="52" t="s">
        <v>885</v>
      </c>
      <c r="C192" s="265">
        <v>5</v>
      </c>
      <c r="D192" s="265">
        <v>3</v>
      </c>
      <c r="E192" s="262" t="s">
        <v>137</v>
      </c>
      <c r="F192" s="288" t="s">
        <v>275</v>
      </c>
      <c r="G192" s="263">
        <f t="shared" si="3"/>
        <v>0</v>
      </c>
      <c r="H192" s="39"/>
      <c r="I192" s="39"/>
    </row>
    <row r="193" spans="1:9" ht="23.25" customHeight="1">
      <c r="A193" s="206"/>
      <c r="B193" s="52"/>
      <c r="C193" s="265"/>
      <c r="D193" s="265"/>
      <c r="E193" s="262" t="s">
        <v>189</v>
      </c>
      <c r="F193" s="276"/>
      <c r="G193" s="263">
        <f t="shared" si="3"/>
        <v>0</v>
      </c>
      <c r="H193" s="39"/>
      <c r="I193" s="39"/>
    </row>
    <row r="194" spans="1:9" ht="15">
      <c r="A194" s="206">
        <v>2454</v>
      </c>
      <c r="B194" s="52" t="s">
        <v>885</v>
      </c>
      <c r="C194" s="265">
        <v>5</v>
      </c>
      <c r="D194" s="265">
        <v>4</v>
      </c>
      <c r="E194" s="262" t="s">
        <v>139</v>
      </c>
      <c r="F194" s="288" t="s">
        <v>276</v>
      </c>
      <c r="G194" s="263">
        <f t="shared" si="3"/>
        <v>0</v>
      </c>
      <c r="H194" s="39"/>
      <c r="I194" s="39"/>
    </row>
    <row r="195" spans="1:9" ht="21.75" customHeight="1">
      <c r="A195" s="206"/>
      <c r="B195" s="52"/>
      <c r="C195" s="265"/>
      <c r="D195" s="265"/>
      <c r="E195" s="262" t="s">
        <v>189</v>
      </c>
      <c r="F195" s="276"/>
      <c r="G195" s="263">
        <f t="shared" si="3"/>
        <v>0</v>
      </c>
      <c r="H195" s="39"/>
      <c r="I195" s="39"/>
    </row>
    <row r="196" spans="1:9" ht="15">
      <c r="A196" s="206">
        <v>2455</v>
      </c>
      <c r="B196" s="52" t="s">
        <v>885</v>
      </c>
      <c r="C196" s="265">
        <v>5</v>
      </c>
      <c r="D196" s="265">
        <v>5</v>
      </c>
      <c r="E196" s="262" t="s">
        <v>140</v>
      </c>
      <c r="F196" s="288" t="s">
        <v>277</v>
      </c>
      <c r="G196" s="263">
        <f t="shared" si="3"/>
        <v>0</v>
      </c>
      <c r="H196" s="39"/>
      <c r="I196" s="39"/>
    </row>
    <row r="197" spans="1:9" ht="24.75" customHeight="1">
      <c r="A197" s="206"/>
      <c r="B197" s="52"/>
      <c r="C197" s="265"/>
      <c r="D197" s="265"/>
      <c r="E197" s="262" t="s">
        <v>189</v>
      </c>
      <c r="F197" s="276"/>
      <c r="G197" s="263">
        <f t="shared" si="3"/>
        <v>0</v>
      </c>
      <c r="H197" s="39"/>
      <c r="I197" s="39"/>
    </row>
    <row r="198" spans="1:9" ht="15">
      <c r="A198" s="206">
        <v>2460</v>
      </c>
      <c r="B198" s="255" t="s">
        <v>885</v>
      </c>
      <c r="C198" s="256">
        <v>6</v>
      </c>
      <c r="D198" s="256">
        <v>0</v>
      </c>
      <c r="E198" s="277" t="s">
        <v>141</v>
      </c>
      <c r="F198" s="258" t="s">
        <v>278</v>
      </c>
      <c r="G198" s="263">
        <f t="shared" si="3"/>
        <v>0</v>
      </c>
      <c r="H198" s="39"/>
      <c r="I198" s="39"/>
    </row>
    <row r="199" spans="1:46" s="12" customFormat="1" ht="10.5" customHeight="1">
      <c r="A199" s="206"/>
      <c r="B199" s="255"/>
      <c r="C199" s="256"/>
      <c r="D199" s="256"/>
      <c r="E199" s="262" t="s">
        <v>739</v>
      </c>
      <c r="F199" s="258"/>
      <c r="G199" s="263"/>
      <c r="H199" s="264"/>
      <c r="I199" s="264"/>
      <c r="J199" s="261"/>
      <c r="K199" s="261"/>
      <c r="L199" s="261"/>
      <c r="M199" s="261"/>
      <c r="N199" s="261"/>
      <c r="O199" s="261"/>
      <c r="P199" s="261"/>
      <c r="Q199" s="261"/>
      <c r="R199" s="261"/>
      <c r="S199" s="261"/>
      <c r="T199" s="261"/>
      <c r="U199" s="261"/>
      <c r="V199" s="261"/>
      <c r="W199" s="261"/>
      <c r="X199" s="261"/>
      <c r="Y199" s="261"/>
      <c r="Z199" s="261"/>
      <c r="AA199" s="261"/>
      <c r="AB199" s="261"/>
      <c r="AC199" s="261"/>
      <c r="AD199" s="261"/>
      <c r="AE199" s="261"/>
      <c r="AF199" s="261"/>
      <c r="AG199" s="261"/>
      <c r="AH199" s="261"/>
      <c r="AI199" s="261"/>
      <c r="AJ199" s="261"/>
      <c r="AK199" s="261"/>
      <c r="AL199" s="261"/>
      <c r="AM199" s="261"/>
      <c r="AN199" s="261"/>
      <c r="AO199" s="261"/>
      <c r="AP199" s="261"/>
      <c r="AQ199" s="261"/>
      <c r="AR199" s="261"/>
      <c r="AS199" s="261"/>
      <c r="AT199" s="261"/>
    </row>
    <row r="200" spans="1:9" ht="12" customHeight="1">
      <c r="A200" s="206">
        <v>2461</v>
      </c>
      <c r="B200" s="52" t="s">
        <v>885</v>
      </c>
      <c r="C200" s="265">
        <v>6</v>
      </c>
      <c r="D200" s="265">
        <v>1</v>
      </c>
      <c r="E200" s="262" t="s">
        <v>149</v>
      </c>
      <c r="F200" s="288" t="s">
        <v>278</v>
      </c>
      <c r="G200" s="263">
        <f t="shared" si="3"/>
        <v>0</v>
      </c>
      <c r="H200" s="39"/>
      <c r="I200" s="39"/>
    </row>
    <row r="201" spans="1:9" ht="24" customHeight="1">
      <c r="A201" s="206"/>
      <c r="B201" s="52"/>
      <c r="C201" s="265"/>
      <c r="D201" s="265"/>
      <c r="E201" s="262" t="s">
        <v>189</v>
      </c>
      <c r="F201" s="276"/>
      <c r="G201" s="263">
        <f t="shared" si="3"/>
        <v>0</v>
      </c>
      <c r="H201" s="39"/>
      <c r="I201" s="39"/>
    </row>
    <row r="202" spans="1:9" ht="15">
      <c r="A202" s="206">
        <v>2470</v>
      </c>
      <c r="B202" s="255" t="s">
        <v>885</v>
      </c>
      <c r="C202" s="256">
        <v>7</v>
      </c>
      <c r="D202" s="256">
        <v>0</v>
      </c>
      <c r="E202" s="277" t="s">
        <v>150</v>
      </c>
      <c r="F202" s="296" t="s">
        <v>279</v>
      </c>
      <c r="G202" s="263">
        <f t="shared" si="3"/>
        <v>0</v>
      </c>
      <c r="H202" s="39"/>
      <c r="I202" s="39"/>
    </row>
    <row r="203" spans="1:46" s="12" customFormat="1" ht="10.5" customHeight="1">
      <c r="A203" s="206"/>
      <c r="B203" s="255"/>
      <c r="C203" s="256"/>
      <c r="D203" s="256"/>
      <c r="E203" s="262" t="s">
        <v>739</v>
      </c>
      <c r="F203" s="258"/>
      <c r="G203" s="263">
        <f t="shared" si="3"/>
        <v>0</v>
      </c>
      <c r="H203" s="264"/>
      <c r="I203" s="264"/>
      <c r="J203" s="261"/>
      <c r="K203" s="261"/>
      <c r="L203" s="261"/>
      <c r="M203" s="261"/>
      <c r="N203" s="261"/>
      <c r="O203" s="261"/>
      <c r="P203" s="261"/>
      <c r="Q203" s="261"/>
      <c r="R203" s="261"/>
      <c r="S203" s="261"/>
      <c r="T203" s="261"/>
      <c r="U203" s="261"/>
      <c r="V203" s="261"/>
      <c r="W203" s="261"/>
      <c r="X203" s="261"/>
      <c r="Y203" s="261"/>
      <c r="Z203" s="261"/>
      <c r="AA203" s="261"/>
      <c r="AB203" s="261"/>
      <c r="AC203" s="261"/>
      <c r="AD203" s="261"/>
      <c r="AE203" s="261"/>
      <c r="AF203" s="261"/>
      <c r="AG203" s="261"/>
      <c r="AH203" s="261"/>
      <c r="AI203" s="261"/>
      <c r="AJ203" s="261"/>
      <c r="AK203" s="261"/>
      <c r="AL203" s="261"/>
      <c r="AM203" s="261"/>
      <c r="AN203" s="261"/>
      <c r="AO203" s="261"/>
      <c r="AP203" s="261"/>
      <c r="AQ203" s="261"/>
      <c r="AR203" s="261"/>
      <c r="AS203" s="261"/>
      <c r="AT203" s="261"/>
    </row>
    <row r="204" spans="1:9" ht="24">
      <c r="A204" s="206">
        <v>2471</v>
      </c>
      <c r="B204" s="52" t="s">
        <v>885</v>
      </c>
      <c r="C204" s="265">
        <v>7</v>
      </c>
      <c r="D204" s="265">
        <v>1</v>
      </c>
      <c r="E204" s="262" t="s">
        <v>151</v>
      </c>
      <c r="F204" s="288" t="s">
        <v>280</v>
      </c>
      <c r="G204" s="263">
        <f t="shared" si="3"/>
        <v>0</v>
      </c>
      <c r="H204" s="39"/>
      <c r="I204" s="39"/>
    </row>
    <row r="205" spans="1:9" ht="27" customHeight="1">
      <c r="A205" s="206"/>
      <c r="B205" s="52"/>
      <c r="C205" s="265"/>
      <c r="D205" s="265"/>
      <c r="E205" s="262" t="s">
        <v>189</v>
      </c>
      <c r="F205" s="276"/>
      <c r="G205" s="263">
        <f t="shared" si="3"/>
        <v>0</v>
      </c>
      <c r="H205" s="39"/>
      <c r="I205" s="39"/>
    </row>
    <row r="206" spans="1:9" ht="15">
      <c r="A206" s="206">
        <v>2472</v>
      </c>
      <c r="B206" s="52" t="s">
        <v>885</v>
      </c>
      <c r="C206" s="265">
        <v>7</v>
      </c>
      <c r="D206" s="265">
        <v>2</v>
      </c>
      <c r="E206" s="262" t="s">
        <v>152</v>
      </c>
      <c r="F206" s="300" t="s">
        <v>281</v>
      </c>
      <c r="G206" s="263">
        <f t="shared" si="3"/>
        <v>0</v>
      </c>
      <c r="H206" s="39"/>
      <c r="I206" s="39"/>
    </row>
    <row r="207" spans="1:9" ht="24.75" customHeight="1">
      <c r="A207" s="206"/>
      <c r="B207" s="52"/>
      <c r="C207" s="265"/>
      <c r="D207" s="265"/>
      <c r="E207" s="262" t="s">
        <v>189</v>
      </c>
      <c r="F207" s="276"/>
      <c r="G207" s="263">
        <f t="shared" si="3"/>
        <v>0</v>
      </c>
      <c r="H207" s="39"/>
      <c r="I207" s="39"/>
    </row>
    <row r="208" spans="1:9" ht="15">
      <c r="A208" s="206">
        <v>2473</v>
      </c>
      <c r="B208" s="52" t="s">
        <v>885</v>
      </c>
      <c r="C208" s="265">
        <v>7</v>
      </c>
      <c r="D208" s="265">
        <v>3</v>
      </c>
      <c r="E208" s="262" t="s">
        <v>153</v>
      </c>
      <c r="F208" s="288" t="s">
        <v>282</v>
      </c>
      <c r="G208" s="263">
        <f t="shared" si="3"/>
        <v>0</v>
      </c>
      <c r="H208" s="39"/>
      <c r="I208" s="39"/>
    </row>
    <row r="209" spans="1:9" ht="24" customHeight="1">
      <c r="A209" s="206"/>
      <c r="B209" s="52"/>
      <c r="C209" s="265"/>
      <c r="D209" s="265"/>
      <c r="E209" s="262" t="s">
        <v>189</v>
      </c>
      <c r="F209" s="276"/>
      <c r="G209" s="263">
        <f t="shared" si="3"/>
        <v>0</v>
      </c>
      <c r="H209" s="39"/>
      <c r="I209" s="39"/>
    </row>
    <row r="210" spans="1:9" ht="15">
      <c r="A210" s="206">
        <v>2474</v>
      </c>
      <c r="B210" s="52" t="s">
        <v>885</v>
      </c>
      <c r="C210" s="265">
        <v>7</v>
      </c>
      <c r="D210" s="265">
        <v>4</v>
      </c>
      <c r="E210" s="262" t="s">
        <v>154</v>
      </c>
      <c r="F210" s="276" t="s">
        <v>283</v>
      </c>
      <c r="G210" s="263">
        <f t="shared" si="3"/>
        <v>0</v>
      </c>
      <c r="H210" s="39"/>
      <c r="I210" s="39"/>
    </row>
    <row r="211" spans="1:9" ht="25.5" customHeight="1">
      <c r="A211" s="206"/>
      <c r="B211" s="52"/>
      <c r="C211" s="265"/>
      <c r="D211" s="265"/>
      <c r="E211" s="262" t="s">
        <v>189</v>
      </c>
      <c r="F211" s="276"/>
      <c r="G211" s="263">
        <f t="shared" si="3"/>
        <v>0</v>
      </c>
      <c r="H211" s="39"/>
      <c r="I211" s="39"/>
    </row>
    <row r="212" spans="1:9" ht="29.25" customHeight="1">
      <c r="A212" s="206">
        <v>2480</v>
      </c>
      <c r="B212" s="255" t="s">
        <v>885</v>
      </c>
      <c r="C212" s="256">
        <v>8</v>
      </c>
      <c r="D212" s="256">
        <v>0</v>
      </c>
      <c r="E212" s="277" t="s">
        <v>155</v>
      </c>
      <c r="F212" s="258" t="s">
        <v>284</v>
      </c>
      <c r="G212" s="263">
        <f t="shared" si="3"/>
        <v>0</v>
      </c>
      <c r="H212" s="39"/>
      <c r="I212" s="39"/>
    </row>
    <row r="213" spans="1:46" s="12" customFormat="1" ht="10.5" customHeight="1">
      <c r="A213" s="206"/>
      <c r="B213" s="255"/>
      <c r="C213" s="256"/>
      <c r="D213" s="256"/>
      <c r="E213" s="262" t="s">
        <v>739</v>
      </c>
      <c r="F213" s="258"/>
      <c r="G213" s="263"/>
      <c r="H213" s="264"/>
      <c r="I213" s="264"/>
      <c r="J213" s="261"/>
      <c r="K213" s="261"/>
      <c r="L213" s="261"/>
      <c r="M213" s="261"/>
      <c r="N213" s="261"/>
      <c r="O213" s="261"/>
      <c r="P213" s="261"/>
      <c r="Q213" s="261"/>
      <c r="R213" s="261"/>
      <c r="S213" s="261"/>
      <c r="T213" s="261"/>
      <c r="U213" s="261"/>
      <c r="V213" s="261"/>
      <c r="W213" s="261"/>
      <c r="X213" s="261"/>
      <c r="Y213" s="261"/>
      <c r="Z213" s="261"/>
      <c r="AA213" s="261"/>
      <c r="AB213" s="261"/>
      <c r="AC213" s="261"/>
      <c r="AD213" s="261"/>
      <c r="AE213" s="261"/>
      <c r="AF213" s="261"/>
      <c r="AG213" s="261"/>
      <c r="AH213" s="261"/>
      <c r="AI213" s="261"/>
      <c r="AJ213" s="261"/>
      <c r="AK213" s="261"/>
      <c r="AL213" s="261"/>
      <c r="AM213" s="261"/>
      <c r="AN213" s="261"/>
      <c r="AO213" s="261"/>
      <c r="AP213" s="261"/>
      <c r="AQ213" s="261"/>
      <c r="AR213" s="261"/>
      <c r="AS213" s="261"/>
      <c r="AT213" s="261"/>
    </row>
    <row r="214" spans="1:9" ht="36">
      <c r="A214" s="206">
        <v>2481</v>
      </c>
      <c r="B214" s="52" t="s">
        <v>885</v>
      </c>
      <c r="C214" s="265">
        <v>8</v>
      </c>
      <c r="D214" s="265">
        <v>1</v>
      </c>
      <c r="E214" s="262" t="s">
        <v>156</v>
      </c>
      <c r="F214" s="288" t="s">
        <v>285</v>
      </c>
      <c r="G214" s="263">
        <f t="shared" si="3"/>
        <v>0</v>
      </c>
      <c r="H214" s="39"/>
      <c r="I214" s="39"/>
    </row>
    <row r="215" spans="1:9" ht="24.75" customHeight="1">
      <c r="A215" s="206"/>
      <c r="B215" s="52"/>
      <c r="C215" s="265"/>
      <c r="D215" s="265"/>
      <c r="E215" s="262" t="s">
        <v>189</v>
      </c>
      <c r="F215" s="276"/>
      <c r="G215" s="263">
        <f t="shared" si="3"/>
        <v>0</v>
      </c>
      <c r="H215" s="39"/>
      <c r="I215" s="39"/>
    </row>
    <row r="216" spans="1:9" ht="36">
      <c r="A216" s="206">
        <v>2482</v>
      </c>
      <c r="B216" s="52" t="s">
        <v>885</v>
      </c>
      <c r="C216" s="265">
        <v>8</v>
      </c>
      <c r="D216" s="265">
        <v>2</v>
      </c>
      <c r="E216" s="262" t="s">
        <v>157</v>
      </c>
      <c r="F216" s="288" t="s">
        <v>286</v>
      </c>
      <c r="G216" s="263">
        <f t="shared" si="3"/>
        <v>0</v>
      </c>
      <c r="H216" s="39"/>
      <c r="I216" s="39"/>
    </row>
    <row r="217" spans="1:9" ht="24.75" customHeight="1">
      <c r="A217" s="206"/>
      <c r="B217" s="52"/>
      <c r="C217" s="265"/>
      <c r="D217" s="265"/>
      <c r="E217" s="262" t="s">
        <v>189</v>
      </c>
      <c r="F217" s="276"/>
      <c r="G217" s="263">
        <f t="shared" si="3"/>
        <v>0</v>
      </c>
      <c r="H217" s="39"/>
      <c r="I217" s="39"/>
    </row>
    <row r="218" spans="1:9" ht="24">
      <c r="A218" s="206">
        <v>2483</v>
      </c>
      <c r="B218" s="52" t="s">
        <v>885</v>
      </c>
      <c r="C218" s="265">
        <v>8</v>
      </c>
      <c r="D218" s="265">
        <v>3</v>
      </c>
      <c r="E218" s="262" t="s">
        <v>158</v>
      </c>
      <c r="F218" s="288" t="s">
        <v>287</v>
      </c>
      <c r="G218" s="263">
        <f t="shared" si="3"/>
        <v>0</v>
      </c>
      <c r="H218" s="39"/>
      <c r="I218" s="39"/>
    </row>
    <row r="219" spans="1:9" ht="24" customHeight="1">
      <c r="A219" s="206"/>
      <c r="B219" s="52"/>
      <c r="C219" s="265"/>
      <c r="D219" s="265"/>
      <c r="E219" s="262" t="s">
        <v>189</v>
      </c>
      <c r="F219" s="276"/>
      <c r="G219" s="263">
        <f t="shared" si="3"/>
        <v>0</v>
      </c>
      <c r="H219" s="39"/>
      <c r="I219" s="39"/>
    </row>
    <row r="220" spans="1:9" ht="37.5" customHeight="1">
      <c r="A220" s="206">
        <v>2484</v>
      </c>
      <c r="B220" s="52" t="s">
        <v>885</v>
      </c>
      <c r="C220" s="265">
        <v>8</v>
      </c>
      <c r="D220" s="265">
        <v>4</v>
      </c>
      <c r="E220" s="262" t="s">
        <v>405</v>
      </c>
      <c r="F220" s="288" t="s">
        <v>290</v>
      </c>
      <c r="G220" s="263">
        <f t="shared" si="3"/>
        <v>0</v>
      </c>
      <c r="H220" s="39"/>
      <c r="I220" s="39"/>
    </row>
    <row r="221" spans="1:9" ht="25.5" customHeight="1">
      <c r="A221" s="206"/>
      <c r="B221" s="52"/>
      <c r="C221" s="265"/>
      <c r="D221" s="265"/>
      <c r="E221" s="262" t="s">
        <v>189</v>
      </c>
      <c r="F221" s="276"/>
      <c r="G221" s="263">
        <f t="shared" si="3"/>
        <v>0</v>
      </c>
      <c r="H221" s="39"/>
      <c r="I221" s="39"/>
    </row>
    <row r="222" spans="1:9" ht="28.5">
      <c r="A222" s="206">
        <v>2490</v>
      </c>
      <c r="B222" s="255" t="s">
        <v>885</v>
      </c>
      <c r="C222" s="256">
        <v>9</v>
      </c>
      <c r="D222" s="256">
        <v>0</v>
      </c>
      <c r="E222" s="277" t="s">
        <v>409</v>
      </c>
      <c r="F222" s="258" t="s">
        <v>291</v>
      </c>
      <c r="G222" s="263">
        <f t="shared" si="3"/>
        <v>-20642.6</v>
      </c>
      <c r="H222" s="39"/>
      <c r="I222" s="39">
        <f>I224</f>
        <v>-20642.6</v>
      </c>
    </row>
    <row r="223" spans="1:46" s="12" customFormat="1" ht="10.5" customHeight="1">
      <c r="A223" s="206"/>
      <c r="B223" s="255"/>
      <c r="C223" s="256"/>
      <c r="D223" s="256"/>
      <c r="E223" s="262" t="s">
        <v>739</v>
      </c>
      <c r="F223" s="258"/>
      <c r="G223" s="263"/>
      <c r="H223" s="264"/>
      <c r="I223" s="264"/>
      <c r="J223" s="261"/>
      <c r="K223" s="261"/>
      <c r="L223" s="261"/>
      <c r="M223" s="261"/>
      <c r="N223" s="261"/>
      <c r="O223" s="261"/>
      <c r="P223" s="261"/>
      <c r="Q223" s="261"/>
      <c r="R223" s="261"/>
      <c r="S223" s="261"/>
      <c r="T223" s="261"/>
      <c r="U223" s="261"/>
      <c r="V223" s="261"/>
      <c r="W223" s="261"/>
      <c r="X223" s="261"/>
      <c r="Y223" s="261"/>
      <c r="Z223" s="261"/>
      <c r="AA223" s="261"/>
      <c r="AB223" s="261"/>
      <c r="AC223" s="261"/>
      <c r="AD223" s="261"/>
      <c r="AE223" s="261"/>
      <c r="AF223" s="261"/>
      <c r="AG223" s="261"/>
      <c r="AH223" s="261"/>
      <c r="AI223" s="261"/>
      <c r="AJ223" s="261"/>
      <c r="AK223" s="261"/>
      <c r="AL223" s="261"/>
      <c r="AM223" s="261"/>
      <c r="AN223" s="261"/>
      <c r="AO223" s="261"/>
      <c r="AP223" s="261"/>
      <c r="AQ223" s="261"/>
      <c r="AR223" s="261"/>
      <c r="AS223" s="261"/>
      <c r="AT223" s="261"/>
    </row>
    <row r="224" spans="1:9" ht="24">
      <c r="A224" s="206">
        <v>2491</v>
      </c>
      <c r="B224" s="52" t="s">
        <v>885</v>
      </c>
      <c r="C224" s="265">
        <v>9</v>
      </c>
      <c r="D224" s="265">
        <v>1</v>
      </c>
      <c r="E224" s="262" t="s">
        <v>409</v>
      </c>
      <c r="F224" s="288" t="s">
        <v>292</v>
      </c>
      <c r="G224" s="263">
        <f t="shared" si="3"/>
        <v>-20642.6</v>
      </c>
      <c r="H224" s="39"/>
      <c r="I224" s="344">
        <v>-20642.6</v>
      </c>
    </row>
    <row r="225" spans="1:9" ht="24.75" customHeight="1">
      <c r="A225" s="206"/>
      <c r="B225" s="52"/>
      <c r="C225" s="265"/>
      <c r="D225" s="265"/>
      <c r="E225" s="262" t="s">
        <v>189</v>
      </c>
      <c r="F225" s="276"/>
      <c r="G225" s="263">
        <f t="shared" si="3"/>
        <v>0</v>
      </c>
      <c r="H225" s="39"/>
      <c r="I225" s="39"/>
    </row>
    <row r="226" spans="1:46" s="32" customFormat="1" ht="24.75" customHeight="1">
      <c r="A226" s="79">
        <v>2500</v>
      </c>
      <c r="B226" s="255" t="s">
        <v>887</v>
      </c>
      <c r="C226" s="256">
        <v>0</v>
      </c>
      <c r="D226" s="256">
        <v>0</v>
      </c>
      <c r="E226" s="297" t="s">
        <v>539</v>
      </c>
      <c r="F226" s="294" t="s">
        <v>293</v>
      </c>
      <c r="G226" s="284">
        <f>H226+I226</f>
        <v>93369.6</v>
      </c>
      <c r="H226" s="281">
        <f>H228+H235+H239+H244+H248+H252</f>
        <v>72369.6</v>
      </c>
      <c r="I226" s="281">
        <f>I228+I235+I239+I244+I248+I252</f>
        <v>21000</v>
      </c>
      <c r="J226" s="295"/>
      <c r="K226" s="295"/>
      <c r="L226" s="295"/>
      <c r="M226" s="295"/>
      <c r="N226" s="295"/>
      <c r="O226" s="295"/>
      <c r="P226" s="295"/>
      <c r="Q226" s="295"/>
      <c r="R226" s="295"/>
      <c r="S226" s="295"/>
      <c r="T226" s="295"/>
      <c r="U226" s="295"/>
      <c r="V226" s="295"/>
      <c r="W226" s="295"/>
      <c r="X226" s="295"/>
      <c r="Y226" s="295"/>
      <c r="Z226" s="295"/>
      <c r="AA226" s="295"/>
      <c r="AB226" s="295"/>
      <c r="AC226" s="295"/>
      <c r="AD226" s="295"/>
      <c r="AE226" s="295"/>
      <c r="AF226" s="295"/>
      <c r="AG226" s="295"/>
      <c r="AH226" s="295"/>
      <c r="AI226" s="295"/>
      <c r="AJ226" s="295"/>
      <c r="AK226" s="295"/>
      <c r="AL226" s="295"/>
      <c r="AM226" s="295"/>
      <c r="AN226" s="295"/>
      <c r="AO226" s="295"/>
      <c r="AP226" s="295"/>
      <c r="AQ226" s="295"/>
      <c r="AR226" s="295"/>
      <c r="AS226" s="295"/>
      <c r="AT226" s="295"/>
    </row>
    <row r="227" spans="1:9" ht="11.25" customHeight="1">
      <c r="A227" s="206"/>
      <c r="B227" s="255"/>
      <c r="C227" s="256"/>
      <c r="D227" s="256"/>
      <c r="E227" s="262" t="s">
        <v>738</v>
      </c>
      <c r="F227" s="287"/>
      <c r="G227" s="284"/>
      <c r="H227" s="281"/>
      <c r="I227" s="281"/>
    </row>
    <row r="228" spans="1:9" ht="15">
      <c r="A228" s="206">
        <v>2510</v>
      </c>
      <c r="B228" s="255" t="s">
        <v>887</v>
      </c>
      <c r="C228" s="256">
        <v>1</v>
      </c>
      <c r="D228" s="256">
        <v>0</v>
      </c>
      <c r="E228" s="277" t="s">
        <v>410</v>
      </c>
      <c r="F228" s="258" t="s">
        <v>294</v>
      </c>
      <c r="G228" s="284">
        <f t="shared" si="3"/>
        <v>84069.6</v>
      </c>
      <c r="H228" s="281">
        <f>H230</f>
        <v>63069.6</v>
      </c>
      <c r="I228" s="281">
        <f>I230</f>
        <v>21000</v>
      </c>
    </row>
    <row r="229" spans="1:46" s="12" customFormat="1" ht="10.5" customHeight="1">
      <c r="A229" s="206"/>
      <c r="B229" s="255"/>
      <c r="C229" s="256"/>
      <c r="D229" s="256"/>
      <c r="E229" s="262" t="s">
        <v>739</v>
      </c>
      <c r="F229" s="258"/>
      <c r="G229" s="263"/>
      <c r="H229" s="264"/>
      <c r="I229" s="264"/>
      <c r="J229" s="261"/>
      <c r="K229" s="261"/>
      <c r="L229" s="261"/>
      <c r="M229" s="261"/>
      <c r="N229" s="261"/>
      <c r="O229" s="261"/>
      <c r="P229" s="261"/>
      <c r="Q229" s="261"/>
      <c r="R229" s="261"/>
      <c r="S229" s="261"/>
      <c r="T229" s="261"/>
      <c r="U229" s="261"/>
      <c r="V229" s="261"/>
      <c r="W229" s="261"/>
      <c r="X229" s="261"/>
      <c r="Y229" s="261"/>
      <c r="Z229" s="261"/>
      <c r="AA229" s="261"/>
      <c r="AB229" s="261"/>
      <c r="AC229" s="261"/>
      <c r="AD229" s="261"/>
      <c r="AE229" s="261"/>
      <c r="AF229" s="261"/>
      <c r="AG229" s="261"/>
      <c r="AH229" s="261"/>
      <c r="AI229" s="261"/>
      <c r="AJ229" s="261"/>
      <c r="AK229" s="261"/>
      <c r="AL229" s="261"/>
      <c r="AM229" s="261"/>
      <c r="AN229" s="261"/>
      <c r="AO229" s="261"/>
      <c r="AP229" s="261"/>
      <c r="AQ229" s="261"/>
      <c r="AR229" s="261"/>
      <c r="AS229" s="261"/>
      <c r="AT229" s="261"/>
    </row>
    <row r="230" spans="1:9" ht="15">
      <c r="A230" s="206">
        <v>2511</v>
      </c>
      <c r="B230" s="52" t="s">
        <v>887</v>
      </c>
      <c r="C230" s="265">
        <v>1</v>
      </c>
      <c r="D230" s="265">
        <v>1</v>
      </c>
      <c r="E230" s="262" t="s">
        <v>410</v>
      </c>
      <c r="F230" s="288" t="s">
        <v>295</v>
      </c>
      <c r="G230" s="284">
        <f t="shared" si="3"/>
        <v>84069.6</v>
      </c>
      <c r="H230" s="281">
        <v>63069.6</v>
      </c>
      <c r="I230" s="281">
        <v>21000</v>
      </c>
    </row>
    <row r="231" spans="1:9" ht="24.75" customHeight="1">
      <c r="A231" s="206"/>
      <c r="B231" s="52"/>
      <c r="C231" s="265"/>
      <c r="D231" s="265"/>
      <c r="E231" s="262" t="s">
        <v>189</v>
      </c>
      <c r="F231" s="276"/>
      <c r="G231" s="284">
        <f t="shared" si="3"/>
        <v>84069.6</v>
      </c>
      <c r="H231" s="281">
        <f>H232+H233</f>
        <v>63069.6</v>
      </c>
      <c r="I231" s="281">
        <f>I234+I233</f>
        <v>21000</v>
      </c>
    </row>
    <row r="232" spans="1:9" ht="15">
      <c r="A232" s="206"/>
      <c r="B232" s="52"/>
      <c r="C232" s="265"/>
      <c r="D232" s="265"/>
      <c r="E232" s="301" t="s">
        <v>990</v>
      </c>
      <c r="F232" s="276"/>
      <c r="G232" s="284">
        <f t="shared" si="3"/>
        <v>63069.6</v>
      </c>
      <c r="H232" s="281">
        <v>63069.6</v>
      </c>
      <c r="I232" s="281"/>
    </row>
    <row r="233" spans="1:9" ht="15">
      <c r="A233" s="206"/>
      <c r="B233" s="52"/>
      <c r="C233" s="265"/>
      <c r="D233" s="265"/>
      <c r="E233" s="302" t="s">
        <v>989</v>
      </c>
      <c r="F233" s="276"/>
      <c r="G233" s="284">
        <f t="shared" si="3"/>
        <v>3000</v>
      </c>
      <c r="H233" s="281">
        <v>0</v>
      </c>
      <c r="I233" s="281">
        <v>3000</v>
      </c>
    </row>
    <row r="234" spans="1:9" ht="15">
      <c r="A234" s="206"/>
      <c r="B234" s="52"/>
      <c r="C234" s="265"/>
      <c r="D234" s="265"/>
      <c r="E234" s="303" t="s">
        <v>205</v>
      </c>
      <c r="F234" s="276"/>
      <c r="G234" s="284">
        <f t="shared" si="3"/>
        <v>18000</v>
      </c>
      <c r="H234" s="281"/>
      <c r="I234" s="281">
        <v>18000</v>
      </c>
    </row>
    <row r="235" spans="1:9" ht="15">
      <c r="A235" s="206">
        <v>2520</v>
      </c>
      <c r="B235" s="255" t="s">
        <v>887</v>
      </c>
      <c r="C235" s="256">
        <v>2</v>
      </c>
      <c r="D235" s="256">
        <v>0</v>
      </c>
      <c r="E235" s="277" t="s">
        <v>411</v>
      </c>
      <c r="F235" s="258" t="s">
        <v>296</v>
      </c>
      <c r="G235" s="263">
        <f t="shared" si="3"/>
        <v>0</v>
      </c>
      <c r="H235" s="39"/>
      <c r="I235" s="39"/>
    </row>
    <row r="236" spans="1:46" s="12" customFormat="1" ht="10.5" customHeight="1">
      <c r="A236" s="206"/>
      <c r="B236" s="255"/>
      <c r="C236" s="256"/>
      <c r="D236" s="256"/>
      <c r="E236" s="262" t="s">
        <v>739</v>
      </c>
      <c r="F236" s="258"/>
      <c r="G236" s="263"/>
      <c r="H236" s="264"/>
      <c r="I236" s="264"/>
      <c r="J236" s="261"/>
      <c r="K236" s="261"/>
      <c r="L236" s="261"/>
      <c r="M236" s="261"/>
      <c r="N236" s="261"/>
      <c r="O236" s="261"/>
      <c r="P236" s="261"/>
      <c r="Q236" s="261"/>
      <c r="R236" s="261"/>
      <c r="S236" s="261"/>
      <c r="T236" s="261"/>
      <c r="U236" s="261"/>
      <c r="V236" s="261"/>
      <c r="W236" s="261"/>
      <c r="X236" s="261"/>
      <c r="Y236" s="261"/>
      <c r="Z236" s="261"/>
      <c r="AA236" s="261"/>
      <c r="AB236" s="261"/>
      <c r="AC236" s="261"/>
      <c r="AD236" s="261"/>
      <c r="AE236" s="261"/>
      <c r="AF236" s="261"/>
      <c r="AG236" s="261"/>
      <c r="AH236" s="261"/>
      <c r="AI236" s="261"/>
      <c r="AJ236" s="261"/>
      <c r="AK236" s="261"/>
      <c r="AL236" s="261"/>
      <c r="AM236" s="261"/>
      <c r="AN236" s="261"/>
      <c r="AO236" s="261"/>
      <c r="AP236" s="261"/>
      <c r="AQ236" s="261"/>
      <c r="AR236" s="261"/>
      <c r="AS236" s="261"/>
      <c r="AT236" s="261"/>
    </row>
    <row r="237" spans="1:9" ht="15">
      <c r="A237" s="206">
        <v>2521</v>
      </c>
      <c r="B237" s="52" t="s">
        <v>887</v>
      </c>
      <c r="C237" s="265">
        <v>2</v>
      </c>
      <c r="D237" s="265">
        <v>1</v>
      </c>
      <c r="E237" s="262" t="s">
        <v>412</v>
      </c>
      <c r="F237" s="288" t="s">
        <v>297</v>
      </c>
      <c r="G237" s="263">
        <f t="shared" si="3"/>
        <v>0</v>
      </c>
      <c r="H237" s="39"/>
      <c r="I237" s="39"/>
    </row>
    <row r="238" spans="1:9" ht="24" customHeight="1">
      <c r="A238" s="206"/>
      <c r="B238" s="52"/>
      <c r="C238" s="265"/>
      <c r="D238" s="265"/>
      <c r="E238" s="262" t="s">
        <v>189</v>
      </c>
      <c r="F238" s="276"/>
      <c r="G238" s="263">
        <f t="shared" si="3"/>
        <v>0</v>
      </c>
      <c r="H238" s="39"/>
      <c r="I238" s="39"/>
    </row>
    <row r="239" spans="1:9" ht="15">
      <c r="A239" s="206">
        <v>2530</v>
      </c>
      <c r="B239" s="255" t="s">
        <v>887</v>
      </c>
      <c r="C239" s="256">
        <v>3</v>
      </c>
      <c r="D239" s="256">
        <v>0</v>
      </c>
      <c r="E239" s="277" t="s">
        <v>413</v>
      </c>
      <c r="F239" s="258" t="s">
        <v>298</v>
      </c>
      <c r="G239" s="284">
        <f t="shared" si="3"/>
        <v>4500</v>
      </c>
      <c r="H239" s="281">
        <f>H241</f>
        <v>4500</v>
      </c>
      <c r="I239" s="39"/>
    </row>
    <row r="240" spans="1:46" s="12" customFormat="1" ht="10.5" customHeight="1">
      <c r="A240" s="206"/>
      <c r="B240" s="255"/>
      <c r="C240" s="256"/>
      <c r="D240" s="256"/>
      <c r="E240" s="262" t="s">
        <v>739</v>
      </c>
      <c r="F240" s="258"/>
      <c r="G240" s="263"/>
      <c r="H240" s="264"/>
      <c r="I240" s="264"/>
      <c r="J240" s="261"/>
      <c r="K240" s="261"/>
      <c r="L240" s="261"/>
      <c r="M240" s="261"/>
      <c r="N240" s="261"/>
      <c r="O240" s="261"/>
      <c r="P240" s="261"/>
      <c r="Q240" s="261"/>
      <c r="R240" s="261"/>
      <c r="S240" s="261"/>
      <c r="T240" s="261"/>
      <c r="U240" s="261"/>
      <c r="V240" s="261"/>
      <c r="W240" s="261"/>
      <c r="X240" s="261"/>
      <c r="Y240" s="261"/>
      <c r="Z240" s="261"/>
      <c r="AA240" s="261"/>
      <c r="AB240" s="261"/>
      <c r="AC240" s="261"/>
      <c r="AD240" s="261"/>
      <c r="AE240" s="261"/>
      <c r="AF240" s="261"/>
      <c r="AG240" s="261"/>
      <c r="AH240" s="261"/>
      <c r="AI240" s="261"/>
      <c r="AJ240" s="261"/>
      <c r="AK240" s="261"/>
      <c r="AL240" s="261"/>
      <c r="AM240" s="261"/>
      <c r="AN240" s="261"/>
      <c r="AO240" s="261"/>
      <c r="AP240" s="261"/>
      <c r="AQ240" s="261"/>
      <c r="AR240" s="261"/>
      <c r="AS240" s="261"/>
      <c r="AT240" s="261"/>
    </row>
    <row r="241" spans="1:9" ht="15">
      <c r="A241" s="206">
        <v>3531</v>
      </c>
      <c r="B241" s="52" t="s">
        <v>887</v>
      </c>
      <c r="C241" s="265">
        <v>3</v>
      </c>
      <c r="D241" s="265">
        <v>1</v>
      </c>
      <c r="E241" s="262" t="s">
        <v>413</v>
      </c>
      <c r="F241" s="288" t="s">
        <v>299</v>
      </c>
      <c r="G241" s="284">
        <f t="shared" si="3"/>
        <v>4500</v>
      </c>
      <c r="H241" s="281">
        <v>4500</v>
      </c>
      <c r="I241" s="39"/>
    </row>
    <row r="242" spans="1:9" ht="24" customHeight="1">
      <c r="A242" s="206"/>
      <c r="B242" s="52"/>
      <c r="C242" s="265"/>
      <c r="D242" s="265"/>
      <c r="E242" s="262" t="s">
        <v>189</v>
      </c>
      <c r="F242" s="276"/>
      <c r="G242" s="281">
        <f>G243</f>
        <v>4500</v>
      </c>
      <c r="H242" s="281">
        <f>H243</f>
        <v>4500</v>
      </c>
      <c r="I242" s="39"/>
    </row>
    <row r="243" spans="1:9" ht="15">
      <c r="A243" s="206"/>
      <c r="B243" s="52"/>
      <c r="C243" s="265"/>
      <c r="D243" s="265"/>
      <c r="E243" s="262" t="s">
        <v>51</v>
      </c>
      <c r="F243" s="276"/>
      <c r="G243" s="284">
        <f t="shared" si="3"/>
        <v>4500</v>
      </c>
      <c r="H243" s="281">
        <v>4500</v>
      </c>
      <c r="I243" s="39"/>
    </row>
    <row r="244" spans="1:9" ht="24">
      <c r="A244" s="206">
        <v>2540</v>
      </c>
      <c r="B244" s="255" t="s">
        <v>887</v>
      </c>
      <c r="C244" s="256">
        <v>4</v>
      </c>
      <c r="D244" s="256">
        <v>0</v>
      </c>
      <c r="E244" s="277" t="s">
        <v>414</v>
      </c>
      <c r="F244" s="258" t="s">
        <v>300</v>
      </c>
      <c r="G244" s="263">
        <f t="shared" si="3"/>
        <v>0</v>
      </c>
      <c r="H244" s="39"/>
      <c r="I244" s="39"/>
    </row>
    <row r="245" spans="1:46" s="12" customFormat="1" ht="10.5" customHeight="1">
      <c r="A245" s="206"/>
      <c r="B245" s="255"/>
      <c r="C245" s="256"/>
      <c r="D245" s="256"/>
      <c r="E245" s="262" t="s">
        <v>739</v>
      </c>
      <c r="F245" s="258"/>
      <c r="G245" s="263"/>
      <c r="H245" s="264"/>
      <c r="I245" s="264"/>
      <c r="J245" s="261"/>
      <c r="K245" s="261"/>
      <c r="L245" s="261"/>
      <c r="M245" s="261"/>
      <c r="N245" s="261"/>
      <c r="O245" s="261"/>
      <c r="P245" s="261"/>
      <c r="Q245" s="261"/>
      <c r="R245" s="261"/>
      <c r="S245" s="261"/>
      <c r="T245" s="261"/>
      <c r="U245" s="261"/>
      <c r="V245" s="261"/>
      <c r="W245" s="261"/>
      <c r="X245" s="261"/>
      <c r="Y245" s="261"/>
      <c r="Z245" s="261"/>
      <c r="AA245" s="261"/>
      <c r="AB245" s="261"/>
      <c r="AC245" s="261"/>
      <c r="AD245" s="261"/>
      <c r="AE245" s="261"/>
      <c r="AF245" s="261"/>
      <c r="AG245" s="261"/>
      <c r="AH245" s="261"/>
      <c r="AI245" s="261"/>
      <c r="AJ245" s="261"/>
      <c r="AK245" s="261"/>
      <c r="AL245" s="261"/>
      <c r="AM245" s="261"/>
      <c r="AN245" s="261"/>
      <c r="AO245" s="261"/>
      <c r="AP245" s="261"/>
      <c r="AQ245" s="261"/>
      <c r="AR245" s="261"/>
      <c r="AS245" s="261"/>
      <c r="AT245" s="261"/>
    </row>
    <row r="246" spans="1:9" ht="17.25" customHeight="1">
      <c r="A246" s="206">
        <v>2541</v>
      </c>
      <c r="B246" s="52" t="s">
        <v>887</v>
      </c>
      <c r="C246" s="265">
        <v>4</v>
      </c>
      <c r="D246" s="265">
        <v>1</v>
      </c>
      <c r="E246" s="262" t="s">
        <v>414</v>
      </c>
      <c r="F246" s="288" t="s">
        <v>301</v>
      </c>
      <c r="G246" s="263">
        <f t="shared" si="3"/>
        <v>0</v>
      </c>
      <c r="H246" s="39"/>
      <c r="I246" s="39"/>
    </row>
    <row r="247" spans="1:9" ht="24" customHeight="1">
      <c r="A247" s="206"/>
      <c r="B247" s="52"/>
      <c r="C247" s="265"/>
      <c r="D247" s="265"/>
      <c r="E247" s="262" t="s">
        <v>189</v>
      </c>
      <c r="F247" s="276"/>
      <c r="G247" s="263">
        <f t="shared" si="3"/>
        <v>0</v>
      </c>
      <c r="H247" s="39"/>
      <c r="I247" s="39"/>
    </row>
    <row r="248" spans="1:9" ht="27" customHeight="1">
      <c r="A248" s="206">
        <v>2550</v>
      </c>
      <c r="B248" s="255" t="s">
        <v>887</v>
      </c>
      <c r="C248" s="256">
        <v>5</v>
      </c>
      <c r="D248" s="256">
        <v>0</v>
      </c>
      <c r="E248" s="277" t="s">
        <v>415</v>
      </c>
      <c r="F248" s="258" t="s">
        <v>302</v>
      </c>
      <c r="G248" s="263">
        <f t="shared" si="3"/>
        <v>0</v>
      </c>
      <c r="H248" s="39"/>
      <c r="I248" s="39"/>
    </row>
    <row r="249" spans="1:46" s="12" customFormat="1" ht="10.5" customHeight="1">
      <c r="A249" s="206"/>
      <c r="B249" s="255"/>
      <c r="C249" s="256"/>
      <c r="D249" s="256"/>
      <c r="E249" s="262" t="s">
        <v>739</v>
      </c>
      <c r="F249" s="258"/>
      <c r="G249" s="263"/>
      <c r="H249" s="264"/>
      <c r="I249" s="264"/>
      <c r="J249" s="261"/>
      <c r="K249" s="261"/>
      <c r="L249" s="261"/>
      <c r="M249" s="261"/>
      <c r="N249" s="261"/>
      <c r="O249" s="261"/>
      <c r="P249" s="261"/>
      <c r="Q249" s="261"/>
      <c r="R249" s="261"/>
      <c r="S249" s="261"/>
      <c r="T249" s="261"/>
      <c r="U249" s="261"/>
      <c r="V249" s="261"/>
      <c r="W249" s="261"/>
      <c r="X249" s="261"/>
      <c r="Y249" s="261"/>
      <c r="Z249" s="261"/>
      <c r="AA249" s="261"/>
      <c r="AB249" s="261"/>
      <c r="AC249" s="261"/>
      <c r="AD249" s="261"/>
      <c r="AE249" s="261"/>
      <c r="AF249" s="261"/>
      <c r="AG249" s="261"/>
      <c r="AH249" s="261"/>
      <c r="AI249" s="261"/>
      <c r="AJ249" s="261"/>
      <c r="AK249" s="261"/>
      <c r="AL249" s="261"/>
      <c r="AM249" s="261"/>
      <c r="AN249" s="261"/>
      <c r="AO249" s="261"/>
      <c r="AP249" s="261"/>
      <c r="AQ249" s="261"/>
      <c r="AR249" s="261"/>
      <c r="AS249" s="261"/>
      <c r="AT249" s="261"/>
    </row>
    <row r="250" spans="1:9" ht="24">
      <c r="A250" s="206">
        <v>2551</v>
      </c>
      <c r="B250" s="52" t="s">
        <v>887</v>
      </c>
      <c r="C250" s="265">
        <v>5</v>
      </c>
      <c r="D250" s="265">
        <v>1</v>
      </c>
      <c r="E250" s="262" t="s">
        <v>415</v>
      </c>
      <c r="F250" s="288" t="s">
        <v>303</v>
      </c>
      <c r="G250" s="263">
        <f t="shared" si="3"/>
        <v>0</v>
      </c>
      <c r="H250" s="39"/>
      <c r="I250" s="39"/>
    </row>
    <row r="251" spans="1:9" ht="26.25" customHeight="1">
      <c r="A251" s="206"/>
      <c r="B251" s="52"/>
      <c r="C251" s="265"/>
      <c r="D251" s="265"/>
      <c r="E251" s="262" t="s">
        <v>189</v>
      </c>
      <c r="F251" s="276"/>
      <c r="G251" s="263">
        <f t="shared" si="3"/>
        <v>0</v>
      </c>
      <c r="H251" s="39"/>
      <c r="I251" s="39"/>
    </row>
    <row r="252" spans="1:9" ht="23.25" customHeight="1">
      <c r="A252" s="206">
        <v>2560</v>
      </c>
      <c r="B252" s="255" t="s">
        <v>887</v>
      </c>
      <c r="C252" s="256">
        <v>6</v>
      </c>
      <c r="D252" s="256">
        <v>0</v>
      </c>
      <c r="E252" s="277" t="s">
        <v>416</v>
      </c>
      <c r="F252" s="258" t="s">
        <v>304</v>
      </c>
      <c r="G252" s="284">
        <f t="shared" si="3"/>
        <v>4800</v>
      </c>
      <c r="H252" s="281">
        <f>H254</f>
        <v>4800</v>
      </c>
      <c r="I252" s="39"/>
    </row>
    <row r="253" spans="1:46" s="12" customFormat="1" ht="10.5" customHeight="1">
      <c r="A253" s="206"/>
      <c r="B253" s="255"/>
      <c r="C253" s="256"/>
      <c r="D253" s="256"/>
      <c r="E253" s="262" t="s">
        <v>739</v>
      </c>
      <c r="F253" s="258"/>
      <c r="G253" s="284"/>
      <c r="H253" s="260"/>
      <c r="I253" s="264"/>
      <c r="J253" s="261"/>
      <c r="K253" s="261"/>
      <c r="L253" s="261"/>
      <c r="M253" s="261"/>
      <c r="N253" s="261"/>
      <c r="O253" s="261"/>
      <c r="P253" s="261"/>
      <c r="Q253" s="261"/>
      <c r="R253" s="261"/>
      <c r="S253" s="261"/>
      <c r="T253" s="261"/>
      <c r="U253" s="261"/>
      <c r="V253" s="261"/>
      <c r="W253" s="261"/>
      <c r="X253" s="261"/>
      <c r="Y253" s="261"/>
      <c r="Z253" s="261"/>
      <c r="AA253" s="261"/>
      <c r="AB253" s="261"/>
      <c r="AC253" s="261"/>
      <c r="AD253" s="261"/>
      <c r="AE253" s="261"/>
      <c r="AF253" s="261"/>
      <c r="AG253" s="261"/>
      <c r="AH253" s="261"/>
      <c r="AI253" s="261"/>
      <c r="AJ253" s="261"/>
      <c r="AK253" s="261"/>
      <c r="AL253" s="261"/>
      <c r="AM253" s="261"/>
      <c r="AN253" s="261"/>
      <c r="AO253" s="261"/>
      <c r="AP253" s="261"/>
      <c r="AQ253" s="261"/>
      <c r="AR253" s="261"/>
      <c r="AS253" s="261"/>
      <c r="AT253" s="261"/>
    </row>
    <row r="254" spans="1:9" ht="22.5" customHeight="1">
      <c r="A254" s="206">
        <v>2561</v>
      </c>
      <c r="B254" s="52" t="s">
        <v>887</v>
      </c>
      <c r="C254" s="265">
        <v>6</v>
      </c>
      <c r="D254" s="265">
        <v>1</v>
      </c>
      <c r="E254" s="262" t="s">
        <v>416</v>
      </c>
      <c r="F254" s="288" t="s">
        <v>305</v>
      </c>
      <c r="G254" s="284">
        <f aca="true" t="shared" si="4" ref="G254:G319">H254+I254</f>
        <v>4800</v>
      </c>
      <c r="H254" s="281">
        <v>4800</v>
      </c>
      <c r="I254" s="39"/>
    </row>
    <row r="255" spans="1:9" ht="28.5" customHeight="1">
      <c r="A255" s="206"/>
      <c r="B255" s="52"/>
      <c r="C255" s="265"/>
      <c r="D255" s="265"/>
      <c r="E255" s="262" t="s">
        <v>189</v>
      </c>
      <c r="F255" s="276"/>
      <c r="G255" s="284">
        <f t="shared" si="4"/>
        <v>4800</v>
      </c>
      <c r="H255" s="281">
        <f>H256+H257</f>
        <v>4800</v>
      </c>
      <c r="I255" s="39"/>
    </row>
    <row r="256" spans="1:9" ht="13.5" customHeight="1">
      <c r="A256" s="206"/>
      <c r="B256" s="52"/>
      <c r="C256" s="265"/>
      <c r="D256" s="265"/>
      <c r="E256" s="299" t="s">
        <v>306</v>
      </c>
      <c r="F256" s="276"/>
      <c r="G256" s="284">
        <f t="shared" si="4"/>
        <v>800</v>
      </c>
      <c r="H256" s="281">
        <v>800</v>
      </c>
      <c r="I256" s="39"/>
    </row>
    <row r="257" spans="1:9" ht="15">
      <c r="A257" s="206"/>
      <c r="B257" s="52"/>
      <c r="C257" s="265"/>
      <c r="D257" s="265"/>
      <c r="E257" s="299" t="s">
        <v>307</v>
      </c>
      <c r="F257" s="276"/>
      <c r="G257" s="284">
        <f t="shared" si="4"/>
        <v>4000</v>
      </c>
      <c r="H257" s="281">
        <v>4000</v>
      </c>
      <c r="I257" s="39"/>
    </row>
    <row r="258" spans="1:46" s="32" customFormat="1" ht="37.5" customHeight="1">
      <c r="A258" s="79">
        <v>2600</v>
      </c>
      <c r="B258" s="255" t="s">
        <v>888</v>
      </c>
      <c r="C258" s="256">
        <v>0</v>
      </c>
      <c r="D258" s="256">
        <v>0</v>
      </c>
      <c r="E258" s="297" t="s">
        <v>928</v>
      </c>
      <c r="F258" s="294" t="s">
        <v>308</v>
      </c>
      <c r="G258" s="284">
        <f t="shared" si="4"/>
        <v>41689.5</v>
      </c>
      <c r="H258" s="281">
        <f>H260+H264+H268+H274+H281+H285</f>
        <v>15810</v>
      </c>
      <c r="I258" s="281">
        <f>I260+I264+I268+I274+I281+I285</f>
        <v>25879.5</v>
      </c>
      <c r="J258" s="295"/>
      <c r="K258" s="295"/>
      <c r="L258" s="295"/>
      <c r="M258" s="295"/>
      <c r="N258" s="295"/>
      <c r="O258" s="295"/>
      <c r="P258" s="295"/>
      <c r="Q258" s="295"/>
      <c r="R258" s="295"/>
      <c r="S258" s="295"/>
      <c r="T258" s="295"/>
      <c r="U258" s="295"/>
      <c r="V258" s="295"/>
      <c r="W258" s="295"/>
      <c r="X258" s="295"/>
      <c r="Y258" s="295"/>
      <c r="Z258" s="295"/>
      <c r="AA258" s="295"/>
      <c r="AB258" s="295"/>
      <c r="AC258" s="295"/>
      <c r="AD258" s="295"/>
      <c r="AE258" s="295"/>
      <c r="AF258" s="295"/>
      <c r="AG258" s="295"/>
      <c r="AH258" s="295"/>
      <c r="AI258" s="295"/>
      <c r="AJ258" s="295"/>
      <c r="AK258" s="295"/>
      <c r="AL258" s="295"/>
      <c r="AM258" s="295"/>
      <c r="AN258" s="295"/>
      <c r="AO258" s="295"/>
      <c r="AP258" s="295"/>
      <c r="AQ258" s="295"/>
      <c r="AR258" s="295"/>
      <c r="AS258" s="295"/>
      <c r="AT258" s="295"/>
    </row>
    <row r="259" spans="1:9" ht="11.25" customHeight="1">
      <c r="A259" s="206"/>
      <c r="B259" s="255"/>
      <c r="C259" s="256"/>
      <c r="D259" s="256"/>
      <c r="E259" s="262" t="s">
        <v>738</v>
      </c>
      <c r="F259" s="287"/>
      <c r="G259" s="263">
        <f t="shared" si="4"/>
        <v>0</v>
      </c>
      <c r="H259" s="39"/>
      <c r="I259" s="39"/>
    </row>
    <row r="260" spans="1:9" ht="15">
      <c r="A260" s="206">
        <v>2610</v>
      </c>
      <c r="B260" s="255" t="s">
        <v>888</v>
      </c>
      <c r="C260" s="256">
        <v>1</v>
      </c>
      <c r="D260" s="256">
        <v>0</v>
      </c>
      <c r="E260" s="277" t="s">
        <v>417</v>
      </c>
      <c r="F260" s="258" t="s">
        <v>309</v>
      </c>
      <c r="G260" s="284">
        <f t="shared" si="4"/>
        <v>0</v>
      </c>
      <c r="H260" s="281"/>
      <c r="I260" s="281">
        <f>I262</f>
        <v>0</v>
      </c>
    </row>
    <row r="261" spans="1:46" s="12" customFormat="1" ht="10.5" customHeight="1">
      <c r="A261" s="206"/>
      <c r="B261" s="255"/>
      <c r="C261" s="256"/>
      <c r="D261" s="256"/>
      <c r="E261" s="262" t="s">
        <v>739</v>
      </c>
      <c r="F261" s="258"/>
      <c r="G261" s="284"/>
      <c r="H261" s="260"/>
      <c r="I261" s="260"/>
      <c r="J261" s="261"/>
      <c r="K261" s="261"/>
      <c r="L261" s="261"/>
      <c r="M261" s="261"/>
      <c r="N261" s="261"/>
      <c r="O261" s="261"/>
      <c r="P261" s="261"/>
      <c r="Q261" s="261"/>
      <c r="R261" s="261"/>
      <c r="S261" s="261"/>
      <c r="T261" s="261"/>
      <c r="U261" s="261"/>
      <c r="V261" s="261"/>
      <c r="W261" s="261"/>
      <c r="X261" s="261"/>
      <c r="Y261" s="261"/>
      <c r="Z261" s="261"/>
      <c r="AA261" s="261"/>
      <c r="AB261" s="261"/>
      <c r="AC261" s="261"/>
      <c r="AD261" s="261"/>
      <c r="AE261" s="261"/>
      <c r="AF261" s="261"/>
      <c r="AG261" s="261"/>
      <c r="AH261" s="261"/>
      <c r="AI261" s="261"/>
      <c r="AJ261" s="261"/>
      <c r="AK261" s="261"/>
      <c r="AL261" s="261"/>
      <c r="AM261" s="261"/>
      <c r="AN261" s="261"/>
      <c r="AO261" s="261"/>
      <c r="AP261" s="261"/>
      <c r="AQ261" s="261"/>
      <c r="AR261" s="261"/>
      <c r="AS261" s="261"/>
      <c r="AT261" s="261"/>
    </row>
    <row r="262" spans="1:9" ht="15">
      <c r="A262" s="206">
        <v>2611</v>
      </c>
      <c r="B262" s="52" t="s">
        <v>888</v>
      </c>
      <c r="C262" s="265">
        <v>1</v>
      </c>
      <c r="D262" s="265">
        <v>1</v>
      </c>
      <c r="E262" s="262" t="s">
        <v>418</v>
      </c>
      <c r="F262" s="288" t="s">
        <v>310</v>
      </c>
      <c r="G262" s="284">
        <f t="shared" si="4"/>
        <v>0</v>
      </c>
      <c r="H262" s="281"/>
      <c r="I262" s="281">
        <v>0</v>
      </c>
    </row>
    <row r="263" spans="1:9" ht="26.25" customHeight="1">
      <c r="A263" s="206"/>
      <c r="B263" s="52"/>
      <c r="C263" s="265"/>
      <c r="D263" s="265"/>
      <c r="E263" s="262" t="s">
        <v>189</v>
      </c>
      <c r="F263" s="276"/>
      <c r="G263" s="284">
        <f>H263+I263</f>
        <v>0</v>
      </c>
      <c r="H263" s="281"/>
      <c r="I263" s="281">
        <v>0</v>
      </c>
    </row>
    <row r="264" spans="1:9" ht="15">
      <c r="A264" s="206">
        <v>2620</v>
      </c>
      <c r="B264" s="255" t="s">
        <v>888</v>
      </c>
      <c r="C264" s="256">
        <v>2</v>
      </c>
      <c r="D264" s="256">
        <v>0</v>
      </c>
      <c r="E264" s="277" t="s">
        <v>419</v>
      </c>
      <c r="F264" s="258" t="s">
        <v>311</v>
      </c>
      <c r="G264" s="263">
        <f t="shared" si="4"/>
        <v>0</v>
      </c>
      <c r="H264" s="39"/>
      <c r="I264" s="39"/>
    </row>
    <row r="265" spans="1:46" s="12" customFormat="1" ht="10.5" customHeight="1">
      <c r="A265" s="206"/>
      <c r="B265" s="255"/>
      <c r="C265" s="256"/>
      <c r="D265" s="256"/>
      <c r="E265" s="262" t="s">
        <v>739</v>
      </c>
      <c r="F265" s="258"/>
      <c r="G265" s="263"/>
      <c r="H265" s="264"/>
      <c r="I265" s="264"/>
      <c r="J265" s="261"/>
      <c r="K265" s="261"/>
      <c r="L265" s="261"/>
      <c r="M265" s="261"/>
      <c r="N265" s="261"/>
      <c r="O265" s="261"/>
      <c r="P265" s="261"/>
      <c r="Q265" s="261"/>
      <c r="R265" s="261"/>
      <c r="S265" s="261"/>
      <c r="T265" s="261"/>
      <c r="U265" s="261"/>
      <c r="V265" s="261"/>
      <c r="W265" s="261"/>
      <c r="X265" s="261"/>
      <c r="Y265" s="261"/>
      <c r="Z265" s="261"/>
      <c r="AA265" s="261"/>
      <c r="AB265" s="261"/>
      <c r="AC265" s="261"/>
      <c r="AD265" s="261"/>
      <c r="AE265" s="261"/>
      <c r="AF265" s="261"/>
      <c r="AG265" s="261"/>
      <c r="AH265" s="261"/>
      <c r="AI265" s="261"/>
      <c r="AJ265" s="261"/>
      <c r="AK265" s="261"/>
      <c r="AL265" s="261"/>
      <c r="AM265" s="261"/>
      <c r="AN265" s="261"/>
      <c r="AO265" s="261"/>
      <c r="AP265" s="261"/>
      <c r="AQ265" s="261"/>
      <c r="AR265" s="261"/>
      <c r="AS265" s="261"/>
      <c r="AT265" s="261"/>
    </row>
    <row r="266" spans="1:9" ht="15">
      <c r="A266" s="206">
        <v>2621</v>
      </c>
      <c r="B266" s="52" t="s">
        <v>888</v>
      </c>
      <c r="C266" s="265">
        <v>2</v>
      </c>
      <c r="D266" s="265">
        <v>1</v>
      </c>
      <c r="E266" s="262" t="s">
        <v>419</v>
      </c>
      <c r="F266" s="288" t="s">
        <v>312</v>
      </c>
      <c r="G266" s="263">
        <f t="shared" si="4"/>
        <v>0</v>
      </c>
      <c r="H266" s="39"/>
      <c r="I266" s="39"/>
    </row>
    <row r="267" spans="1:9" ht="25.5" customHeight="1">
      <c r="A267" s="206"/>
      <c r="B267" s="52"/>
      <c r="C267" s="265"/>
      <c r="D267" s="265"/>
      <c r="E267" s="262" t="s">
        <v>189</v>
      </c>
      <c r="F267" s="276"/>
      <c r="G267" s="263">
        <f t="shared" si="4"/>
        <v>0</v>
      </c>
      <c r="H267" s="39"/>
      <c r="I267" s="39"/>
    </row>
    <row r="268" spans="1:9" ht="15">
      <c r="A268" s="206">
        <v>2630</v>
      </c>
      <c r="B268" s="255" t="s">
        <v>888</v>
      </c>
      <c r="C268" s="256">
        <v>3</v>
      </c>
      <c r="D268" s="256">
        <v>0</v>
      </c>
      <c r="E268" s="277" t="s">
        <v>420</v>
      </c>
      <c r="F268" s="258" t="s">
        <v>313</v>
      </c>
      <c r="G268" s="284">
        <f>H268+I268</f>
        <v>4810</v>
      </c>
      <c r="H268" s="281">
        <f>H270</f>
        <v>4810</v>
      </c>
      <c r="I268" s="281">
        <f>I270</f>
        <v>0</v>
      </c>
    </row>
    <row r="269" spans="1:46" s="12" customFormat="1" ht="10.5" customHeight="1">
      <c r="A269" s="206"/>
      <c r="B269" s="255"/>
      <c r="C269" s="256"/>
      <c r="D269" s="256"/>
      <c r="E269" s="262" t="s">
        <v>739</v>
      </c>
      <c r="F269" s="258"/>
      <c r="G269" s="263"/>
      <c r="H269" s="264"/>
      <c r="I269" s="260"/>
      <c r="J269" s="261"/>
      <c r="K269" s="261"/>
      <c r="L269" s="261"/>
      <c r="M269" s="261"/>
      <c r="N269" s="261"/>
      <c r="O269" s="261"/>
      <c r="P269" s="261"/>
      <c r="Q269" s="261"/>
      <c r="R269" s="261"/>
      <c r="S269" s="261"/>
      <c r="T269" s="261"/>
      <c r="U269" s="261"/>
      <c r="V269" s="261"/>
      <c r="W269" s="261"/>
      <c r="X269" s="261"/>
      <c r="Y269" s="261"/>
      <c r="Z269" s="261"/>
      <c r="AA269" s="261"/>
      <c r="AB269" s="261"/>
      <c r="AC269" s="261"/>
      <c r="AD269" s="261"/>
      <c r="AE269" s="261"/>
      <c r="AF269" s="261"/>
      <c r="AG269" s="261"/>
      <c r="AH269" s="261"/>
      <c r="AI269" s="261"/>
      <c r="AJ269" s="261"/>
      <c r="AK269" s="261"/>
      <c r="AL269" s="261"/>
      <c r="AM269" s="261"/>
      <c r="AN269" s="261"/>
      <c r="AO269" s="261"/>
      <c r="AP269" s="261"/>
      <c r="AQ269" s="261"/>
      <c r="AR269" s="261"/>
      <c r="AS269" s="261"/>
      <c r="AT269" s="261"/>
    </row>
    <row r="270" spans="1:9" ht="15">
      <c r="A270" s="206">
        <v>2631</v>
      </c>
      <c r="B270" s="52" t="s">
        <v>888</v>
      </c>
      <c r="C270" s="265">
        <v>3</v>
      </c>
      <c r="D270" s="265">
        <v>1</v>
      </c>
      <c r="E270" s="262" t="s">
        <v>421</v>
      </c>
      <c r="F270" s="304" t="s">
        <v>314</v>
      </c>
      <c r="G270" s="284">
        <f t="shared" si="4"/>
        <v>4810</v>
      </c>
      <c r="H270" s="281">
        <v>4810</v>
      </c>
      <c r="I270" s="281">
        <v>0</v>
      </c>
    </row>
    <row r="271" spans="1:9" ht="27" customHeight="1">
      <c r="A271" s="206"/>
      <c r="B271" s="52"/>
      <c r="C271" s="265"/>
      <c r="D271" s="265"/>
      <c r="E271" s="262" t="s">
        <v>189</v>
      </c>
      <c r="F271" s="276"/>
      <c r="G271" s="284">
        <f>H271+I271</f>
        <v>4810</v>
      </c>
      <c r="H271" s="281">
        <v>4810</v>
      </c>
      <c r="I271" s="281">
        <v>0</v>
      </c>
    </row>
    <row r="272" spans="1:9" ht="15">
      <c r="A272" s="206"/>
      <c r="B272" s="52"/>
      <c r="C272" s="265"/>
      <c r="D272" s="265"/>
      <c r="E272" s="272" t="s">
        <v>190</v>
      </c>
      <c r="F272" s="276"/>
      <c r="G272" s="284">
        <f>H272+I272</f>
        <v>970</v>
      </c>
      <c r="H272" s="281">
        <v>970</v>
      </c>
      <c r="I272" s="281"/>
    </row>
    <row r="273" spans="1:9" ht="15">
      <c r="A273" s="206"/>
      <c r="B273" s="52"/>
      <c r="C273" s="265"/>
      <c r="D273" s="265"/>
      <c r="E273" s="342" t="s">
        <v>991</v>
      </c>
      <c r="F273" s="276"/>
      <c r="G273" s="284">
        <f>H273+I273</f>
        <v>3840</v>
      </c>
      <c r="H273" s="281">
        <v>3840</v>
      </c>
      <c r="I273" s="281">
        <v>0</v>
      </c>
    </row>
    <row r="274" spans="1:9" ht="15">
      <c r="A274" s="206">
        <v>2640</v>
      </c>
      <c r="B274" s="255" t="s">
        <v>888</v>
      </c>
      <c r="C274" s="256">
        <v>4</v>
      </c>
      <c r="D274" s="256">
        <v>0</v>
      </c>
      <c r="E274" s="277" t="s">
        <v>422</v>
      </c>
      <c r="F274" s="258" t="s">
        <v>315</v>
      </c>
      <c r="G274" s="284">
        <f t="shared" si="4"/>
        <v>36879.5</v>
      </c>
      <c r="H274" s="281">
        <f>H276</f>
        <v>11000</v>
      </c>
      <c r="I274" s="281">
        <f>I276</f>
        <v>25879.5</v>
      </c>
    </row>
    <row r="275" spans="1:46" s="12" customFormat="1" ht="10.5" customHeight="1">
      <c r="A275" s="206"/>
      <c r="B275" s="255"/>
      <c r="C275" s="256"/>
      <c r="D275" s="256"/>
      <c r="E275" s="262" t="s">
        <v>739</v>
      </c>
      <c r="F275" s="258"/>
      <c r="G275" s="284"/>
      <c r="H275" s="260"/>
      <c r="I275" s="264"/>
      <c r="J275" s="261"/>
      <c r="K275" s="261"/>
      <c r="L275" s="261"/>
      <c r="M275" s="261"/>
      <c r="N275" s="261"/>
      <c r="O275" s="261"/>
      <c r="P275" s="261"/>
      <c r="Q275" s="261"/>
      <c r="R275" s="261"/>
      <c r="S275" s="261"/>
      <c r="T275" s="261"/>
      <c r="U275" s="261"/>
      <c r="V275" s="261"/>
      <c r="W275" s="261"/>
      <c r="X275" s="261"/>
      <c r="Y275" s="261"/>
      <c r="Z275" s="261"/>
      <c r="AA275" s="261"/>
      <c r="AB275" s="261"/>
      <c r="AC275" s="261"/>
      <c r="AD275" s="261"/>
      <c r="AE275" s="261"/>
      <c r="AF275" s="261"/>
      <c r="AG275" s="261"/>
      <c r="AH275" s="261"/>
      <c r="AI275" s="261"/>
      <c r="AJ275" s="261"/>
      <c r="AK275" s="261"/>
      <c r="AL275" s="261"/>
      <c r="AM275" s="261"/>
      <c r="AN275" s="261"/>
      <c r="AO275" s="261"/>
      <c r="AP275" s="261"/>
      <c r="AQ275" s="261"/>
      <c r="AR275" s="261"/>
      <c r="AS275" s="261"/>
      <c r="AT275" s="261"/>
    </row>
    <row r="276" spans="1:9" ht="15">
      <c r="A276" s="206">
        <v>2641</v>
      </c>
      <c r="B276" s="52" t="s">
        <v>888</v>
      </c>
      <c r="C276" s="265">
        <v>4</v>
      </c>
      <c r="D276" s="265">
        <v>1</v>
      </c>
      <c r="E276" s="262" t="s">
        <v>423</v>
      </c>
      <c r="F276" s="288" t="s">
        <v>316</v>
      </c>
      <c r="G276" s="284">
        <f t="shared" si="4"/>
        <v>36879.5</v>
      </c>
      <c r="H276" s="281">
        <v>11000</v>
      </c>
      <c r="I276" s="281">
        <v>25879.5</v>
      </c>
    </row>
    <row r="277" spans="1:9" ht="24.75" customHeight="1">
      <c r="A277" s="206"/>
      <c r="B277" s="52"/>
      <c r="C277" s="265"/>
      <c r="D277" s="265"/>
      <c r="E277" s="262" t="s">
        <v>189</v>
      </c>
      <c r="F277" s="276"/>
      <c r="G277" s="284">
        <f t="shared" si="4"/>
        <v>36879.5</v>
      </c>
      <c r="H277" s="281">
        <f>H278</f>
        <v>11000</v>
      </c>
      <c r="I277" s="281">
        <f>I278+I279+I280</f>
        <v>25879.5</v>
      </c>
    </row>
    <row r="278" spans="1:9" ht="15">
      <c r="A278" s="206"/>
      <c r="B278" s="52"/>
      <c r="C278" s="265"/>
      <c r="D278" s="265"/>
      <c r="E278" s="301" t="s">
        <v>990</v>
      </c>
      <c r="F278" s="276"/>
      <c r="G278" s="284">
        <f t="shared" si="4"/>
        <v>11000</v>
      </c>
      <c r="H278" s="281">
        <v>11000</v>
      </c>
      <c r="I278" s="39"/>
    </row>
    <row r="279" spans="1:9" ht="15">
      <c r="A279" s="206"/>
      <c r="B279" s="52"/>
      <c r="C279" s="265"/>
      <c r="D279" s="265"/>
      <c r="E279" s="262" t="s">
        <v>317</v>
      </c>
      <c r="F279" s="276"/>
      <c r="G279" s="284">
        <f t="shared" si="4"/>
        <v>24884.5</v>
      </c>
      <c r="H279" s="281"/>
      <c r="I279" s="281">
        <v>24884.5</v>
      </c>
    </row>
    <row r="280" spans="1:9" ht="15">
      <c r="A280" s="206"/>
      <c r="B280" s="52"/>
      <c r="C280" s="265"/>
      <c r="D280" s="265"/>
      <c r="E280" s="272" t="s">
        <v>273</v>
      </c>
      <c r="F280" s="276"/>
      <c r="G280" s="284">
        <f t="shared" si="4"/>
        <v>995</v>
      </c>
      <c r="H280" s="281"/>
      <c r="I280" s="281">
        <v>995</v>
      </c>
    </row>
    <row r="281" spans="1:9" ht="36">
      <c r="A281" s="206">
        <v>2650</v>
      </c>
      <c r="B281" s="255" t="s">
        <v>888</v>
      </c>
      <c r="C281" s="256">
        <v>5</v>
      </c>
      <c r="D281" s="256">
        <v>0</v>
      </c>
      <c r="E281" s="277" t="s">
        <v>433</v>
      </c>
      <c r="F281" s="258" t="s">
        <v>318</v>
      </c>
      <c r="G281" s="263">
        <f t="shared" si="4"/>
        <v>0</v>
      </c>
      <c r="H281" s="39"/>
      <c r="I281" s="39"/>
    </row>
    <row r="282" spans="1:46" s="12" customFormat="1" ht="10.5" customHeight="1">
      <c r="A282" s="206"/>
      <c r="B282" s="255"/>
      <c r="C282" s="256"/>
      <c r="D282" s="256"/>
      <c r="E282" s="262" t="s">
        <v>739</v>
      </c>
      <c r="F282" s="258"/>
      <c r="G282" s="263"/>
      <c r="H282" s="264"/>
      <c r="I282" s="264"/>
      <c r="J282" s="261"/>
      <c r="K282" s="261"/>
      <c r="L282" s="261"/>
      <c r="M282" s="261"/>
      <c r="N282" s="261"/>
      <c r="O282" s="261"/>
      <c r="P282" s="261"/>
      <c r="Q282" s="261"/>
      <c r="R282" s="261"/>
      <c r="S282" s="261"/>
      <c r="T282" s="261"/>
      <c r="U282" s="261"/>
      <c r="V282" s="261"/>
      <c r="W282" s="261"/>
      <c r="X282" s="261"/>
      <c r="Y282" s="261"/>
      <c r="Z282" s="261"/>
      <c r="AA282" s="261"/>
      <c r="AB282" s="261"/>
      <c r="AC282" s="261"/>
      <c r="AD282" s="261"/>
      <c r="AE282" s="261"/>
      <c r="AF282" s="261"/>
      <c r="AG282" s="261"/>
      <c r="AH282" s="261"/>
      <c r="AI282" s="261"/>
      <c r="AJ282" s="261"/>
      <c r="AK282" s="261"/>
      <c r="AL282" s="261"/>
      <c r="AM282" s="261"/>
      <c r="AN282" s="261"/>
      <c r="AO282" s="261"/>
      <c r="AP282" s="261"/>
      <c r="AQ282" s="261"/>
      <c r="AR282" s="261"/>
      <c r="AS282" s="261"/>
      <c r="AT282" s="261"/>
    </row>
    <row r="283" spans="1:9" ht="36">
      <c r="A283" s="206">
        <v>2651</v>
      </c>
      <c r="B283" s="52" t="s">
        <v>888</v>
      </c>
      <c r="C283" s="265">
        <v>5</v>
      </c>
      <c r="D283" s="265">
        <v>1</v>
      </c>
      <c r="E283" s="262" t="s">
        <v>433</v>
      </c>
      <c r="F283" s="288" t="s">
        <v>319</v>
      </c>
      <c r="G283" s="263">
        <f t="shared" si="4"/>
        <v>0</v>
      </c>
      <c r="H283" s="39"/>
      <c r="I283" s="39"/>
    </row>
    <row r="284" spans="1:9" ht="23.25" customHeight="1">
      <c r="A284" s="206"/>
      <c r="B284" s="52"/>
      <c r="C284" s="265"/>
      <c r="D284" s="265"/>
      <c r="E284" s="262" t="s">
        <v>189</v>
      </c>
      <c r="F284" s="276"/>
      <c r="G284" s="263">
        <f t="shared" si="4"/>
        <v>0</v>
      </c>
      <c r="H284" s="39"/>
      <c r="I284" s="39"/>
    </row>
    <row r="285" spans="1:9" ht="23.25" customHeight="1">
      <c r="A285" s="206">
        <v>2660</v>
      </c>
      <c r="B285" s="255" t="s">
        <v>888</v>
      </c>
      <c r="C285" s="256">
        <v>6</v>
      </c>
      <c r="D285" s="256">
        <v>0</v>
      </c>
      <c r="E285" s="277" t="s">
        <v>436</v>
      </c>
      <c r="F285" s="296" t="s">
        <v>320</v>
      </c>
      <c r="G285" s="263">
        <f t="shared" si="4"/>
        <v>0</v>
      </c>
      <c r="H285" s="39"/>
      <c r="I285" s="39"/>
    </row>
    <row r="286" spans="1:46" s="12" customFormat="1" ht="10.5" customHeight="1">
      <c r="A286" s="206"/>
      <c r="B286" s="255"/>
      <c r="C286" s="256"/>
      <c r="D286" s="256"/>
      <c r="E286" s="262" t="s">
        <v>739</v>
      </c>
      <c r="F286" s="258"/>
      <c r="G286" s="263"/>
      <c r="H286" s="264"/>
      <c r="I286" s="264"/>
      <c r="J286" s="261"/>
      <c r="K286" s="261"/>
      <c r="L286" s="261"/>
      <c r="M286" s="261"/>
      <c r="N286" s="261"/>
      <c r="O286" s="261"/>
      <c r="P286" s="261"/>
      <c r="Q286" s="261"/>
      <c r="R286" s="261"/>
      <c r="S286" s="261"/>
      <c r="T286" s="261"/>
      <c r="U286" s="261"/>
      <c r="V286" s="261"/>
      <c r="W286" s="261"/>
      <c r="X286" s="261"/>
      <c r="Y286" s="261"/>
      <c r="Z286" s="261"/>
      <c r="AA286" s="261"/>
      <c r="AB286" s="261"/>
      <c r="AC286" s="261"/>
      <c r="AD286" s="261"/>
      <c r="AE286" s="261"/>
      <c r="AF286" s="261"/>
      <c r="AG286" s="261"/>
      <c r="AH286" s="261"/>
      <c r="AI286" s="261"/>
      <c r="AJ286" s="261"/>
      <c r="AK286" s="261"/>
      <c r="AL286" s="261"/>
      <c r="AM286" s="261"/>
      <c r="AN286" s="261"/>
      <c r="AO286" s="261"/>
      <c r="AP286" s="261"/>
      <c r="AQ286" s="261"/>
      <c r="AR286" s="261"/>
      <c r="AS286" s="261"/>
      <c r="AT286" s="261"/>
    </row>
    <row r="287" spans="1:9" ht="24" customHeight="1">
      <c r="A287" s="206">
        <v>2661</v>
      </c>
      <c r="B287" s="52" t="s">
        <v>888</v>
      </c>
      <c r="C287" s="265">
        <v>6</v>
      </c>
      <c r="D287" s="265">
        <v>1</v>
      </c>
      <c r="E287" s="262" t="s">
        <v>436</v>
      </c>
      <c r="F287" s="288" t="s">
        <v>321</v>
      </c>
      <c r="G287" s="263">
        <f t="shared" si="4"/>
        <v>0</v>
      </c>
      <c r="H287" s="39"/>
      <c r="I287" s="39"/>
    </row>
    <row r="288" spans="1:9" ht="26.25" customHeight="1">
      <c r="A288" s="206"/>
      <c r="B288" s="52"/>
      <c r="C288" s="265"/>
      <c r="D288" s="265"/>
      <c r="E288" s="262" t="s">
        <v>189</v>
      </c>
      <c r="F288" s="276"/>
      <c r="G288" s="263">
        <f t="shared" si="4"/>
        <v>0</v>
      </c>
      <c r="H288" s="39"/>
      <c r="I288" s="39"/>
    </row>
    <row r="289" spans="1:46" s="32" customFormat="1" ht="25.5" customHeight="1">
      <c r="A289" s="79">
        <v>2700</v>
      </c>
      <c r="B289" s="255" t="s">
        <v>889</v>
      </c>
      <c r="C289" s="256">
        <v>0</v>
      </c>
      <c r="D289" s="256">
        <v>0</v>
      </c>
      <c r="E289" s="297" t="s">
        <v>979</v>
      </c>
      <c r="F289" s="294" t="s">
        <v>322</v>
      </c>
      <c r="G289" s="263">
        <f t="shared" si="4"/>
        <v>0</v>
      </c>
      <c r="H289" s="39">
        <f>H291+H299+H309+H319+H323+H327</f>
        <v>0</v>
      </c>
      <c r="I289" s="39">
        <f>I291+I299+I309+I319+I323+I327</f>
        <v>0</v>
      </c>
      <c r="J289" s="295"/>
      <c r="K289" s="295"/>
      <c r="L289" s="295"/>
      <c r="M289" s="295"/>
      <c r="N289" s="295"/>
      <c r="O289" s="295"/>
      <c r="P289" s="295"/>
      <c r="Q289" s="295"/>
      <c r="R289" s="295"/>
      <c r="S289" s="295"/>
      <c r="T289" s="295"/>
      <c r="U289" s="295"/>
      <c r="V289" s="295"/>
      <c r="W289" s="295"/>
      <c r="X289" s="295"/>
      <c r="Y289" s="295"/>
      <c r="Z289" s="295"/>
      <c r="AA289" s="295"/>
      <c r="AB289" s="295"/>
      <c r="AC289" s="295"/>
      <c r="AD289" s="295"/>
      <c r="AE289" s="295"/>
      <c r="AF289" s="295"/>
      <c r="AG289" s="295"/>
      <c r="AH289" s="295"/>
      <c r="AI289" s="295"/>
      <c r="AJ289" s="295"/>
      <c r="AK289" s="295"/>
      <c r="AL289" s="295"/>
      <c r="AM289" s="295"/>
      <c r="AN289" s="295"/>
      <c r="AO289" s="295"/>
      <c r="AP289" s="295"/>
      <c r="AQ289" s="295"/>
      <c r="AR289" s="295"/>
      <c r="AS289" s="295"/>
      <c r="AT289" s="295"/>
    </row>
    <row r="290" spans="1:9" ht="11.25" customHeight="1">
      <c r="A290" s="206"/>
      <c r="B290" s="255"/>
      <c r="C290" s="256"/>
      <c r="D290" s="256"/>
      <c r="E290" s="262" t="s">
        <v>738</v>
      </c>
      <c r="F290" s="287"/>
      <c r="G290" s="263"/>
      <c r="H290" s="39"/>
      <c r="I290" s="39"/>
    </row>
    <row r="291" spans="1:9" ht="21.75" customHeight="1">
      <c r="A291" s="206">
        <v>2710</v>
      </c>
      <c r="B291" s="255" t="s">
        <v>889</v>
      </c>
      <c r="C291" s="256">
        <v>1</v>
      </c>
      <c r="D291" s="256">
        <v>0</v>
      </c>
      <c r="E291" s="277" t="s">
        <v>437</v>
      </c>
      <c r="F291" s="258" t="s">
        <v>323</v>
      </c>
      <c r="G291" s="263">
        <f t="shared" si="4"/>
        <v>0</v>
      </c>
      <c r="H291" s="39"/>
      <c r="I291" s="39"/>
    </row>
    <row r="292" spans="1:46" s="12" customFormat="1" ht="10.5" customHeight="1">
      <c r="A292" s="206"/>
      <c r="B292" s="255"/>
      <c r="C292" s="256"/>
      <c r="D292" s="256"/>
      <c r="E292" s="262" t="s">
        <v>739</v>
      </c>
      <c r="F292" s="258"/>
      <c r="G292" s="263"/>
      <c r="H292" s="264"/>
      <c r="I292" s="264"/>
      <c r="J292" s="261"/>
      <c r="K292" s="261"/>
      <c r="L292" s="261"/>
      <c r="M292" s="261"/>
      <c r="N292" s="261"/>
      <c r="O292" s="261"/>
      <c r="P292" s="261"/>
      <c r="Q292" s="261"/>
      <c r="R292" s="261"/>
      <c r="S292" s="261"/>
      <c r="T292" s="261"/>
      <c r="U292" s="261"/>
      <c r="V292" s="261"/>
      <c r="W292" s="261"/>
      <c r="X292" s="261"/>
      <c r="Y292" s="261"/>
      <c r="Z292" s="261"/>
      <c r="AA292" s="261"/>
      <c r="AB292" s="261"/>
      <c r="AC292" s="261"/>
      <c r="AD292" s="261"/>
      <c r="AE292" s="261"/>
      <c r="AF292" s="261"/>
      <c r="AG292" s="261"/>
      <c r="AH292" s="261"/>
      <c r="AI292" s="261"/>
      <c r="AJ292" s="261"/>
      <c r="AK292" s="261"/>
      <c r="AL292" s="261"/>
      <c r="AM292" s="261"/>
      <c r="AN292" s="261"/>
      <c r="AO292" s="261"/>
      <c r="AP292" s="261"/>
      <c r="AQ292" s="261"/>
      <c r="AR292" s="261"/>
      <c r="AS292" s="261"/>
      <c r="AT292" s="261"/>
    </row>
    <row r="293" spans="1:9" ht="15">
      <c r="A293" s="206">
        <v>2711</v>
      </c>
      <c r="B293" s="52" t="s">
        <v>889</v>
      </c>
      <c r="C293" s="265">
        <v>1</v>
      </c>
      <c r="D293" s="265">
        <v>1</v>
      </c>
      <c r="E293" s="262" t="s">
        <v>438</v>
      </c>
      <c r="F293" s="288" t="s">
        <v>324</v>
      </c>
      <c r="G293" s="263">
        <f t="shared" si="4"/>
        <v>0</v>
      </c>
      <c r="H293" s="39"/>
      <c r="I293" s="39"/>
    </row>
    <row r="294" spans="1:9" ht="24.75" customHeight="1">
      <c r="A294" s="206"/>
      <c r="B294" s="52"/>
      <c r="C294" s="265"/>
      <c r="D294" s="265"/>
      <c r="E294" s="262" t="s">
        <v>189</v>
      </c>
      <c r="F294" s="276"/>
      <c r="G294" s="263">
        <f t="shared" si="4"/>
        <v>0</v>
      </c>
      <c r="H294" s="39"/>
      <c r="I294" s="39"/>
    </row>
    <row r="295" spans="1:9" ht="15">
      <c r="A295" s="206">
        <v>2712</v>
      </c>
      <c r="B295" s="52" t="s">
        <v>889</v>
      </c>
      <c r="C295" s="265">
        <v>1</v>
      </c>
      <c r="D295" s="265">
        <v>2</v>
      </c>
      <c r="E295" s="262" t="s">
        <v>439</v>
      </c>
      <c r="F295" s="288" t="s">
        <v>325</v>
      </c>
      <c r="G295" s="263">
        <f t="shared" si="4"/>
        <v>0</v>
      </c>
      <c r="H295" s="39"/>
      <c r="I295" s="39"/>
    </row>
    <row r="296" spans="1:9" ht="26.25" customHeight="1">
      <c r="A296" s="206"/>
      <c r="B296" s="52"/>
      <c r="C296" s="265"/>
      <c r="D296" s="265"/>
      <c r="E296" s="262" t="s">
        <v>189</v>
      </c>
      <c r="F296" s="276"/>
      <c r="G296" s="263">
        <f t="shared" si="4"/>
        <v>0</v>
      </c>
      <c r="H296" s="39"/>
      <c r="I296" s="39"/>
    </row>
    <row r="297" spans="1:9" ht="15">
      <c r="A297" s="206">
        <v>2713</v>
      </c>
      <c r="B297" s="52" t="s">
        <v>889</v>
      </c>
      <c r="C297" s="265">
        <v>1</v>
      </c>
      <c r="D297" s="265">
        <v>3</v>
      </c>
      <c r="E297" s="262" t="s">
        <v>620</v>
      </c>
      <c r="F297" s="288" t="s">
        <v>326</v>
      </c>
      <c r="G297" s="263">
        <f t="shared" si="4"/>
        <v>0</v>
      </c>
      <c r="H297" s="39"/>
      <c r="I297" s="39"/>
    </row>
    <row r="298" spans="1:9" ht="24.75" customHeight="1">
      <c r="A298" s="206"/>
      <c r="B298" s="52"/>
      <c r="C298" s="265"/>
      <c r="D298" s="265"/>
      <c r="E298" s="262" t="s">
        <v>189</v>
      </c>
      <c r="F298" s="276"/>
      <c r="G298" s="263">
        <f t="shared" si="4"/>
        <v>0</v>
      </c>
      <c r="H298" s="39"/>
      <c r="I298" s="39"/>
    </row>
    <row r="299" spans="1:9" ht="15">
      <c r="A299" s="206">
        <v>2720</v>
      </c>
      <c r="B299" s="255" t="s">
        <v>889</v>
      </c>
      <c r="C299" s="256">
        <v>2</v>
      </c>
      <c r="D299" s="256">
        <v>0</v>
      </c>
      <c r="E299" s="277" t="s">
        <v>890</v>
      </c>
      <c r="F299" s="258" t="s">
        <v>327</v>
      </c>
      <c r="G299" s="263">
        <f t="shared" si="4"/>
        <v>0</v>
      </c>
      <c r="H299" s="39"/>
      <c r="I299" s="39"/>
    </row>
    <row r="300" spans="1:46" s="12" customFormat="1" ht="10.5" customHeight="1">
      <c r="A300" s="206"/>
      <c r="B300" s="255"/>
      <c r="C300" s="256"/>
      <c r="D300" s="256"/>
      <c r="E300" s="262" t="s">
        <v>739</v>
      </c>
      <c r="F300" s="258"/>
      <c r="G300" s="263"/>
      <c r="H300" s="264"/>
      <c r="I300" s="264"/>
      <c r="J300" s="261"/>
      <c r="K300" s="261"/>
      <c r="L300" s="261"/>
      <c r="M300" s="261"/>
      <c r="N300" s="261"/>
      <c r="O300" s="261"/>
      <c r="P300" s="261"/>
      <c r="Q300" s="261"/>
      <c r="R300" s="261"/>
      <c r="S300" s="261"/>
      <c r="T300" s="261"/>
      <c r="U300" s="261"/>
      <c r="V300" s="261"/>
      <c r="W300" s="261"/>
      <c r="X300" s="261"/>
      <c r="Y300" s="261"/>
      <c r="Z300" s="261"/>
      <c r="AA300" s="261"/>
      <c r="AB300" s="261"/>
      <c r="AC300" s="261"/>
      <c r="AD300" s="261"/>
      <c r="AE300" s="261"/>
      <c r="AF300" s="261"/>
      <c r="AG300" s="261"/>
      <c r="AH300" s="261"/>
      <c r="AI300" s="261"/>
      <c r="AJ300" s="261"/>
      <c r="AK300" s="261"/>
      <c r="AL300" s="261"/>
      <c r="AM300" s="261"/>
      <c r="AN300" s="261"/>
      <c r="AO300" s="261"/>
      <c r="AP300" s="261"/>
      <c r="AQ300" s="261"/>
      <c r="AR300" s="261"/>
      <c r="AS300" s="261"/>
      <c r="AT300" s="261"/>
    </row>
    <row r="301" spans="1:9" ht="15">
      <c r="A301" s="206">
        <v>2721</v>
      </c>
      <c r="B301" s="52" t="s">
        <v>889</v>
      </c>
      <c r="C301" s="265">
        <v>2</v>
      </c>
      <c r="D301" s="265">
        <v>1</v>
      </c>
      <c r="E301" s="262" t="s">
        <v>440</v>
      </c>
      <c r="F301" s="288" t="s">
        <v>328</v>
      </c>
      <c r="G301" s="263">
        <f t="shared" si="4"/>
        <v>0</v>
      </c>
      <c r="H301" s="39"/>
      <c r="I301" s="39"/>
    </row>
    <row r="302" spans="1:9" ht="24.75" customHeight="1">
      <c r="A302" s="206"/>
      <c r="B302" s="52"/>
      <c r="C302" s="265"/>
      <c r="D302" s="265"/>
      <c r="E302" s="262" t="s">
        <v>189</v>
      </c>
      <c r="F302" s="276"/>
      <c r="G302" s="263">
        <f t="shared" si="4"/>
        <v>0</v>
      </c>
      <c r="H302" s="39"/>
      <c r="I302" s="39"/>
    </row>
    <row r="303" spans="1:9" ht="15.75" customHeight="1">
      <c r="A303" s="206">
        <v>2722</v>
      </c>
      <c r="B303" s="52" t="s">
        <v>889</v>
      </c>
      <c r="C303" s="265">
        <v>2</v>
      </c>
      <c r="D303" s="265">
        <v>2</v>
      </c>
      <c r="E303" s="262" t="s">
        <v>441</v>
      </c>
      <c r="F303" s="288" t="s">
        <v>329</v>
      </c>
      <c r="G303" s="263">
        <f t="shared" si="4"/>
        <v>0</v>
      </c>
      <c r="H303" s="39"/>
      <c r="I303" s="39"/>
    </row>
    <row r="304" spans="1:9" ht="24.75" customHeight="1">
      <c r="A304" s="206"/>
      <c r="B304" s="52"/>
      <c r="C304" s="265"/>
      <c r="D304" s="265"/>
      <c r="E304" s="262" t="s">
        <v>189</v>
      </c>
      <c r="F304" s="276"/>
      <c r="G304" s="263">
        <f t="shared" si="4"/>
        <v>0</v>
      </c>
      <c r="H304" s="39"/>
      <c r="I304" s="39"/>
    </row>
    <row r="305" spans="1:9" ht="15">
      <c r="A305" s="206">
        <v>2723</v>
      </c>
      <c r="B305" s="52" t="s">
        <v>889</v>
      </c>
      <c r="C305" s="265">
        <v>2</v>
      </c>
      <c r="D305" s="265">
        <v>3</v>
      </c>
      <c r="E305" s="262" t="s">
        <v>621</v>
      </c>
      <c r="F305" s="288" t="s">
        <v>330</v>
      </c>
      <c r="G305" s="263">
        <f t="shared" si="4"/>
        <v>0</v>
      </c>
      <c r="H305" s="39"/>
      <c r="I305" s="39"/>
    </row>
    <row r="306" spans="1:9" ht="24">
      <c r="A306" s="206"/>
      <c r="B306" s="52"/>
      <c r="C306" s="265"/>
      <c r="D306" s="265"/>
      <c r="E306" s="262" t="s">
        <v>189</v>
      </c>
      <c r="F306" s="276"/>
      <c r="G306" s="263">
        <f t="shared" si="4"/>
        <v>0</v>
      </c>
      <c r="H306" s="39"/>
      <c r="I306" s="39"/>
    </row>
    <row r="307" spans="1:9" ht="15">
      <c r="A307" s="206">
        <v>2724</v>
      </c>
      <c r="B307" s="52" t="s">
        <v>889</v>
      </c>
      <c r="C307" s="265">
        <v>2</v>
      </c>
      <c r="D307" s="265">
        <v>4</v>
      </c>
      <c r="E307" s="262" t="s">
        <v>442</v>
      </c>
      <c r="F307" s="288" t="s">
        <v>331</v>
      </c>
      <c r="G307" s="263">
        <f t="shared" si="4"/>
        <v>0</v>
      </c>
      <c r="H307" s="39"/>
      <c r="I307" s="39"/>
    </row>
    <row r="308" spans="1:9" ht="24.75" customHeight="1">
      <c r="A308" s="206"/>
      <c r="B308" s="52"/>
      <c r="C308" s="265"/>
      <c r="D308" s="265"/>
      <c r="E308" s="262" t="s">
        <v>189</v>
      </c>
      <c r="F308" s="276"/>
      <c r="G308" s="263">
        <f t="shared" si="4"/>
        <v>0</v>
      </c>
      <c r="H308" s="39"/>
      <c r="I308" s="39"/>
    </row>
    <row r="309" spans="1:9" ht="15">
      <c r="A309" s="206">
        <v>2730</v>
      </c>
      <c r="B309" s="255" t="s">
        <v>889</v>
      </c>
      <c r="C309" s="256">
        <v>3</v>
      </c>
      <c r="D309" s="256">
        <v>0</v>
      </c>
      <c r="E309" s="277" t="s">
        <v>443</v>
      </c>
      <c r="F309" s="258" t="s">
        <v>332</v>
      </c>
      <c r="G309" s="263">
        <f t="shared" si="4"/>
        <v>0</v>
      </c>
      <c r="H309" s="39"/>
      <c r="I309" s="39"/>
    </row>
    <row r="310" spans="1:46" s="12" customFormat="1" ht="10.5" customHeight="1">
      <c r="A310" s="206"/>
      <c r="B310" s="255"/>
      <c r="C310" s="256"/>
      <c r="D310" s="256"/>
      <c r="E310" s="262" t="s">
        <v>739</v>
      </c>
      <c r="F310" s="258"/>
      <c r="G310" s="263"/>
      <c r="H310" s="264"/>
      <c r="I310" s="264"/>
      <c r="J310" s="261"/>
      <c r="K310" s="261"/>
      <c r="L310" s="261"/>
      <c r="M310" s="261"/>
      <c r="N310" s="261"/>
      <c r="O310" s="261"/>
      <c r="P310" s="261"/>
      <c r="Q310" s="261"/>
      <c r="R310" s="261"/>
      <c r="S310" s="261"/>
      <c r="T310" s="261"/>
      <c r="U310" s="261"/>
      <c r="V310" s="261"/>
      <c r="W310" s="261"/>
      <c r="X310" s="261"/>
      <c r="Y310" s="261"/>
      <c r="Z310" s="261"/>
      <c r="AA310" s="261"/>
      <c r="AB310" s="261"/>
      <c r="AC310" s="261"/>
      <c r="AD310" s="261"/>
      <c r="AE310" s="261"/>
      <c r="AF310" s="261"/>
      <c r="AG310" s="261"/>
      <c r="AH310" s="261"/>
      <c r="AI310" s="261"/>
      <c r="AJ310" s="261"/>
      <c r="AK310" s="261"/>
      <c r="AL310" s="261"/>
      <c r="AM310" s="261"/>
      <c r="AN310" s="261"/>
      <c r="AO310" s="261"/>
      <c r="AP310" s="261"/>
      <c r="AQ310" s="261"/>
      <c r="AR310" s="261"/>
      <c r="AS310" s="261"/>
      <c r="AT310" s="261"/>
    </row>
    <row r="311" spans="1:9" ht="15" customHeight="1">
      <c r="A311" s="206">
        <v>2731</v>
      </c>
      <c r="B311" s="52" t="s">
        <v>889</v>
      </c>
      <c r="C311" s="265">
        <v>3</v>
      </c>
      <c r="D311" s="265">
        <v>1</v>
      </c>
      <c r="E311" s="262" t="s">
        <v>444</v>
      </c>
      <c r="F311" s="276" t="s">
        <v>333</v>
      </c>
      <c r="G311" s="263">
        <f t="shared" si="4"/>
        <v>0</v>
      </c>
      <c r="H311" s="39"/>
      <c r="I311" s="39"/>
    </row>
    <row r="312" spans="1:9" ht="24.75" customHeight="1">
      <c r="A312" s="206"/>
      <c r="B312" s="52"/>
      <c r="C312" s="265"/>
      <c r="D312" s="265"/>
      <c r="E312" s="262" t="s">
        <v>189</v>
      </c>
      <c r="F312" s="276"/>
      <c r="G312" s="263">
        <f t="shared" si="4"/>
        <v>0</v>
      </c>
      <c r="H312" s="39"/>
      <c r="I312" s="39"/>
    </row>
    <row r="313" spans="1:9" ht="18" customHeight="1">
      <c r="A313" s="206">
        <v>2732</v>
      </c>
      <c r="B313" s="52" t="s">
        <v>889</v>
      </c>
      <c r="C313" s="265">
        <v>3</v>
      </c>
      <c r="D313" s="265">
        <v>2</v>
      </c>
      <c r="E313" s="262" t="s">
        <v>445</v>
      </c>
      <c r="F313" s="276" t="s">
        <v>334</v>
      </c>
      <c r="G313" s="263">
        <f t="shared" si="4"/>
        <v>0</v>
      </c>
      <c r="H313" s="39"/>
      <c r="I313" s="39"/>
    </row>
    <row r="314" spans="1:9" ht="25.5" customHeight="1">
      <c r="A314" s="206"/>
      <c r="B314" s="52"/>
      <c r="C314" s="265"/>
      <c r="D314" s="265"/>
      <c r="E314" s="262" t="s">
        <v>189</v>
      </c>
      <c r="F314" s="276"/>
      <c r="G314" s="263">
        <f t="shared" si="4"/>
        <v>0</v>
      </c>
      <c r="H314" s="39"/>
      <c r="I314" s="39"/>
    </row>
    <row r="315" spans="1:9" ht="16.5" customHeight="1">
      <c r="A315" s="206">
        <v>2733</v>
      </c>
      <c r="B315" s="52" t="s">
        <v>889</v>
      </c>
      <c r="C315" s="265">
        <v>3</v>
      </c>
      <c r="D315" s="265">
        <v>3</v>
      </c>
      <c r="E315" s="262" t="s">
        <v>446</v>
      </c>
      <c r="F315" s="276" t="s">
        <v>335</v>
      </c>
      <c r="G315" s="263">
        <f t="shared" si="4"/>
        <v>0</v>
      </c>
      <c r="H315" s="39"/>
      <c r="I315" s="39"/>
    </row>
    <row r="316" spans="1:9" ht="27" customHeight="1">
      <c r="A316" s="206"/>
      <c r="B316" s="52"/>
      <c r="C316" s="265"/>
      <c r="D316" s="265"/>
      <c r="E316" s="262" t="s">
        <v>189</v>
      </c>
      <c r="F316" s="276"/>
      <c r="G316" s="263">
        <f t="shared" si="4"/>
        <v>0</v>
      </c>
      <c r="H316" s="39"/>
      <c r="I316" s="39"/>
    </row>
    <row r="317" spans="1:9" ht="24">
      <c r="A317" s="206">
        <v>2734</v>
      </c>
      <c r="B317" s="52" t="s">
        <v>889</v>
      </c>
      <c r="C317" s="265">
        <v>3</v>
      </c>
      <c r="D317" s="265">
        <v>4</v>
      </c>
      <c r="E317" s="262" t="s">
        <v>447</v>
      </c>
      <c r="F317" s="276" t="s">
        <v>336</v>
      </c>
      <c r="G317" s="263">
        <f t="shared" si="4"/>
        <v>0</v>
      </c>
      <c r="H317" s="39"/>
      <c r="I317" s="39"/>
    </row>
    <row r="318" spans="1:9" ht="26.25" customHeight="1">
      <c r="A318" s="206"/>
      <c r="B318" s="52"/>
      <c r="C318" s="265"/>
      <c r="D318" s="265"/>
      <c r="E318" s="262" t="s">
        <v>189</v>
      </c>
      <c r="F318" s="276"/>
      <c r="G318" s="263">
        <f t="shared" si="4"/>
        <v>0</v>
      </c>
      <c r="H318" s="39"/>
      <c r="I318" s="39"/>
    </row>
    <row r="319" spans="1:9" ht="15">
      <c r="A319" s="206">
        <v>2740</v>
      </c>
      <c r="B319" s="255" t="s">
        <v>889</v>
      </c>
      <c r="C319" s="256">
        <v>4</v>
      </c>
      <c r="D319" s="256">
        <v>0</v>
      </c>
      <c r="E319" s="277" t="s">
        <v>448</v>
      </c>
      <c r="F319" s="258" t="s">
        <v>337</v>
      </c>
      <c r="G319" s="263">
        <f t="shared" si="4"/>
        <v>0</v>
      </c>
      <c r="H319" s="39"/>
      <c r="I319" s="39"/>
    </row>
    <row r="320" spans="1:46" s="12" customFormat="1" ht="10.5" customHeight="1">
      <c r="A320" s="206"/>
      <c r="B320" s="255"/>
      <c r="C320" s="256"/>
      <c r="D320" s="256"/>
      <c r="E320" s="262" t="s">
        <v>739</v>
      </c>
      <c r="F320" s="258"/>
      <c r="G320" s="263"/>
      <c r="H320" s="264"/>
      <c r="I320" s="264"/>
      <c r="J320" s="261"/>
      <c r="K320" s="261"/>
      <c r="L320" s="261"/>
      <c r="M320" s="261"/>
      <c r="N320" s="261"/>
      <c r="O320" s="261"/>
      <c r="P320" s="261"/>
      <c r="Q320" s="261"/>
      <c r="R320" s="261"/>
      <c r="S320" s="261"/>
      <c r="T320" s="261"/>
      <c r="U320" s="261"/>
      <c r="V320" s="261"/>
      <c r="W320" s="261"/>
      <c r="X320" s="261"/>
      <c r="Y320" s="261"/>
      <c r="Z320" s="261"/>
      <c r="AA320" s="261"/>
      <c r="AB320" s="261"/>
      <c r="AC320" s="261"/>
      <c r="AD320" s="261"/>
      <c r="AE320" s="261"/>
      <c r="AF320" s="261"/>
      <c r="AG320" s="261"/>
      <c r="AH320" s="261"/>
      <c r="AI320" s="261"/>
      <c r="AJ320" s="261"/>
      <c r="AK320" s="261"/>
      <c r="AL320" s="261"/>
      <c r="AM320" s="261"/>
      <c r="AN320" s="261"/>
      <c r="AO320" s="261"/>
      <c r="AP320" s="261"/>
      <c r="AQ320" s="261"/>
      <c r="AR320" s="261"/>
      <c r="AS320" s="261"/>
      <c r="AT320" s="261"/>
    </row>
    <row r="321" spans="1:9" ht="15">
      <c r="A321" s="206">
        <v>2741</v>
      </c>
      <c r="B321" s="52" t="s">
        <v>889</v>
      </c>
      <c r="C321" s="265">
        <v>4</v>
      </c>
      <c r="D321" s="265">
        <v>1</v>
      </c>
      <c r="E321" s="262" t="s">
        <v>448</v>
      </c>
      <c r="F321" s="288" t="s">
        <v>338</v>
      </c>
      <c r="G321" s="263">
        <f aca="true" t="shared" si="5" ref="G321:G339">H321+I321</f>
        <v>0</v>
      </c>
      <c r="H321" s="39"/>
      <c r="I321" s="39"/>
    </row>
    <row r="322" spans="1:9" ht="25.5" customHeight="1">
      <c r="A322" s="206"/>
      <c r="B322" s="52"/>
      <c r="C322" s="265"/>
      <c r="D322" s="265"/>
      <c r="E322" s="262" t="s">
        <v>189</v>
      </c>
      <c r="F322" s="276"/>
      <c r="G322" s="263">
        <f t="shared" si="5"/>
        <v>0</v>
      </c>
      <c r="H322" s="39"/>
      <c r="I322" s="39"/>
    </row>
    <row r="323" spans="1:9" ht="24">
      <c r="A323" s="206">
        <v>2750</v>
      </c>
      <c r="B323" s="255" t="s">
        <v>889</v>
      </c>
      <c r="C323" s="256">
        <v>5</v>
      </c>
      <c r="D323" s="256">
        <v>0</v>
      </c>
      <c r="E323" s="277" t="s">
        <v>449</v>
      </c>
      <c r="F323" s="258" t="s">
        <v>339</v>
      </c>
      <c r="G323" s="263">
        <f t="shared" si="5"/>
        <v>0</v>
      </c>
      <c r="H323" s="39"/>
      <c r="I323" s="39"/>
    </row>
    <row r="324" spans="1:46" s="12" customFormat="1" ht="10.5" customHeight="1">
      <c r="A324" s="206"/>
      <c r="B324" s="255"/>
      <c r="C324" s="256"/>
      <c r="D324" s="256"/>
      <c r="E324" s="262" t="s">
        <v>739</v>
      </c>
      <c r="F324" s="258"/>
      <c r="G324" s="263"/>
      <c r="H324" s="264"/>
      <c r="I324" s="264"/>
      <c r="J324" s="261"/>
      <c r="K324" s="261"/>
      <c r="L324" s="261"/>
      <c r="M324" s="261"/>
      <c r="N324" s="261"/>
      <c r="O324" s="261"/>
      <c r="P324" s="261"/>
      <c r="Q324" s="261"/>
      <c r="R324" s="261"/>
      <c r="S324" s="261"/>
      <c r="T324" s="261"/>
      <c r="U324" s="261"/>
      <c r="V324" s="261"/>
      <c r="W324" s="261"/>
      <c r="X324" s="261"/>
      <c r="Y324" s="261"/>
      <c r="Z324" s="261"/>
      <c r="AA324" s="261"/>
      <c r="AB324" s="261"/>
      <c r="AC324" s="261"/>
      <c r="AD324" s="261"/>
      <c r="AE324" s="261"/>
      <c r="AF324" s="261"/>
      <c r="AG324" s="261"/>
      <c r="AH324" s="261"/>
      <c r="AI324" s="261"/>
      <c r="AJ324" s="261"/>
      <c r="AK324" s="261"/>
      <c r="AL324" s="261"/>
      <c r="AM324" s="261"/>
      <c r="AN324" s="261"/>
      <c r="AO324" s="261"/>
      <c r="AP324" s="261"/>
      <c r="AQ324" s="261"/>
      <c r="AR324" s="261"/>
      <c r="AS324" s="261"/>
      <c r="AT324" s="261"/>
    </row>
    <row r="325" spans="1:9" ht="24">
      <c r="A325" s="206">
        <v>2751</v>
      </c>
      <c r="B325" s="52" t="s">
        <v>889</v>
      </c>
      <c r="C325" s="265">
        <v>5</v>
      </c>
      <c r="D325" s="265">
        <v>1</v>
      </c>
      <c r="E325" s="262" t="s">
        <v>449</v>
      </c>
      <c r="F325" s="288" t="s">
        <v>339</v>
      </c>
      <c r="G325" s="263">
        <f t="shared" si="5"/>
        <v>0</v>
      </c>
      <c r="H325" s="39"/>
      <c r="I325" s="39"/>
    </row>
    <row r="326" spans="1:9" ht="24" customHeight="1">
      <c r="A326" s="206"/>
      <c r="B326" s="52"/>
      <c r="C326" s="265"/>
      <c r="D326" s="265"/>
      <c r="E326" s="262" t="s">
        <v>189</v>
      </c>
      <c r="F326" s="276"/>
      <c r="G326" s="263">
        <f t="shared" si="5"/>
        <v>0</v>
      </c>
      <c r="H326" s="39"/>
      <c r="I326" s="39"/>
    </row>
    <row r="327" spans="1:9" ht="15">
      <c r="A327" s="206">
        <v>2760</v>
      </c>
      <c r="B327" s="255" t="s">
        <v>889</v>
      </c>
      <c r="C327" s="256">
        <v>6</v>
      </c>
      <c r="D327" s="256">
        <v>0</v>
      </c>
      <c r="E327" s="277" t="s">
        <v>450</v>
      </c>
      <c r="F327" s="258" t="s">
        <v>340</v>
      </c>
      <c r="G327" s="263">
        <f t="shared" si="5"/>
        <v>0</v>
      </c>
      <c r="H327" s="39"/>
      <c r="I327" s="39"/>
    </row>
    <row r="328" spans="1:46" s="12" customFormat="1" ht="10.5" customHeight="1">
      <c r="A328" s="206"/>
      <c r="B328" s="255"/>
      <c r="C328" s="256"/>
      <c r="D328" s="256"/>
      <c r="E328" s="262" t="s">
        <v>739</v>
      </c>
      <c r="F328" s="258"/>
      <c r="G328" s="263"/>
      <c r="H328" s="264"/>
      <c r="I328" s="264"/>
      <c r="J328" s="261"/>
      <c r="K328" s="261"/>
      <c r="L328" s="261"/>
      <c r="M328" s="261"/>
      <c r="N328" s="261"/>
      <c r="O328" s="261"/>
      <c r="P328" s="261"/>
      <c r="Q328" s="261"/>
      <c r="R328" s="261"/>
      <c r="S328" s="261"/>
      <c r="T328" s="261"/>
      <c r="U328" s="261"/>
      <c r="V328" s="261"/>
      <c r="W328" s="261"/>
      <c r="X328" s="261"/>
      <c r="Y328" s="261"/>
      <c r="Z328" s="261"/>
      <c r="AA328" s="261"/>
      <c r="AB328" s="261"/>
      <c r="AC328" s="261"/>
      <c r="AD328" s="261"/>
      <c r="AE328" s="261"/>
      <c r="AF328" s="261"/>
      <c r="AG328" s="261"/>
      <c r="AH328" s="261"/>
      <c r="AI328" s="261"/>
      <c r="AJ328" s="261"/>
      <c r="AK328" s="261"/>
      <c r="AL328" s="261"/>
      <c r="AM328" s="261"/>
      <c r="AN328" s="261"/>
      <c r="AO328" s="261"/>
      <c r="AP328" s="261"/>
      <c r="AQ328" s="261"/>
      <c r="AR328" s="261"/>
      <c r="AS328" s="261"/>
      <c r="AT328" s="261"/>
    </row>
    <row r="329" spans="1:9" ht="15">
      <c r="A329" s="206">
        <v>2761</v>
      </c>
      <c r="B329" s="52" t="s">
        <v>889</v>
      </c>
      <c r="C329" s="265">
        <v>6</v>
      </c>
      <c r="D329" s="265">
        <v>1</v>
      </c>
      <c r="E329" s="262" t="s">
        <v>891</v>
      </c>
      <c r="F329" s="258"/>
      <c r="G329" s="263">
        <f t="shared" si="5"/>
        <v>0</v>
      </c>
      <c r="H329" s="39"/>
      <c r="I329" s="39"/>
    </row>
    <row r="330" spans="1:9" ht="25.5" customHeight="1">
      <c r="A330" s="206"/>
      <c r="B330" s="52"/>
      <c r="C330" s="265"/>
      <c r="D330" s="265"/>
      <c r="E330" s="262" t="s">
        <v>189</v>
      </c>
      <c r="F330" s="276"/>
      <c r="G330" s="263">
        <f t="shared" si="5"/>
        <v>0</v>
      </c>
      <c r="H330" s="39"/>
      <c r="I330" s="39"/>
    </row>
    <row r="331" spans="1:9" ht="15">
      <c r="A331" s="206">
        <v>2762</v>
      </c>
      <c r="B331" s="52" t="s">
        <v>889</v>
      </c>
      <c r="C331" s="265">
        <v>6</v>
      </c>
      <c r="D331" s="265">
        <v>2</v>
      </c>
      <c r="E331" s="262" t="s">
        <v>450</v>
      </c>
      <c r="F331" s="288" t="s">
        <v>341</v>
      </c>
      <c r="G331" s="263">
        <f t="shared" si="5"/>
        <v>0</v>
      </c>
      <c r="H331" s="39"/>
      <c r="I331" s="39"/>
    </row>
    <row r="332" spans="1:9" ht="22.5" customHeight="1">
      <c r="A332" s="206"/>
      <c r="B332" s="52"/>
      <c r="C332" s="265"/>
      <c r="D332" s="265"/>
      <c r="E332" s="262" t="s">
        <v>189</v>
      </c>
      <c r="F332" s="276"/>
      <c r="G332" s="263">
        <f t="shared" si="5"/>
        <v>0</v>
      </c>
      <c r="H332" s="39"/>
      <c r="I332" s="39"/>
    </row>
    <row r="333" spans="1:46" s="32" customFormat="1" ht="28.5" customHeight="1">
      <c r="A333" s="79">
        <v>2800</v>
      </c>
      <c r="B333" s="255" t="s">
        <v>892</v>
      </c>
      <c r="C333" s="256">
        <v>0</v>
      </c>
      <c r="D333" s="256">
        <v>0</v>
      </c>
      <c r="E333" s="297" t="s">
        <v>540</v>
      </c>
      <c r="F333" s="294" t="s">
        <v>342</v>
      </c>
      <c r="G333" s="284">
        <f>H333+I333</f>
        <v>89646.20000000001</v>
      </c>
      <c r="H333" s="281">
        <f>H335+H339+H364+H372+H381+H385</f>
        <v>56297.4</v>
      </c>
      <c r="I333" s="281">
        <f>I335+I339+I364+I372+I381+I385</f>
        <v>33348.8</v>
      </c>
      <c r="J333" s="295"/>
      <c r="K333" s="295"/>
      <c r="L333" s="295"/>
      <c r="M333" s="295"/>
      <c r="N333" s="295"/>
      <c r="O333" s="295"/>
      <c r="P333" s="295"/>
      <c r="Q333" s="295"/>
      <c r="R333" s="295"/>
      <c r="S333" s="295"/>
      <c r="T333" s="295"/>
      <c r="U333" s="295"/>
      <c r="V333" s="295"/>
      <c r="W333" s="295"/>
      <c r="X333" s="295"/>
      <c r="Y333" s="295"/>
      <c r="Z333" s="295"/>
      <c r="AA333" s="295"/>
      <c r="AB333" s="295"/>
      <c r="AC333" s="295"/>
      <c r="AD333" s="295"/>
      <c r="AE333" s="295"/>
      <c r="AF333" s="295"/>
      <c r="AG333" s="295"/>
      <c r="AH333" s="295"/>
      <c r="AI333" s="295"/>
      <c r="AJ333" s="295"/>
      <c r="AK333" s="295"/>
      <c r="AL333" s="295"/>
      <c r="AM333" s="295"/>
      <c r="AN333" s="295"/>
      <c r="AO333" s="295"/>
      <c r="AP333" s="295"/>
      <c r="AQ333" s="295"/>
      <c r="AR333" s="295"/>
      <c r="AS333" s="295"/>
      <c r="AT333" s="295"/>
    </row>
    <row r="334" spans="1:9" ht="11.25" customHeight="1">
      <c r="A334" s="206"/>
      <c r="B334" s="255"/>
      <c r="C334" s="256"/>
      <c r="D334" s="256"/>
      <c r="E334" s="262" t="s">
        <v>738</v>
      </c>
      <c r="F334" s="287"/>
      <c r="G334" s="284"/>
      <c r="H334" s="281"/>
      <c r="I334" s="39"/>
    </row>
    <row r="335" spans="1:9" ht="12.75" customHeight="1">
      <c r="A335" s="206">
        <v>2810</v>
      </c>
      <c r="B335" s="52" t="s">
        <v>892</v>
      </c>
      <c r="C335" s="265">
        <v>1</v>
      </c>
      <c r="D335" s="265">
        <v>0</v>
      </c>
      <c r="E335" s="277" t="s">
        <v>451</v>
      </c>
      <c r="F335" s="258" t="s">
        <v>343</v>
      </c>
      <c r="G335" s="284">
        <f t="shared" si="5"/>
        <v>0</v>
      </c>
      <c r="H335" s="281">
        <f>H337</f>
        <v>0</v>
      </c>
      <c r="I335" s="281">
        <f>I337</f>
        <v>0</v>
      </c>
    </row>
    <row r="336" spans="1:46" s="12" customFormat="1" ht="10.5" customHeight="1">
      <c r="A336" s="206"/>
      <c r="B336" s="255"/>
      <c r="C336" s="256"/>
      <c r="D336" s="256"/>
      <c r="E336" s="262" t="s">
        <v>739</v>
      </c>
      <c r="F336" s="258"/>
      <c r="G336" s="284"/>
      <c r="H336" s="260"/>
      <c r="I336" s="264"/>
      <c r="J336" s="261"/>
      <c r="K336" s="261"/>
      <c r="L336" s="261"/>
      <c r="M336" s="261"/>
      <c r="N336" s="261"/>
      <c r="O336" s="261"/>
      <c r="P336" s="261"/>
      <c r="Q336" s="261"/>
      <c r="R336" s="261"/>
      <c r="S336" s="261"/>
      <c r="T336" s="261"/>
      <c r="U336" s="261"/>
      <c r="V336" s="261"/>
      <c r="W336" s="261"/>
      <c r="X336" s="261"/>
      <c r="Y336" s="261"/>
      <c r="Z336" s="261"/>
      <c r="AA336" s="261"/>
      <c r="AB336" s="261"/>
      <c r="AC336" s="261"/>
      <c r="AD336" s="261"/>
      <c r="AE336" s="261"/>
      <c r="AF336" s="261"/>
      <c r="AG336" s="261"/>
      <c r="AH336" s="261"/>
      <c r="AI336" s="261"/>
      <c r="AJ336" s="261"/>
      <c r="AK336" s="261"/>
      <c r="AL336" s="261"/>
      <c r="AM336" s="261"/>
      <c r="AN336" s="261"/>
      <c r="AO336" s="261"/>
      <c r="AP336" s="261"/>
      <c r="AQ336" s="261"/>
      <c r="AR336" s="261"/>
      <c r="AS336" s="261"/>
      <c r="AT336" s="261"/>
    </row>
    <row r="337" spans="1:9" ht="15">
      <c r="A337" s="206">
        <v>2811</v>
      </c>
      <c r="B337" s="52" t="s">
        <v>892</v>
      </c>
      <c r="C337" s="265">
        <v>1</v>
      </c>
      <c r="D337" s="265">
        <v>1</v>
      </c>
      <c r="E337" s="262" t="s">
        <v>451</v>
      </c>
      <c r="F337" s="288" t="s">
        <v>344</v>
      </c>
      <c r="G337" s="284">
        <f t="shared" si="5"/>
        <v>0</v>
      </c>
      <c r="H337" s="281">
        <v>0</v>
      </c>
      <c r="I337" s="281"/>
    </row>
    <row r="338" spans="1:9" ht="23.25" customHeight="1">
      <c r="A338" s="206"/>
      <c r="B338" s="52"/>
      <c r="C338" s="265"/>
      <c r="D338" s="265"/>
      <c r="E338" s="262" t="s">
        <v>189</v>
      </c>
      <c r="F338" s="276"/>
      <c r="G338" s="284">
        <f t="shared" si="5"/>
        <v>0</v>
      </c>
      <c r="H338" s="281">
        <v>0</v>
      </c>
      <c r="I338" s="281">
        <v>0</v>
      </c>
    </row>
    <row r="339" spans="1:9" ht="15">
      <c r="A339" s="206">
        <v>2820</v>
      </c>
      <c r="B339" s="255" t="s">
        <v>892</v>
      </c>
      <c r="C339" s="256">
        <v>2</v>
      </c>
      <c r="D339" s="256">
        <v>0</v>
      </c>
      <c r="E339" s="277" t="s">
        <v>452</v>
      </c>
      <c r="F339" s="258" t="s">
        <v>345</v>
      </c>
      <c r="G339" s="284">
        <f t="shared" si="5"/>
        <v>58446.600000000006</v>
      </c>
      <c r="H339" s="281">
        <f>H341+H349+H353</f>
        <v>32397.4</v>
      </c>
      <c r="I339" s="281">
        <f>I341+I349+I360</f>
        <v>26049.2</v>
      </c>
    </row>
    <row r="340" spans="1:46" s="12" customFormat="1" ht="10.5" customHeight="1">
      <c r="A340" s="206"/>
      <c r="B340" s="255"/>
      <c r="C340" s="256"/>
      <c r="D340" s="256"/>
      <c r="E340" s="262" t="s">
        <v>739</v>
      </c>
      <c r="F340" s="258"/>
      <c r="G340" s="263"/>
      <c r="H340" s="264"/>
      <c r="I340" s="264"/>
      <c r="J340" s="261"/>
      <c r="K340" s="261"/>
      <c r="L340" s="261"/>
      <c r="M340" s="261"/>
      <c r="N340" s="261"/>
      <c r="O340" s="261"/>
      <c r="P340" s="261"/>
      <c r="Q340" s="261"/>
      <c r="R340" s="261"/>
      <c r="S340" s="261"/>
      <c r="T340" s="261"/>
      <c r="U340" s="261"/>
      <c r="V340" s="261"/>
      <c r="W340" s="261"/>
      <c r="X340" s="261"/>
      <c r="Y340" s="261"/>
      <c r="Z340" s="261"/>
      <c r="AA340" s="261"/>
      <c r="AB340" s="261"/>
      <c r="AC340" s="261"/>
      <c r="AD340" s="261"/>
      <c r="AE340" s="261"/>
      <c r="AF340" s="261"/>
      <c r="AG340" s="261"/>
      <c r="AH340" s="261"/>
      <c r="AI340" s="261"/>
      <c r="AJ340" s="261"/>
      <c r="AK340" s="261"/>
      <c r="AL340" s="261"/>
      <c r="AM340" s="261"/>
      <c r="AN340" s="261"/>
      <c r="AO340" s="261"/>
      <c r="AP340" s="261"/>
      <c r="AQ340" s="261"/>
      <c r="AR340" s="261"/>
      <c r="AS340" s="261"/>
      <c r="AT340" s="261"/>
    </row>
    <row r="341" spans="1:9" ht="12" customHeight="1">
      <c r="A341" s="206">
        <v>2821</v>
      </c>
      <c r="B341" s="52" t="s">
        <v>892</v>
      </c>
      <c r="C341" s="265">
        <v>2</v>
      </c>
      <c r="D341" s="265">
        <v>1</v>
      </c>
      <c r="E341" s="262" t="s">
        <v>893</v>
      </c>
      <c r="F341" s="258"/>
      <c r="G341" s="263">
        <f aca="true" t="shared" si="6" ref="G341:G385">H341+I341</f>
        <v>33338.6</v>
      </c>
      <c r="H341" s="39">
        <v>20816</v>
      </c>
      <c r="I341" s="281">
        <v>12522.6</v>
      </c>
    </row>
    <row r="342" spans="1:9" ht="27" customHeight="1">
      <c r="A342" s="206"/>
      <c r="B342" s="52"/>
      <c r="C342" s="265"/>
      <c r="D342" s="265"/>
      <c r="E342" s="262" t="s">
        <v>189</v>
      </c>
      <c r="F342" s="276"/>
      <c r="G342" s="263">
        <f t="shared" si="6"/>
        <v>33338.6</v>
      </c>
      <c r="H342" s="281">
        <f>H343+H344+H345</f>
        <v>20816</v>
      </c>
      <c r="I342" s="281">
        <f>I343+I344+I345+I346</f>
        <v>12522.599999999999</v>
      </c>
    </row>
    <row r="343" spans="1:9" ht="12" customHeight="1">
      <c r="A343" s="206"/>
      <c r="B343" s="52"/>
      <c r="C343" s="265"/>
      <c r="D343" s="265"/>
      <c r="E343" s="301" t="s">
        <v>990</v>
      </c>
      <c r="F343" s="276"/>
      <c r="G343" s="284">
        <f>H343+I343</f>
        <v>20316</v>
      </c>
      <c r="H343" s="281">
        <v>20316</v>
      </c>
      <c r="I343" s="281"/>
    </row>
    <row r="344" spans="1:9" ht="15">
      <c r="A344" s="206"/>
      <c r="B344" s="52"/>
      <c r="C344" s="265"/>
      <c r="D344" s="265"/>
      <c r="E344" s="305" t="s">
        <v>992</v>
      </c>
      <c r="F344" s="276"/>
      <c r="G344" s="284">
        <f>H344+I344</f>
        <v>500</v>
      </c>
      <c r="H344" s="281">
        <v>500</v>
      </c>
      <c r="I344" s="281"/>
    </row>
    <row r="345" spans="1:9" ht="15">
      <c r="A345" s="206"/>
      <c r="B345" s="52"/>
      <c r="C345" s="265"/>
      <c r="D345" s="265"/>
      <c r="E345" s="305" t="s">
        <v>271</v>
      </c>
      <c r="F345" s="276"/>
      <c r="G345" s="284">
        <f>H345+I345</f>
        <v>11836.3</v>
      </c>
      <c r="H345" s="281">
        <v>0</v>
      </c>
      <c r="I345" s="281">
        <v>11836.3</v>
      </c>
    </row>
    <row r="346" spans="1:9" ht="15">
      <c r="A346" s="206"/>
      <c r="B346" s="52"/>
      <c r="C346" s="265"/>
      <c r="D346" s="265"/>
      <c r="E346" s="305" t="s">
        <v>362</v>
      </c>
      <c r="F346" s="276"/>
      <c r="G346" s="284">
        <f>H346+I346</f>
        <v>686.3</v>
      </c>
      <c r="H346" s="281"/>
      <c r="I346" s="281">
        <v>686.3</v>
      </c>
    </row>
    <row r="347" spans="1:9" ht="15">
      <c r="A347" s="206">
        <v>2822</v>
      </c>
      <c r="B347" s="52" t="s">
        <v>892</v>
      </c>
      <c r="C347" s="265">
        <v>2</v>
      </c>
      <c r="D347" s="265">
        <v>2</v>
      </c>
      <c r="E347" s="262" t="s">
        <v>894</v>
      </c>
      <c r="F347" s="258"/>
      <c r="G347" s="284">
        <f>H347+I347</f>
        <v>0</v>
      </c>
      <c r="H347" s="39"/>
      <c r="I347" s="39"/>
    </row>
    <row r="348" spans="1:9" ht="23.25" customHeight="1">
      <c r="A348" s="206"/>
      <c r="B348" s="52"/>
      <c r="C348" s="265"/>
      <c r="D348" s="265"/>
      <c r="E348" s="262" t="s">
        <v>189</v>
      </c>
      <c r="F348" s="276"/>
      <c r="G348" s="263">
        <f t="shared" si="6"/>
        <v>0</v>
      </c>
      <c r="H348" s="39"/>
      <c r="I348" s="39"/>
    </row>
    <row r="349" spans="1:9" ht="15">
      <c r="A349" s="206">
        <v>2823</v>
      </c>
      <c r="B349" s="52" t="s">
        <v>892</v>
      </c>
      <c r="C349" s="265">
        <v>2</v>
      </c>
      <c r="D349" s="265">
        <v>3</v>
      </c>
      <c r="E349" s="262" t="s">
        <v>930</v>
      </c>
      <c r="F349" s="288" t="s">
        <v>348</v>
      </c>
      <c r="G349" s="284">
        <f>H349+I349</f>
        <v>9061.4</v>
      </c>
      <c r="H349" s="281">
        <v>8081.4</v>
      </c>
      <c r="I349" s="281">
        <f>I352</f>
        <v>980</v>
      </c>
    </row>
    <row r="350" spans="1:10" ht="24.75" customHeight="1">
      <c r="A350" s="206"/>
      <c r="B350" s="52"/>
      <c r="C350" s="265"/>
      <c r="D350" s="265"/>
      <c r="E350" s="262" t="s">
        <v>189</v>
      </c>
      <c r="F350" s="276"/>
      <c r="G350" s="284">
        <f>H350+I350</f>
        <v>9061.4</v>
      </c>
      <c r="H350" s="281">
        <f>H351</f>
        <v>8081.4</v>
      </c>
      <c r="I350" s="281">
        <f>I352</f>
        <v>980</v>
      </c>
      <c r="J350" s="274"/>
    </row>
    <row r="351" spans="1:9" ht="15">
      <c r="A351" s="206"/>
      <c r="B351" s="52"/>
      <c r="C351" s="265"/>
      <c r="D351" s="265"/>
      <c r="E351" s="301" t="s">
        <v>990</v>
      </c>
      <c r="F351" s="276"/>
      <c r="G351" s="284">
        <f t="shared" si="6"/>
        <v>8081.4</v>
      </c>
      <c r="H351" s="281">
        <v>8081.4</v>
      </c>
      <c r="I351" s="39"/>
    </row>
    <row r="352" spans="1:9" ht="15">
      <c r="A352" s="206"/>
      <c r="B352" s="52"/>
      <c r="C352" s="265"/>
      <c r="D352" s="265"/>
      <c r="E352" s="272" t="s">
        <v>273</v>
      </c>
      <c r="F352" s="276"/>
      <c r="G352" s="284">
        <f t="shared" si="6"/>
        <v>980</v>
      </c>
      <c r="H352" s="281"/>
      <c r="I352" s="281">
        <v>980</v>
      </c>
    </row>
    <row r="353" spans="1:9" ht="15">
      <c r="A353" s="206">
        <v>2824</v>
      </c>
      <c r="B353" s="52" t="s">
        <v>892</v>
      </c>
      <c r="C353" s="265">
        <v>2</v>
      </c>
      <c r="D353" s="265">
        <v>4</v>
      </c>
      <c r="E353" s="262" t="s">
        <v>895</v>
      </c>
      <c r="F353" s="288"/>
      <c r="G353" s="284">
        <f t="shared" si="6"/>
        <v>3500</v>
      </c>
      <c r="H353" s="281">
        <v>3500</v>
      </c>
      <c r="I353" s="39"/>
    </row>
    <row r="354" spans="1:9" ht="27" customHeight="1">
      <c r="A354" s="206"/>
      <c r="B354" s="52"/>
      <c r="C354" s="265"/>
      <c r="D354" s="265"/>
      <c r="E354" s="262" t="s">
        <v>189</v>
      </c>
      <c r="F354" s="276"/>
      <c r="G354" s="284">
        <f t="shared" si="6"/>
        <v>3500</v>
      </c>
      <c r="H354" s="281">
        <v>3500</v>
      </c>
      <c r="I354" s="39"/>
    </row>
    <row r="355" spans="1:9" ht="15">
      <c r="A355" s="206"/>
      <c r="B355" s="52"/>
      <c r="C355" s="265"/>
      <c r="D355" s="265"/>
      <c r="E355" s="306" t="s">
        <v>349</v>
      </c>
      <c r="F355" s="276"/>
      <c r="G355" s="284">
        <f>H355+I355</f>
        <v>3500</v>
      </c>
      <c r="H355" s="281">
        <v>3500</v>
      </c>
      <c r="I355" s="39"/>
    </row>
    <row r="356" spans="1:9" ht="12" customHeight="1">
      <c r="A356" s="206">
        <v>2825</v>
      </c>
      <c r="B356" s="52" t="s">
        <v>892</v>
      </c>
      <c r="C356" s="265">
        <v>2</v>
      </c>
      <c r="D356" s="265">
        <v>5</v>
      </c>
      <c r="E356" s="262" t="s">
        <v>896</v>
      </c>
      <c r="F356" s="288"/>
      <c r="G356" s="263">
        <f t="shared" si="6"/>
        <v>0</v>
      </c>
      <c r="H356" s="39"/>
      <c r="I356" s="39"/>
    </row>
    <row r="357" spans="1:9" ht="24.75" customHeight="1">
      <c r="A357" s="206"/>
      <c r="B357" s="52"/>
      <c r="C357" s="265"/>
      <c r="D357" s="265"/>
      <c r="E357" s="262" t="s">
        <v>189</v>
      </c>
      <c r="F357" s="276"/>
      <c r="G357" s="263">
        <f t="shared" si="6"/>
        <v>0</v>
      </c>
      <c r="H357" s="39"/>
      <c r="I357" s="39"/>
    </row>
    <row r="358" spans="1:9" ht="15">
      <c r="A358" s="206">
        <v>2826</v>
      </c>
      <c r="B358" s="52" t="s">
        <v>892</v>
      </c>
      <c r="C358" s="265">
        <v>2</v>
      </c>
      <c r="D358" s="265">
        <v>6</v>
      </c>
      <c r="E358" s="262" t="s">
        <v>897</v>
      </c>
      <c r="F358" s="288"/>
      <c r="G358" s="263">
        <f t="shared" si="6"/>
        <v>0</v>
      </c>
      <c r="H358" s="39"/>
      <c r="I358" s="39"/>
    </row>
    <row r="359" spans="1:9" ht="25.5" customHeight="1">
      <c r="A359" s="206"/>
      <c r="B359" s="52"/>
      <c r="C359" s="265"/>
      <c r="D359" s="265"/>
      <c r="E359" s="262" t="s">
        <v>189</v>
      </c>
      <c r="F359" s="276"/>
      <c r="G359" s="263">
        <f t="shared" si="6"/>
        <v>0</v>
      </c>
      <c r="H359" s="39"/>
      <c r="I359" s="39"/>
    </row>
    <row r="360" spans="1:9" ht="24">
      <c r="A360" s="206">
        <v>2827</v>
      </c>
      <c r="B360" s="52" t="s">
        <v>892</v>
      </c>
      <c r="C360" s="265">
        <v>2</v>
      </c>
      <c r="D360" s="265">
        <v>7</v>
      </c>
      <c r="E360" s="262" t="s">
        <v>898</v>
      </c>
      <c r="F360" s="288"/>
      <c r="G360" s="284">
        <f t="shared" si="6"/>
        <v>12546.6</v>
      </c>
      <c r="H360" s="281"/>
      <c r="I360" s="281">
        <v>12546.6</v>
      </c>
    </row>
    <row r="361" spans="1:9" ht="25.5" customHeight="1">
      <c r="A361" s="206"/>
      <c r="B361" s="52"/>
      <c r="C361" s="265"/>
      <c r="D361" s="265"/>
      <c r="E361" s="262" t="s">
        <v>189</v>
      </c>
      <c r="F361" s="276"/>
      <c r="G361" s="284">
        <f>H361+I361</f>
        <v>12546.6</v>
      </c>
      <c r="H361" s="281"/>
      <c r="I361" s="281">
        <f>I362+I363</f>
        <v>12546.6</v>
      </c>
    </row>
    <row r="362" spans="1:9" ht="15">
      <c r="A362" s="206"/>
      <c r="B362" s="52"/>
      <c r="C362" s="265"/>
      <c r="D362" s="265"/>
      <c r="E362" s="262" t="s">
        <v>993</v>
      </c>
      <c r="F362" s="276"/>
      <c r="G362" s="284">
        <f t="shared" si="6"/>
        <v>12166.6</v>
      </c>
      <c r="H362" s="281"/>
      <c r="I362" s="281">
        <v>12166.6</v>
      </c>
    </row>
    <row r="363" spans="1:9" ht="15">
      <c r="A363" s="206"/>
      <c r="B363" s="52"/>
      <c r="C363" s="265"/>
      <c r="D363" s="265"/>
      <c r="E363" s="272" t="s">
        <v>273</v>
      </c>
      <c r="F363" s="276"/>
      <c r="G363" s="284">
        <f t="shared" si="6"/>
        <v>380</v>
      </c>
      <c r="H363" s="281"/>
      <c r="I363" s="281">
        <v>380</v>
      </c>
    </row>
    <row r="364" spans="1:9" ht="21.75" customHeight="1">
      <c r="A364" s="206">
        <v>2830</v>
      </c>
      <c r="B364" s="255" t="s">
        <v>892</v>
      </c>
      <c r="C364" s="256">
        <v>3</v>
      </c>
      <c r="D364" s="256">
        <v>0</v>
      </c>
      <c r="E364" s="277" t="s">
        <v>453</v>
      </c>
      <c r="F364" s="296" t="s">
        <v>350</v>
      </c>
      <c r="G364" s="263">
        <f t="shared" si="6"/>
        <v>0</v>
      </c>
      <c r="H364" s="39"/>
      <c r="I364" s="39"/>
    </row>
    <row r="365" spans="1:46" s="12" customFormat="1" ht="10.5" customHeight="1">
      <c r="A365" s="206"/>
      <c r="B365" s="255"/>
      <c r="C365" s="256"/>
      <c r="D365" s="256"/>
      <c r="E365" s="262" t="s">
        <v>739</v>
      </c>
      <c r="F365" s="258"/>
      <c r="G365" s="263">
        <f t="shared" si="6"/>
        <v>0</v>
      </c>
      <c r="H365" s="264"/>
      <c r="I365" s="264"/>
      <c r="J365" s="261"/>
      <c r="K365" s="261"/>
      <c r="L365" s="261"/>
      <c r="M365" s="261"/>
      <c r="N365" s="261"/>
      <c r="O365" s="261"/>
      <c r="P365" s="261"/>
      <c r="Q365" s="261"/>
      <c r="R365" s="261"/>
      <c r="S365" s="261"/>
      <c r="T365" s="261"/>
      <c r="U365" s="261"/>
      <c r="V365" s="261"/>
      <c r="W365" s="261"/>
      <c r="X365" s="261"/>
      <c r="Y365" s="261"/>
      <c r="Z365" s="261"/>
      <c r="AA365" s="261"/>
      <c r="AB365" s="261"/>
      <c r="AC365" s="261"/>
      <c r="AD365" s="261"/>
      <c r="AE365" s="261"/>
      <c r="AF365" s="261"/>
      <c r="AG365" s="261"/>
      <c r="AH365" s="261"/>
      <c r="AI365" s="261"/>
      <c r="AJ365" s="261"/>
      <c r="AK365" s="261"/>
      <c r="AL365" s="261"/>
      <c r="AM365" s="261"/>
      <c r="AN365" s="261"/>
      <c r="AO365" s="261"/>
      <c r="AP365" s="261"/>
      <c r="AQ365" s="261"/>
      <c r="AR365" s="261"/>
      <c r="AS365" s="261"/>
      <c r="AT365" s="261"/>
    </row>
    <row r="366" spans="1:9" ht="15">
      <c r="A366" s="206">
        <v>2831</v>
      </c>
      <c r="B366" s="52" t="s">
        <v>892</v>
      </c>
      <c r="C366" s="265">
        <v>3</v>
      </c>
      <c r="D366" s="265">
        <v>1</v>
      </c>
      <c r="E366" s="262" t="s">
        <v>931</v>
      </c>
      <c r="F366" s="296"/>
      <c r="G366" s="263">
        <f t="shared" si="6"/>
        <v>0</v>
      </c>
      <c r="H366" s="39"/>
      <c r="I366" s="39"/>
    </row>
    <row r="367" spans="1:9" ht="25.5" customHeight="1">
      <c r="A367" s="206"/>
      <c r="B367" s="52"/>
      <c r="C367" s="265"/>
      <c r="D367" s="265"/>
      <c r="E367" s="262" t="s">
        <v>189</v>
      </c>
      <c r="F367" s="276"/>
      <c r="G367" s="263">
        <f t="shared" si="6"/>
        <v>0</v>
      </c>
      <c r="H367" s="39"/>
      <c r="I367" s="39"/>
    </row>
    <row r="368" spans="1:9" ht="15">
      <c r="A368" s="206">
        <v>2832</v>
      </c>
      <c r="B368" s="52" t="s">
        <v>892</v>
      </c>
      <c r="C368" s="265">
        <v>3</v>
      </c>
      <c r="D368" s="265">
        <v>2</v>
      </c>
      <c r="E368" s="262" t="s">
        <v>936</v>
      </c>
      <c r="F368" s="296"/>
      <c r="G368" s="263">
        <f t="shared" si="6"/>
        <v>0</v>
      </c>
      <c r="H368" s="39"/>
      <c r="I368" s="39"/>
    </row>
    <row r="369" spans="1:9" ht="25.5" customHeight="1">
      <c r="A369" s="206"/>
      <c r="B369" s="52"/>
      <c r="C369" s="265"/>
      <c r="D369" s="265"/>
      <c r="E369" s="262" t="s">
        <v>189</v>
      </c>
      <c r="F369" s="276"/>
      <c r="G369" s="263">
        <f t="shared" si="6"/>
        <v>0</v>
      </c>
      <c r="H369" s="39"/>
      <c r="I369" s="39"/>
    </row>
    <row r="370" spans="1:9" ht="15">
      <c r="A370" s="206">
        <v>2833</v>
      </c>
      <c r="B370" s="52" t="s">
        <v>892</v>
      </c>
      <c r="C370" s="265">
        <v>3</v>
      </c>
      <c r="D370" s="265">
        <v>3</v>
      </c>
      <c r="E370" s="262" t="s">
        <v>937</v>
      </c>
      <c r="F370" s="288" t="s">
        <v>351</v>
      </c>
      <c r="G370" s="263">
        <f t="shared" si="6"/>
        <v>0</v>
      </c>
      <c r="H370" s="39"/>
      <c r="I370" s="39"/>
    </row>
    <row r="371" spans="1:9" ht="24.75" customHeight="1">
      <c r="A371" s="206"/>
      <c r="B371" s="52"/>
      <c r="C371" s="265"/>
      <c r="D371" s="265"/>
      <c r="E371" s="262" t="s">
        <v>189</v>
      </c>
      <c r="F371" s="276"/>
      <c r="G371" s="263">
        <f t="shared" si="6"/>
        <v>0</v>
      </c>
      <c r="H371" s="39"/>
      <c r="I371" s="39"/>
    </row>
    <row r="372" spans="1:9" ht="14.25" customHeight="1">
      <c r="A372" s="206">
        <v>2840</v>
      </c>
      <c r="B372" s="255" t="s">
        <v>892</v>
      </c>
      <c r="C372" s="256">
        <v>4</v>
      </c>
      <c r="D372" s="256">
        <v>0</v>
      </c>
      <c r="E372" s="277" t="s">
        <v>938</v>
      </c>
      <c r="F372" s="296" t="s">
        <v>352</v>
      </c>
      <c r="G372" s="284">
        <f t="shared" si="6"/>
        <v>23900</v>
      </c>
      <c r="H372" s="281">
        <f>H376</f>
        <v>23900</v>
      </c>
      <c r="I372" s="39"/>
    </row>
    <row r="373" spans="1:46" s="12" customFormat="1" ht="10.5" customHeight="1">
      <c r="A373" s="206"/>
      <c r="B373" s="255"/>
      <c r="C373" s="256"/>
      <c r="D373" s="256"/>
      <c r="E373" s="262" t="s">
        <v>739</v>
      </c>
      <c r="F373" s="258"/>
      <c r="G373" s="284"/>
      <c r="H373" s="260"/>
      <c r="I373" s="264"/>
      <c r="J373" s="261"/>
      <c r="K373" s="261"/>
      <c r="L373" s="261"/>
      <c r="M373" s="261"/>
      <c r="N373" s="261"/>
      <c r="O373" s="261"/>
      <c r="P373" s="261"/>
      <c r="Q373" s="261"/>
      <c r="R373" s="261"/>
      <c r="S373" s="261"/>
      <c r="T373" s="261"/>
      <c r="U373" s="261"/>
      <c r="V373" s="261"/>
      <c r="W373" s="261"/>
      <c r="X373" s="261"/>
      <c r="Y373" s="261"/>
      <c r="Z373" s="261"/>
      <c r="AA373" s="261"/>
      <c r="AB373" s="261"/>
      <c r="AC373" s="261"/>
      <c r="AD373" s="261"/>
      <c r="AE373" s="261"/>
      <c r="AF373" s="261"/>
      <c r="AG373" s="261"/>
      <c r="AH373" s="261"/>
      <c r="AI373" s="261"/>
      <c r="AJ373" s="261"/>
      <c r="AK373" s="261"/>
      <c r="AL373" s="261"/>
      <c r="AM373" s="261"/>
      <c r="AN373" s="261"/>
      <c r="AO373" s="261"/>
      <c r="AP373" s="261"/>
      <c r="AQ373" s="261"/>
      <c r="AR373" s="261"/>
      <c r="AS373" s="261"/>
      <c r="AT373" s="261"/>
    </row>
    <row r="374" spans="1:9" ht="14.25" customHeight="1">
      <c r="A374" s="206">
        <v>2841</v>
      </c>
      <c r="B374" s="52" t="s">
        <v>892</v>
      </c>
      <c r="C374" s="265">
        <v>4</v>
      </c>
      <c r="D374" s="265">
        <v>1</v>
      </c>
      <c r="E374" s="262" t="s">
        <v>939</v>
      </c>
      <c r="F374" s="296"/>
      <c r="G374" s="284">
        <f t="shared" si="6"/>
        <v>0</v>
      </c>
      <c r="H374" s="281"/>
      <c r="I374" s="39"/>
    </row>
    <row r="375" spans="1:9" ht="24.75" customHeight="1">
      <c r="A375" s="206"/>
      <c r="B375" s="52"/>
      <c r="C375" s="265"/>
      <c r="D375" s="265"/>
      <c r="E375" s="262" t="s">
        <v>189</v>
      </c>
      <c r="F375" s="276"/>
      <c r="G375" s="284">
        <f t="shared" si="6"/>
        <v>0</v>
      </c>
      <c r="H375" s="281"/>
      <c r="I375" s="39"/>
    </row>
    <row r="376" spans="1:9" ht="29.25" customHeight="1">
      <c r="A376" s="206">
        <v>2842</v>
      </c>
      <c r="B376" s="52" t="s">
        <v>892</v>
      </c>
      <c r="C376" s="265">
        <v>4</v>
      </c>
      <c r="D376" s="265">
        <v>2</v>
      </c>
      <c r="E376" s="262" t="s">
        <v>940</v>
      </c>
      <c r="F376" s="296"/>
      <c r="G376" s="284">
        <f t="shared" si="6"/>
        <v>23900</v>
      </c>
      <c r="H376" s="281">
        <v>23900</v>
      </c>
      <c r="I376" s="39"/>
    </row>
    <row r="377" spans="1:9" ht="25.5" customHeight="1">
      <c r="A377" s="206"/>
      <c r="B377" s="52"/>
      <c r="C377" s="265"/>
      <c r="D377" s="265"/>
      <c r="E377" s="262" t="s">
        <v>189</v>
      </c>
      <c r="F377" s="276"/>
      <c r="G377" s="284">
        <f t="shared" si="6"/>
        <v>0</v>
      </c>
      <c r="H377" s="281"/>
      <c r="I377" s="39"/>
    </row>
    <row r="378" spans="1:9" ht="15">
      <c r="A378" s="206"/>
      <c r="B378" s="52"/>
      <c r="C378" s="265"/>
      <c r="D378" s="265"/>
      <c r="E378" s="266" t="s">
        <v>353</v>
      </c>
      <c r="F378" s="276"/>
      <c r="G378" s="284">
        <f t="shared" si="6"/>
        <v>23900</v>
      </c>
      <c r="H378" s="281">
        <v>23900</v>
      </c>
      <c r="I378" s="39"/>
    </row>
    <row r="379" spans="1:9" ht="15">
      <c r="A379" s="206">
        <v>2843</v>
      </c>
      <c r="B379" s="52" t="s">
        <v>892</v>
      </c>
      <c r="C379" s="265">
        <v>4</v>
      </c>
      <c r="D379" s="265">
        <v>3</v>
      </c>
      <c r="E379" s="262" t="s">
        <v>938</v>
      </c>
      <c r="F379" s="288" t="s">
        <v>354</v>
      </c>
      <c r="G379" s="263">
        <f t="shared" si="6"/>
        <v>0</v>
      </c>
      <c r="H379" s="39"/>
      <c r="I379" s="39"/>
    </row>
    <row r="380" spans="1:9" ht="23.25" customHeight="1">
      <c r="A380" s="206"/>
      <c r="B380" s="52"/>
      <c r="C380" s="265"/>
      <c r="D380" s="265"/>
      <c r="E380" s="262" t="s">
        <v>189</v>
      </c>
      <c r="F380" s="276"/>
      <c r="G380" s="263">
        <f t="shared" si="6"/>
        <v>0</v>
      </c>
      <c r="H380" s="39"/>
      <c r="I380" s="39"/>
    </row>
    <row r="381" spans="1:9" ht="24" customHeight="1">
      <c r="A381" s="206">
        <v>2850</v>
      </c>
      <c r="B381" s="255" t="s">
        <v>892</v>
      </c>
      <c r="C381" s="256">
        <v>5</v>
      </c>
      <c r="D381" s="256">
        <v>0</v>
      </c>
      <c r="E381" s="112" t="s">
        <v>454</v>
      </c>
      <c r="F381" s="296" t="s">
        <v>355</v>
      </c>
      <c r="G381" s="263">
        <f t="shared" si="6"/>
        <v>0</v>
      </c>
      <c r="H381" s="39"/>
      <c r="I381" s="39"/>
    </row>
    <row r="382" spans="1:46" s="12" customFormat="1" ht="10.5" customHeight="1">
      <c r="A382" s="206"/>
      <c r="B382" s="255"/>
      <c r="C382" s="256"/>
      <c r="D382" s="256"/>
      <c r="E382" s="262" t="s">
        <v>739</v>
      </c>
      <c r="F382" s="258"/>
      <c r="G382" s="263"/>
      <c r="H382" s="264"/>
      <c r="I382" s="264"/>
      <c r="J382" s="261"/>
      <c r="K382" s="261"/>
      <c r="L382" s="261"/>
      <c r="M382" s="261"/>
      <c r="N382" s="261"/>
      <c r="O382" s="261"/>
      <c r="P382" s="261"/>
      <c r="Q382" s="261"/>
      <c r="R382" s="261"/>
      <c r="S382" s="261"/>
      <c r="T382" s="261"/>
      <c r="U382" s="261"/>
      <c r="V382" s="261"/>
      <c r="W382" s="261"/>
      <c r="X382" s="261"/>
      <c r="Y382" s="261"/>
      <c r="Z382" s="261"/>
      <c r="AA382" s="261"/>
      <c r="AB382" s="261"/>
      <c r="AC382" s="261"/>
      <c r="AD382" s="261"/>
      <c r="AE382" s="261"/>
      <c r="AF382" s="261"/>
      <c r="AG382" s="261"/>
      <c r="AH382" s="261"/>
      <c r="AI382" s="261"/>
      <c r="AJ382" s="261"/>
      <c r="AK382" s="261"/>
      <c r="AL382" s="261"/>
      <c r="AM382" s="261"/>
      <c r="AN382" s="261"/>
      <c r="AO382" s="261"/>
      <c r="AP382" s="261"/>
      <c r="AQ382" s="261"/>
      <c r="AR382" s="261"/>
      <c r="AS382" s="261"/>
      <c r="AT382" s="261"/>
    </row>
    <row r="383" spans="1:9" ht="24" customHeight="1">
      <c r="A383" s="206">
        <v>2851</v>
      </c>
      <c r="B383" s="255" t="s">
        <v>892</v>
      </c>
      <c r="C383" s="256">
        <v>5</v>
      </c>
      <c r="D383" s="256">
        <v>1</v>
      </c>
      <c r="E383" s="103" t="s">
        <v>454</v>
      </c>
      <c r="F383" s="288" t="s">
        <v>356</v>
      </c>
      <c r="G383" s="263">
        <f t="shared" si="6"/>
        <v>0</v>
      </c>
      <c r="H383" s="39"/>
      <c r="I383" s="39"/>
    </row>
    <row r="384" spans="1:9" ht="25.5" customHeight="1">
      <c r="A384" s="206"/>
      <c r="B384" s="52"/>
      <c r="C384" s="265"/>
      <c r="D384" s="265"/>
      <c r="E384" s="262" t="s">
        <v>189</v>
      </c>
      <c r="F384" s="276"/>
      <c r="G384" s="263">
        <f t="shared" si="6"/>
        <v>0</v>
      </c>
      <c r="H384" s="39"/>
      <c r="I384" s="39"/>
    </row>
    <row r="385" spans="1:9" ht="23.25" customHeight="1">
      <c r="A385" s="206">
        <v>2860</v>
      </c>
      <c r="B385" s="255" t="s">
        <v>892</v>
      </c>
      <c r="C385" s="256">
        <v>6</v>
      </c>
      <c r="D385" s="256">
        <v>0</v>
      </c>
      <c r="E385" s="112" t="s">
        <v>455</v>
      </c>
      <c r="F385" s="296" t="s">
        <v>357</v>
      </c>
      <c r="G385" s="284">
        <f t="shared" si="6"/>
        <v>7299.6</v>
      </c>
      <c r="H385" s="39"/>
      <c r="I385" s="281">
        <v>7299.6</v>
      </c>
    </row>
    <row r="386" spans="1:46" s="12" customFormat="1" ht="10.5" customHeight="1">
      <c r="A386" s="206"/>
      <c r="B386" s="255"/>
      <c r="C386" s="256"/>
      <c r="D386" s="256"/>
      <c r="E386" s="262" t="s">
        <v>739</v>
      </c>
      <c r="F386" s="258"/>
      <c r="G386" s="263"/>
      <c r="H386" s="264"/>
      <c r="I386" s="264"/>
      <c r="J386" s="261"/>
      <c r="K386" s="261"/>
      <c r="L386" s="261"/>
      <c r="M386" s="261"/>
      <c r="N386" s="261"/>
      <c r="O386" s="261"/>
      <c r="P386" s="261"/>
      <c r="Q386" s="261"/>
      <c r="R386" s="261"/>
      <c r="S386" s="261"/>
      <c r="T386" s="261"/>
      <c r="U386" s="261"/>
      <c r="V386" s="261"/>
      <c r="W386" s="261"/>
      <c r="X386" s="261"/>
      <c r="Y386" s="261"/>
      <c r="Z386" s="261"/>
      <c r="AA386" s="261"/>
      <c r="AB386" s="261"/>
      <c r="AC386" s="261"/>
      <c r="AD386" s="261"/>
      <c r="AE386" s="261"/>
      <c r="AF386" s="261"/>
      <c r="AG386" s="261"/>
      <c r="AH386" s="261"/>
      <c r="AI386" s="261"/>
      <c r="AJ386" s="261"/>
      <c r="AK386" s="261"/>
      <c r="AL386" s="261"/>
      <c r="AM386" s="261"/>
      <c r="AN386" s="261"/>
      <c r="AO386" s="261"/>
      <c r="AP386" s="261"/>
      <c r="AQ386" s="261"/>
      <c r="AR386" s="261"/>
      <c r="AS386" s="261"/>
      <c r="AT386" s="261"/>
    </row>
    <row r="387" spans="1:9" ht="12" customHeight="1">
      <c r="A387" s="206">
        <v>2861</v>
      </c>
      <c r="B387" s="52" t="s">
        <v>892</v>
      </c>
      <c r="C387" s="265">
        <v>6</v>
      </c>
      <c r="D387" s="265">
        <v>1</v>
      </c>
      <c r="E387" s="103" t="s">
        <v>455</v>
      </c>
      <c r="F387" s="288" t="s">
        <v>358</v>
      </c>
      <c r="G387" s="284">
        <f aca="true" t="shared" si="7" ref="G387:G438">H387+I387</f>
        <v>7299.6</v>
      </c>
      <c r="H387" s="39"/>
      <c r="I387" s="281">
        <v>7299.6</v>
      </c>
    </row>
    <row r="388" spans="1:9" ht="25.5" customHeight="1">
      <c r="A388" s="206"/>
      <c r="B388" s="52"/>
      <c r="C388" s="265"/>
      <c r="D388" s="265"/>
      <c r="E388" s="262" t="s">
        <v>189</v>
      </c>
      <c r="F388" s="276"/>
      <c r="G388" s="284">
        <f>H388+I388</f>
        <v>7299.6</v>
      </c>
      <c r="H388" s="39"/>
      <c r="I388" s="281">
        <f>I389</f>
        <v>7299.6</v>
      </c>
    </row>
    <row r="389" spans="1:9" ht="15">
      <c r="A389" s="206"/>
      <c r="B389" s="52"/>
      <c r="C389" s="265"/>
      <c r="D389" s="265"/>
      <c r="E389" s="299" t="s">
        <v>272</v>
      </c>
      <c r="F389" s="276"/>
      <c r="G389" s="284">
        <f>H389+I389</f>
        <v>7299.6</v>
      </c>
      <c r="H389" s="39"/>
      <c r="I389" s="281">
        <v>7299.6</v>
      </c>
    </row>
    <row r="390" spans="1:46" s="32" customFormat="1" ht="31.5" customHeight="1">
      <c r="A390" s="79">
        <v>2900</v>
      </c>
      <c r="B390" s="255" t="s">
        <v>899</v>
      </c>
      <c r="C390" s="256">
        <v>0</v>
      </c>
      <c r="D390" s="256">
        <v>0</v>
      </c>
      <c r="E390" s="297" t="s">
        <v>541</v>
      </c>
      <c r="F390" s="294" t="s">
        <v>359</v>
      </c>
      <c r="G390" s="284">
        <f>H390+I390</f>
        <v>224131.50000000003</v>
      </c>
      <c r="H390" s="281">
        <f>H392+H401+H408+H415+H422+H434+H438+H442</f>
        <v>204970.40000000002</v>
      </c>
      <c r="I390" s="281">
        <f>I392+I401+I408+I415+I422+I434+I438+I442</f>
        <v>19161.1</v>
      </c>
      <c r="J390" s="295"/>
      <c r="K390" s="295"/>
      <c r="L390" s="295"/>
      <c r="M390" s="295"/>
      <c r="N390" s="295"/>
      <c r="O390" s="295"/>
      <c r="P390" s="295"/>
      <c r="Q390" s="295"/>
      <c r="R390" s="295"/>
      <c r="S390" s="295"/>
      <c r="T390" s="295"/>
      <c r="U390" s="295"/>
      <c r="V390" s="295"/>
      <c r="W390" s="295"/>
      <c r="X390" s="295"/>
      <c r="Y390" s="295"/>
      <c r="Z390" s="295"/>
      <c r="AA390" s="295"/>
      <c r="AB390" s="295"/>
      <c r="AC390" s="295"/>
      <c r="AD390" s="295"/>
      <c r="AE390" s="295"/>
      <c r="AF390" s="295"/>
      <c r="AG390" s="295"/>
      <c r="AH390" s="295"/>
      <c r="AI390" s="295"/>
      <c r="AJ390" s="295"/>
      <c r="AK390" s="295"/>
      <c r="AL390" s="295"/>
      <c r="AM390" s="295"/>
      <c r="AN390" s="295"/>
      <c r="AO390" s="295"/>
      <c r="AP390" s="295"/>
      <c r="AQ390" s="295"/>
      <c r="AR390" s="295"/>
      <c r="AS390" s="295"/>
      <c r="AT390" s="295"/>
    </row>
    <row r="391" spans="1:9" ht="11.25" customHeight="1">
      <c r="A391" s="206"/>
      <c r="B391" s="255"/>
      <c r="C391" s="256"/>
      <c r="D391" s="256"/>
      <c r="E391" s="262" t="s">
        <v>738</v>
      </c>
      <c r="F391" s="287"/>
      <c r="G391" s="263">
        <f t="shared" si="7"/>
        <v>0</v>
      </c>
      <c r="H391" s="39"/>
      <c r="I391" s="39"/>
    </row>
    <row r="392" spans="1:9" ht="24">
      <c r="A392" s="206">
        <v>2910</v>
      </c>
      <c r="B392" s="255" t="s">
        <v>899</v>
      </c>
      <c r="C392" s="256">
        <v>1</v>
      </c>
      <c r="D392" s="256">
        <v>0</v>
      </c>
      <c r="E392" s="277" t="s">
        <v>932</v>
      </c>
      <c r="F392" s="258" t="s">
        <v>360</v>
      </c>
      <c r="G392" s="284">
        <f>H392+I392</f>
        <v>86158.70000000001</v>
      </c>
      <c r="H392" s="281">
        <f>H394</f>
        <v>77055.6</v>
      </c>
      <c r="I392" s="281">
        <f>I394</f>
        <v>9103.1</v>
      </c>
    </row>
    <row r="393" spans="1:46" s="12" customFormat="1" ht="10.5" customHeight="1">
      <c r="A393" s="206"/>
      <c r="B393" s="255"/>
      <c r="C393" s="256"/>
      <c r="D393" s="256"/>
      <c r="E393" s="262" t="s">
        <v>739</v>
      </c>
      <c r="F393" s="258"/>
      <c r="G393" s="263"/>
      <c r="H393" s="264"/>
      <c r="I393" s="264"/>
      <c r="J393" s="261"/>
      <c r="K393" s="261"/>
      <c r="L393" s="261"/>
      <c r="M393" s="261"/>
      <c r="N393" s="261"/>
      <c r="O393" s="261"/>
      <c r="P393" s="261"/>
      <c r="Q393" s="261"/>
      <c r="R393" s="261"/>
      <c r="S393" s="261"/>
      <c r="T393" s="261"/>
      <c r="U393" s="261"/>
      <c r="V393" s="261"/>
      <c r="W393" s="261"/>
      <c r="X393" s="261"/>
      <c r="Y393" s="261"/>
      <c r="Z393" s="261"/>
      <c r="AA393" s="261"/>
      <c r="AB393" s="261"/>
      <c r="AC393" s="261"/>
      <c r="AD393" s="261"/>
      <c r="AE393" s="261"/>
      <c r="AF393" s="261"/>
      <c r="AG393" s="261"/>
      <c r="AH393" s="261"/>
      <c r="AI393" s="261"/>
      <c r="AJ393" s="261"/>
      <c r="AK393" s="261"/>
      <c r="AL393" s="261"/>
      <c r="AM393" s="261"/>
      <c r="AN393" s="261"/>
      <c r="AO393" s="261"/>
      <c r="AP393" s="261"/>
      <c r="AQ393" s="261"/>
      <c r="AR393" s="261"/>
      <c r="AS393" s="261"/>
      <c r="AT393" s="261"/>
    </row>
    <row r="394" spans="1:9" ht="15">
      <c r="A394" s="206">
        <v>2911</v>
      </c>
      <c r="B394" s="52" t="s">
        <v>899</v>
      </c>
      <c r="C394" s="265">
        <v>1</v>
      </c>
      <c r="D394" s="265">
        <v>1</v>
      </c>
      <c r="E394" s="262" t="s">
        <v>512</v>
      </c>
      <c r="F394" s="288" t="s">
        <v>361</v>
      </c>
      <c r="G394" s="263">
        <f t="shared" si="7"/>
        <v>86158.70000000001</v>
      </c>
      <c r="H394" s="281">
        <v>77055.6</v>
      </c>
      <c r="I394" s="39">
        <v>9103.1</v>
      </c>
    </row>
    <row r="395" spans="1:9" ht="26.25" customHeight="1">
      <c r="A395" s="206"/>
      <c r="B395" s="52"/>
      <c r="C395" s="265"/>
      <c r="D395" s="265"/>
      <c r="E395" s="262" t="s">
        <v>189</v>
      </c>
      <c r="F395" s="276"/>
      <c r="G395" s="284">
        <f t="shared" si="7"/>
        <v>86158.70000000001</v>
      </c>
      <c r="H395" s="281">
        <f>H396</f>
        <v>77055.6</v>
      </c>
      <c r="I395" s="281">
        <f>I397+I398</f>
        <v>9103.1</v>
      </c>
    </row>
    <row r="396" spans="1:9" ht="15">
      <c r="A396" s="206"/>
      <c r="B396" s="52"/>
      <c r="C396" s="265"/>
      <c r="D396" s="265"/>
      <c r="E396" s="301" t="s">
        <v>990</v>
      </c>
      <c r="F396" s="276"/>
      <c r="G396" s="284">
        <f>H396+I396</f>
        <v>77055.6</v>
      </c>
      <c r="H396" s="281">
        <v>77055.6</v>
      </c>
      <c r="I396" s="281"/>
    </row>
    <row r="397" spans="1:9" ht="15">
      <c r="A397" s="206"/>
      <c r="B397" s="52"/>
      <c r="C397" s="265"/>
      <c r="D397" s="265"/>
      <c r="E397" s="299" t="s">
        <v>271</v>
      </c>
      <c r="F397" s="276"/>
      <c r="G397" s="284">
        <f>H397+I397</f>
        <v>8682.7</v>
      </c>
      <c r="H397" s="281"/>
      <c r="I397" s="281">
        <v>8682.7</v>
      </c>
    </row>
    <row r="398" spans="1:9" ht="15">
      <c r="A398" s="206"/>
      <c r="B398" s="52"/>
      <c r="C398" s="265"/>
      <c r="D398" s="265"/>
      <c r="E398" s="302" t="s">
        <v>362</v>
      </c>
      <c r="F398" s="276"/>
      <c r="G398" s="284">
        <f>H398+I398</f>
        <v>420.4</v>
      </c>
      <c r="H398" s="281"/>
      <c r="I398" s="281">
        <v>420.4</v>
      </c>
    </row>
    <row r="399" spans="1:9" ht="15">
      <c r="A399" s="206">
        <v>2912</v>
      </c>
      <c r="B399" s="52" t="s">
        <v>899</v>
      </c>
      <c r="C399" s="265">
        <v>1</v>
      </c>
      <c r="D399" s="265">
        <v>2</v>
      </c>
      <c r="E399" s="262" t="s">
        <v>900</v>
      </c>
      <c r="F399" s="288" t="s">
        <v>363</v>
      </c>
      <c r="G399" s="263">
        <f t="shared" si="7"/>
        <v>0</v>
      </c>
      <c r="H399" s="39"/>
      <c r="I399" s="39"/>
    </row>
    <row r="400" spans="1:9" ht="25.5" customHeight="1">
      <c r="A400" s="206"/>
      <c r="B400" s="52"/>
      <c r="C400" s="265"/>
      <c r="D400" s="265"/>
      <c r="E400" s="262" t="s">
        <v>189</v>
      </c>
      <c r="F400" s="276"/>
      <c r="G400" s="263">
        <f t="shared" si="7"/>
        <v>0</v>
      </c>
      <c r="H400" s="39"/>
      <c r="I400" s="39"/>
    </row>
    <row r="401" spans="1:9" ht="15">
      <c r="A401" s="206">
        <v>2920</v>
      </c>
      <c r="B401" s="255" t="s">
        <v>899</v>
      </c>
      <c r="C401" s="256">
        <v>2</v>
      </c>
      <c r="D401" s="256">
        <v>0</v>
      </c>
      <c r="E401" s="277" t="s">
        <v>901</v>
      </c>
      <c r="F401" s="258" t="s">
        <v>364</v>
      </c>
      <c r="G401" s="284">
        <f t="shared" si="7"/>
        <v>0</v>
      </c>
      <c r="H401" s="281">
        <f>H405</f>
        <v>0</v>
      </c>
      <c r="I401" s="39"/>
    </row>
    <row r="402" spans="1:46" s="12" customFormat="1" ht="10.5" customHeight="1">
      <c r="A402" s="206"/>
      <c r="B402" s="255"/>
      <c r="C402" s="256"/>
      <c r="D402" s="256"/>
      <c r="E402" s="262" t="s">
        <v>739</v>
      </c>
      <c r="F402" s="258"/>
      <c r="G402" s="263"/>
      <c r="H402" s="264"/>
      <c r="I402" s="264"/>
      <c r="J402" s="261"/>
      <c r="K402" s="261"/>
      <c r="L402" s="261"/>
      <c r="M402" s="261"/>
      <c r="N402" s="261"/>
      <c r="O402" s="261"/>
      <c r="P402" s="261"/>
      <c r="Q402" s="261"/>
      <c r="R402" s="261"/>
      <c r="S402" s="261"/>
      <c r="T402" s="261"/>
      <c r="U402" s="261"/>
      <c r="V402" s="261"/>
      <c r="W402" s="261"/>
      <c r="X402" s="261"/>
      <c r="Y402" s="261"/>
      <c r="Z402" s="261"/>
      <c r="AA402" s="261"/>
      <c r="AB402" s="261"/>
      <c r="AC402" s="261"/>
      <c r="AD402" s="261"/>
      <c r="AE402" s="261"/>
      <c r="AF402" s="261"/>
      <c r="AG402" s="261"/>
      <c r="AH402" s="261"/>
      <c r="AI402" s="261"/>
      <c r="AJ402" s="261"/>
      <c r="AK402" s="261"/>
      <c r="AL402" s="261"/>
      <c r="AM402" s="261"/>
      <c r="AN402" s="261"/>
      <c r="AO402" s="261"/>
      <c r="AP402" s="261"/>
      <c r="AQ402" s="261"/>
      <c r="AR402" s="261"/>
      <c r="AS402" s="261"/>
      <c r="AT402" s="261"/>
    </row>
    <row r="403" spans="1:9" ht="11.25" customHeight="1">
      <c r="A403" s="206">
        <v>2921</v>
      </c>
      <c r="B403" s="52" t="s">
        <v>899</v>
      </c>
      <c r="C403" s="265">
        <v>2</v>
      </c>
      <c r="D403" s="265">
        <v>1</v>
      </c>
      <c r="E403" s="262" t="s">
        <v>902</v>
      </c>
      <c r="F403" s="288" t="s">
        <v>365</v>
      </c>
      <c r="G403" s="263">
        <f t="shared" si="7"/>
        <v>0</v>
      </c>
      <c r="H403" s="39"/>
      <c r="I403" s="39"/>
    </row>
    <row r="404" spans="1:9" ht="26.25" customHeight="1">
      <c r="A404" s="206"/>
      <c r="B404" s="52"/>
      <c r="C404" s="265"/>
      <c r="D404" s="265"/>
      <c r="E404" s="262" t="s">
        <v>189</v>
      </c>
      <c r="F404" s="276"/>
      <c r="G404" s="263">
        <f t="shared" si="7"/>
        <v>0</v>
      </c>
      <c r="H404" s="39"/>
      <c r="I404" s="39"/>
    </row>
    <row r="405" spans="1:9" ht="15">
      <c r="A405" s="206">
        <v>2922</v>
      </c>
      <c r="B405" s="52" t="s">
        <v>899</v>
      </c>
      <c r="C405" s="265">
        <v>2</v>
      </c>
      <c r="D405" s="265">
        <v>2</v>
      </c>
      <c r="E405" s="262" t="s">
        <v>903</v>
      </c>
      <c r="F405" s="288" t="s">
        <v>366</v>
      </c>
      <c r="G405" s="284">
        <f t="shared" si="7"/>
        <v>0</v>
      </c>
      <c r="H405" s="281"/>
      <c r="I405" s="39"/>
    </row>
    <row r="406" spans="1:9" ht="25.5" customHeight="1">
      <c r="A406" s="206"/>
      <c r="B406" s="52"/>
      <c r="C406" s="265"/>
      <c r="D406" s="265"/>
      <c r="E406" s="262" t="s">
        <v>189</v>
      </c>
      <c r="F406" s="276"/>
      <c r="G406" s="284">
        <f t="shared" si="7"/>
        <v>0</v>
      </c>
      <c r="H406" s="281"/>
      <c r="I406" s="39"/>
    </row>
    <row r="407" spans="1:9" ht="15">
      <c r="A407" s="206"/>
      <c r="B407" s="52"/>
      <c r="C407" s="265"/>
      <c r="D407" s="265"/>
      <c r="E407" s="302" t="s">
        <v>347</v>
      </c>
      <c r="F407" s="276"/>
      <c r="G407" s="281"/>
      <c r="H407" s="281"/>
      <c r="I407" s="39"/>
    </row>
    <row r="408" spans="1:9" ht="36">
      <c r="A408" s="206">
        <v>2930</v>
      </c>
      <c r="B408" s="255" t="s">
        <v>899</v>
      </c>
      <c r="C408" s="256">
        <v>3</v>
      </c>
      <c r="D408" s="256">
        <v>0</v>
      </c>
      <c r="E408" s="277" t="s">
        <v>904</v>
      </c>
      <c r="F408" s="258" t="s">
        <v>367</v>
      </c>
      <c r="G408" s="284">
        <f>H408+I408</f>
        <v>500</v>
      </c>
      <c r="H408" s="281">
        <f>H410+H412</f>
        <v>500</v>
      </c>
      <c r="I408" s="39"/>
    </row>
    <row r="409" spans="1:46" s="12" customFormat="1" ht="10.5" customHeight="1">
      <c r="A409" s="206"/>
      <c r="B409" s="255"/>
      <c r="C409" s="256"/>
      <c r="D409" s="256"/>
      <c r="E409" s="262" t="s">
        <v>739</v>
      </c>
      <c r="F409" s="258"/>
      <c r="G409" s="263"/>
      <c r="H409" s="264"/>
      <c r="I409" s="264"/>
      <c r="J409" s="261"/>
      <c r="K409" s="261"/>
      <c r="L409" s="261"/>
      <c r="M409" s="261"/>
      <c r="N409" s="261"/>
      <c r="O409" s="261"/>
      <c r="P409" s="261"/>
      <c r="Q409" s="261"/>
      <c r="R409" s="261"/>
      <c r="S409" s="261"/>
      <c r="T409" s="261"/>
      <c r="U409" s="261"/>
      <c r="V409" s="261"/>
      <c r="W409" s="261"/>
      <c r="X409" s="261"/>
      <c r="Y409" s="261"/>
      <c r="Z409" s="261"/>
      <c r="AA409" s="261"/>
      <c r="AB409" s="261"/>
      <c r="AC409" s="261"/>
      <c r="AD409" s="261"/>
      <c r="AE409" s="261"/>
      <c r="AF409" s="261"/>
      <c r="AG409" s="261"/>
      <c r="AH409" s="261"/>
      <c r="AI409" s="261"/>
      <c r="AJ409" s="261"/>
      <c r="AK409" s="261"/>
      <c r="AL409" s="261"/>
      <c r="AM409" s="261"/>
      <c r="AN409" s="261"/>
      <c r="AO409" s="261"/>
      <c r="AP409" s="261"/>
      <c r="AQ409" s="261"/>
      <c r="AR409" s="261"/>
      <c r="AS409" s="261"/>
      <c r="AT409" s="261"/>
    </row>
    <row r="410" spans="1:9" ht="24">
      <c r="A410" s="206">
        <v>2931</v>
      </c>
      <c r="B410" s="52" t="s">
        <v>899</v>
      </c>
      <c r="C410" s="265">
        <v>3</v>
      </c>
      <c r="D410" s="265">
        <v>1</v>
      </c>
      <c r="E410" s="262" t="s">
        <v>905</v>
      </c>
      <c r="F410" s="288" t="s">
        <v>368</v>
      </c>
      <c r="G410" s="284">
        <f t="shared" si="7"/>
        <v>0</v>
      </c>
      <c r="H410" s="281"/>
      <c r="I410" s="39"/>
    </row>
    <row r="411" spans="1:9" ht="24.75" customHeight="1">
      <c r="A411" s="206"/>
      <c r="B411" s="52"/>
      <c r="C411" s="265"/>
      <c r="D411" s="265"/>
      <c r="E411" s="262" t="s">
        <v>189</v>
      </c>
      <c r="F411" s="276"/>
      <c r="G411" s="284">
        <f t="shared" si="7"/>
        <v>0</v>
      </c>
      <c r="H411" s="281"/>
      <c r="I411" s="39"/>
    </row>
    <row r="412" spans="1:9" ht="15">
      <c r="A412" s="206">
        <v>2932</v>
      </c>
      <c r="B412" s="52" t="s">
        <v>899</v>
      </c>
      <c r="C412" s="265">
        <v>3</v>
      </c>
      <c r="D412" s="265">
        <v>2</v>
      </c>
      <c r="E412" s="262" t="s">
        <v>906</v>
      </c>
      <c r="F412" s="288"/>
      <c r="G412" s="284">
        <f t="shared" si="7"/>
        <v>500</v>
      </c>
      <c r="H412" s="281">
        <v>500</v>
      </c>
      <c r="I412" s="39"/>
    </row>
    <row r="413" spans="1:9" ht="22.5" customHeight="1">
      <c r="A413" s="206"/>
      <c r="B413" s="52"/>
      <c r="C413" s="265"/>
      <c r="D413" s="265"/>
      <c r="E413" s="262" t="s">
        <v>189</v>
      </c>
      <c r="F413" s="276"/>
      <c r="G413" s="284">
        <f t="shared" si="7"/>
        <v>500</v>
      </c>
      <c r="H413" s="281">
        <v>500</v>
      </c>
      <c r="I413" s="39"/>
    </row>
    <row r="414" spans="1:9" ht="22.5" customHeight="1">
      <c r="A414" s="206"/>
      <c r="B414" s="52"/>
      <c r="C414" s="265"/>
      <c r="D414" s="265"/>
      <c r="E414" s="306" t="s">
        <v>369</v>
      </c>
      <c r="F414" s="276"/>
      <c r="G414" s="284">
        <f t="shared" si="7"/>
        <v>500</v>
      </c>
      <c r="H414" s="281">
        <v>500</v>
      </c>
      <c r="I414" s="39"/>
    </row>
    <row r="415" spans="1:9" ht="15">
      <c r="A415" s="206">
        <v>2940</v>
      </c>
      <c r="B415" s="255" t="s">
        <v>899</v>
      </c>
      <c r="C415" s="256">
        <v>4</v>
      </c>
      <c r="D415" s="256">
        <v>0</v>
      </c>
      <c r="E415" s="277" t="s">
        <v>513</v>
      </c>
      <c r="F415" s="258" t="s">
        <v>370</v>
      </c>
      <c r="G415" s="284">
        <f t="shared" si="7"/>
        <v>2500</v>
      </c>
      <c r="H415" s="281">
        <f>H417</f>
        <v>2500</v>
      </c>
      <c r="I415" s="39"/>
    </row>
    <row r="416" spans="1:46" s="12" customFormat="1" ht="10.5" customHeight="1">
      <c r="A416" s="206"/>
      <c r="B416" s="255"/>
      <c r="C416" s="256"/>
      <c r="D416" s="256"/>
      <c r="E416" s="262" t="s">
        <v>739</v>
      </c>
      <c r="F416" s="258"/>
      <c r="G416" s="284"/>
      <c r="H416" s="260"/>
      <c r="I416" s="264"/>
      <c r="J416" s="261"/>
      <c r="K416" s="261"/>
      <c r="L416" s="261"/>
      <c r="M416" s="261"/>
      <c r="N416" s="261"/>
      <c r="O416" s="261"/>
      <c r="P416" s="261"/>
      <c r="Q416" s="261"/>
      <c r="R416" s="261"/>
      <c r="S416" s="261"/>
      <c r="T416" s="261"/>
      <c r="U416" s="261"/>
      <c r="V416" s="261"/>
      <c r="W416" s="261"/>
      <c r="X416" s="261"/>
      <c r="Y416" s="261"/>
      <c r="Z416" s="261"/>
      <c r="AA416" s="261"/>
      <c r="AB416" s="261"/>
      <c r="AC416" s="261"/>
      <c r="AD416" s="261"/>
      <c r="AE416" s="261"/>
      <c r="AF416" s="261"/>
      <c r="AG416" s="261"/>
      <c r="AH416" s="261"/>
      <c r="AI416" s="261"/>
      <c r="AJ416" s="261"/>
      <c r="AK416" s="261"/>
      <c r="AL416" s="261"/>
      <c r="AM416" s="261"/>
      <c r="AN416" s="261"/>
      <c r="AO416" s="261"/>
      <c r="AP416" s="261"/>
      <c r="AQ416" s="261"/>
      <c r="AR416" s="261"/>
      <c r="AS416" s="261"/>
      <c r="AT416" s="261"/>
    </row>
    <row r="417" spans="1:9" ht="15">
      <c r="A417" s="206">
        <v>2941</v>
      </c>
      <c r="B417" s="52" t="s">
        <v>899</v>
      </c>
      <c r="C417" s="265">
        <v>4</v>
      </c>
      <c r="D417" s="265">
        <v>1</v>
      </c>
      <c r="E417" s="262" t="s">
        <v>907</v>
      </c>
      <c r="F417" s="288" t="s">
        <v>371</v>
      </c>
      <c r="G417" s="284">
        <f t="shared" si="7"/>
        <v>2500</v>
      </c>
      <c r="H417" s="281">
        <v>2500</v>
      </c>
      <c r="I417" s="39"/>
    </row>
    <row r="418" spans="1:9" ht="25.5" customHeight="1">
      <c r="A418" s="206"/>
      <c r="B418" s="52"/>
      <c r="C418" s="265"/>
      <c r="D418" s="265"/>
      <c r="E418" s="262" t="s">
        <v>189</v>
      </c>
      <c r="F418" s="276"/>
      <c r="G418" s="284">
        <f>H418+I418</f>
        <v>2500</v>
      </c>
      <c r="H418" s="281">
        <f>H419</f>
        <v>2500</v>
      </c>
      <c r="I418" s="39"/>
    </row>
    <row r="419" spans="1:9" ht="15">
      <c r="A419" s="206"/>
      <c r="B419" s="52"/>
      <c r="C419" s="265"/>
      <c r="D419" s="265"/>
      <c r="E419" s="306" t="s">
        <v>369</v>
      </c>
      <c r="F419" s="276"/>
      <c r="G419" s="284">
        <f>H419+I419</f>
        <v>2500</v>
      </c>
      <c r="H419" s="281">
        <v>2500</v>
      </c>
      <c r="I419" s="39"/>
    </row>
    <row r="420" spans="1:9" ht="15">
      <c r="A420" s="206">
        <v>2942</v>
      </c>
      <c r="B420" s="52" t="s">
        <v>899</v>
      </c>
      <c r="C420" s="265">
        <v>4</v>
      </c>
      <c r="D420" s="265">
        <v>2</v>
      </c>
      <c r="E420" s="262" t="s">
        <v>908</v>
      </c>
      <c r="F420" s="288" t="s">
        <v>372</v>
      </c>
      <c r="G420" s="263">
        <f t="shared" si="7"/>
        <v>0</v>
      </c>
      <c r="H420" s="39"/>
      <c r="I420" s="39"/>
    </row>
    <row r="421" spans="1:9" ht="25.5" customHeight="1">
      <c r="A421" s="206"/>
      <c r="B421" s="52"/>
      <c r="C421" s="265"/>
      <c r="D421" s="265"/>
      <c r="E421" s="262" t="s">
        <v>189</v>
      </c>
      <c r="F421" s="276"/>
      <c r="G421" s="263">
        <f t="shared" si="7"/>
        <v>0</v>
      </c>
      <c r="H421" s="39"/>
      <c r="I421" s="39"/>
    </row>
    <row r="422" spans="1:9" ht="15">
      <c r="A422" s="206">
        <v>2950</v>
      </c>
      <c r="B422" s="255" t="s">
        <v>899</v>
      </c>
      <c r="C422" s="256">
        <v>5</v>
      </c>
      <c r="D422" s="256">
        <v>0</v>
      </c>
      <c r="E422" s="277" t="s">
        <v>514</v>
      </c>
      <c r="F422" s="258" t="s">
        <v>373</v>
      </c>
      <c r="G422" s="263">
        <f t="shared" si="7"/>
        <v>134972.8</v>
      </c>
      <c r="H422" s="281">
        <f>H424</f>
        <v>124914.8</v>
      </c>
      <c r="I422" s="281">
        <f>I424</f>
        <v>10058</v>
      </c>
    </row>
    <row r="423" spans="1:46" s="12" customFormat="1" ht="10.5" customHeight="1">
      <c r="A423" s="206"/>
      <c r="B423" s="255"/>
      <c r="C423" s="256"/>
      <c r="D423" s="256"/>
      <c r="E423" s="262" t="s">
        <v>739</v>
      </c>
      <c r="F423" s="258"/>
      <c r="G423" s="263"/>
      <c r="H423" s="264"/>
      <c r="I423" s="264"/>
      <c r="J423" s="261"/>
      <c r="K423" s="261"/>
      <c r="L423" s="261"/>
      <c r="M423" s="261"/>
      <c r="N423" s="261"/>
      <c r="O423" s="261"/>
      <c r="P423" s="261"/>
      <c r="Q423" s="261"/>
      <c r="R423" s="261"/>
      <c r="S423" s="261"/>
      <c r="T423" s="261"/>
      <c r="U423" s="261"/>
      <c r="V423" s="261"/>
      <c r="W423" s="261"/>
      <c r="X423" s="261"/>
      <c r="Y423" s="261"/>
      <c r="Z423" s="261"/>
      <c r="AA423" s="261"/>
      <c r="AB423" s="261"/>
      <c r="AC423" s="261"/>
      <c r="AD423" s="261"/>
      <c r="AE423" s="261"/>
      <c r="AF423" s="261"/>
      <c r="AG423" s="261"/>
      <c r="AH423" s="261"/>
      <c r="AI423" s="261"/>
      <c r="AJ423" s="261"/>
      <c r="AK423" s="261"/>
      <c r="AL423" s="261"/>
      <c r="AM423" s="261"/>
      <c r="AN423" s="261"/>
      <c r="AO423" s="261"/>
      <c r="AP423" s="261"/>
      <c r="AQ423" s="261"/>
      <c r="AR423" s="261"/>
      <c r="AS423" s="261"/>
      <c r="AT423" s="261"/>
    </row>
    <row r="424" spans="1:9" ht="15">
      <c r="A424" s="206">
        <v>2951</v>
      </c>
      <c r="B424" s="52" t="s">
        <v>899</v>
      </c>
      <c r="C424" s="265">
        <v>5</v>
      </c>
      <c r="D424" s="265">
        <v>1</v>
      </c>
      <c r="E424" s="262" t="s">
        <v>909</v>
      </c>
      <c r="F424" s="258"/>
      <c r="G424" s="263">
        <f t="shared" si="7"/>
        <v>134972.8</v>
      </c>
      <c r="H424" s="281">
        <v>124914.8</v>
      </c>
      <c r="I424" s="281">
        <v>10058</v>
      </c>
    </row>
    <row r="425" spans="1:9" ht="26.25" customHeight="1">
      <c r="A425" s="206"/>
      <c r="B425" s="52"/>
      <c r="C425" s="265"/>
      <c r="D425" s="265"/>
      <c r="E425" s="262" t="s">
        <v>189</v>
      </c>
      <c r="F425" s="276"/>
      <c r="G425" s="263">
        <f t="shared" si="7"/>
        <v>134972.8</v>
      </c>
      <c r="H425" s="281">
        <f>H426+H427+H428</f>
        <v>124914.8</v>
      </c>
      <c r="I425" s="281">
        <f>I429+I430+I431</f>
        <v>10058</v>
      </c>
    </row>
    <row r="426" spans="1:9" ht="15">
      <c r="A426" s="206"/>
      <c r="B426" s="52"/>
      <c r="C426" s="265"/>
      <c r="D426" s="265"/>
      <c r="E426" s="301" t="s">
        <v>990</v>
      </c>
      <c r="F426" s="276"/>
      <c r="G426" s="263">
        <f t="shared" si="7"/>
        <v>113779.3</v>
      </c>
      <c r="H426" s="281">
        <v>113779.3</v>
      </c>
      <c r="I426" s="281"/>
    </row>
    <row r="427" spans="1:9" ht="11.25" customHeight="1">
      <c r="A427" s="206"/>
      <c r="B427" s="52"/>
      <c r="C427" s="265"/>
      <c r="D427" s="265"/>
      <c r="E427" s="302" t="s">
        <v>346</v>
      </c>
      <c r="F427" s="276"/>
      <c r="G427" s="284">
        <f t="shared" si="7"/>
        <v>10735.5</v>
      </c>
      <c r="H427" s="281">
        <v>10735.5</v>
      </c>
      <c r="I427" s="281"/>
    </row>
    <row r="428" spans="1:9" ht="11.25" customHeight="1">
      <c r="A428" s="206"/>
      <c r="B428" s="52"/>
      <c r="C428" s="265"/>
      <c r="D428" s="265"/>
      <c r="E428" s="302" t="s">
        <v>347</v>
      </c>
      <c r="F428" s="276"/>
      <c r="G428" s="284">
        <f t="shared" si="7"/>
        <v>400</v>
      </c>
      <c r="H428" s="281">
        <v>400</v>
      </c>
      <c r="I428" s="281"/>
    </row>
    <row r="429" spans="1:9" ht="11.25" customHeight="1">
      <c r="A429" s="206"/>
      <c r="B429" s="52"/>
      <c r="C429" s="265"/>
      <c r="D429" s="265"/>
      <c r="E429" s="299" t="s">
        <v>271</v>
      </c>
      <c r="F429" s="276"/>
      <c r="G429" s="284">
        <f t="shared" si="7"/>
        <v>7301.4</v>
      </c>
      <c r="H429" s="39"/>
      <c r="I429" s="281">
        <v>7301.4</v>
      </c>
    </row>
    <row r="430" spans="1:9" ht="11.25" customHeight="1">
      <c r="A430" s="206"/>
      <c r="B430" s="52"/>
      <c r="C430" s="265"/>
      <c r="D430" s="265"/>
      <c r="E430" s="302" t="s">
        <v>362</v>
      </c>
      <c r="F430" s="276"/>
      <c r="G430" s="284">
        <f t="shared" si="7"/>
        <v>174</v>
      </c>
      <c r="H430" s="39"/>
      <c r="I430" s="281">
        <v>174</v>
      </c>
    </row>
    <row r="431" spans="1:9" ht="11.25" customHeight="1">
      <c r="A431" s="206"/>
      <c r="B431" s="52"/>
      <c r="C431" s="265"/>
      <c r="D431" s="265"/>
      <c r="E431" s="299" t="s">
        <v>994</v>
      </c>
      <c r="F431" s="276"/>
      <c r="G431" s="284">
        <f t="shared" si="7"/>
        <v>2582.6</v>
      </c>
      <c r="H431" s="39"/>
      <c r="I431" s="281">
        <v>2582.6</v>
      </c>
    </row>
    <row r="432" spans="1:9" ht="15">
      <c r="A432" s="206">
        <v>2952</v>
      </c>
      <c r="B432" s="52" t="s">
        <v>899</v>
      </c>
      <c r="C432" s="265">
        <v>5</v>
      </c>
      <c r="D432" s="265">
        <v>2</v>
      </c>
      <c r="E432" s="262" t="s">
        <v>910</v>
      </c>
      <c r="F432" s="288" t="s">
        <v>374</v>
      </c>
      <c r="G432" s="263">
        <f t="shared" si="7"/>
        <v>0</v>
      </c>
      <c r="H432" s="39"/>
      <c r="I432" s="39"/>
    </row>
    <row r="433" spans="1:9" ht="25.5" customHeight="1">
      <c r="A433" s="206"/>
      <c r="B433" s="52"/>
      <c r="C433" s="265"/>
      <c r="D433" s="265"/>
      <c r="E433" s="262" t="s">
        <v>189</v>
      </c>
      <c r="F433" s="276"/>
      <c r="G433" s="263">
        <f t="shared" si="7"/>
        <v>0</v>
      </c>
      <c r="H433" s="39"/>
      <c r="I433" s="39"/>
    </row>
    <row r="434" spans="1:9" ht="24">
      <c r="A434" s="206">
        <v>2960</v>
      </c>
      <c r="B434" s="255" t="s">
        <v>899</v>
      </c>
      <c r="C434" s="256">
        <v>6</v>
      </c>
      <c r="D434" s="256">
        <v>0</v>
      </c>
      <c r="E434" s="277" t="s">
        <v>515</v>
      </c>
      <c r="F434" s="258" t="s">
        <v>375</v>
      </c>
      <c r="G434" s="263">
        <f t="shared" si="7"/>
        <v>0</v>
      </c>
      <c r="H434" s="39"/>
      <c r="I434" s="39"/>
    </row>
    <row r="435" spans="1:46" s="12" customFormat="1" ht="10.5" customHeight="1">
      <c r="A435" s="206"/>
      <c r="B435" s="255"/>
      <c r="C435" s="256"/>
      <c r="D435" s="256"/>
      <c r="E435" s="262" t="s">
        <v>739</v>
      </c>
      <c r="F435" s="258"/>
      <c r="G435" s="263"/>
      <c r="H435" s="264"/>
      <c r="I435" s="264"/>
      <c r="J435" s="261"/>
      <c r="K435" s="261"/>
      <c r="L435" s="261"/>
      <c r="M435" s="261"/>
      <c r="N435" s="261"/>
      <c r="O435" s="261"/>
      <c r="P435" s="261"/>
      <c r="Q435" s="261"/>
      <c r="R435" s="261"/>
      <c r="S435" s="261"/>
      <c r="T435" s="261"/>
      <c r="U435" s="261"/>
      <c r="V435" s="261"/>
      <c r="W435" s="261"/>
      <c r="X435" s="261"/>
      <c r="Y435" s="261"/>
      <c r="Z435" s="261"/>
      <c r="AA435" s="261"/>
      <c r="AB435" s="261"/>
      <c r="AC435" s="261"/>
      <c r="AD435" s="261"/>
      <c r="AE435" s="261"/>
      <c r="AF435" s="261"/>
      <c r="AG435" s="261"/>
      <c r="AH435" s="261"/>
      <c r="AI435" s="261"/>
      <c r="AJ435" s="261"/>
      <c r="AK435" s="261"/>
      <c r="AL435" s="261"/>
      <c r="AM435" s="261"/>
      <c r="AN435" s="261"/>
      <c r="AO435" s="261"/>
      <c r="AP435" s="261"/>
      <c r="AQ435" s="261"/>
      <c r="AR435" s="261"/>
      <c r="AS435" s="261"/>
      <c r="AT435" s="261"/>
    </row>
    <row r="436" spans="1:9" ht="15">
      <c r="A436" s="206">
        <v>2961</v>
      </c>
      <c r="B436" s="52" t="s">
        <v>899</v>
      </c>
      <c r="C436" s="265">
        <v>6</v>
      </c>
      <c r="D436" s="265">
        <v>1</v>
      </c>
      <c r="E436" s="262" t="s">
        <v>515</v>
      </c>
      <c r="F436" s="288" t="s">
        <v>376</v>
      </c>
      <c r="G436" s="263">
        <f t="shared" si="7"/>
        <v>0</v>
      </c>
      <c r="H436" s="39"/>
      <c r="I436" s="39"/>
    </row>
    <row r="437" spans="1:9" ht="27" customHeight="1">
      <c r="A437" s="206"/>
      <c r="B437" s="52"/>
      <c r="C437" s="265"/>
      <c r="D437" s="265"/>
      <c r="E437" s="262" t="s">
        <v>189</v>
      </c>
      <c r="F437" s="276"/>
      <c r="G437" s="263">
        <f t="shared" si="7"/>
        <v>0</v>
      </c>
      <c r="H437" s="39"/>
      <c r="I437" s="39"/>
    </row>
    <row r="438" spans="1:9" ht="24">
      <c r="A438" s="206">
        <v>2970</v>
      </c>
      <c r="B438" s="255" t="s">
        <v>899</v>
      </c>
      <c r="C438" s="256">
        <v>7</v>
      </c>
      <c r="D438" s="256">
        <v>0</v>
      </c>
      <c r="E438" s="277" t="s">
        <v>516</v>
      </c>
      <c r="F438" s="258" t="s">
        <v>377</v>
      </c>
      <c r="G438" s="263">
        <f t="shared" si="7"/>
        <v>0</v>
      </c>
      <c r="H438" s="39"/>
      <c r="I438" s="39"/>
    </row>
    <row r="439" spans="1:46" s="12" customFormat="1" ht="10.5" customHeight="1">
      <c r="A439" s="206"/>
      <c r="B439" s="255"/>
      <c r="C439" s="256"/>
      <c r="D439" s="256"/>
      <c r="E439" s="262" t="s">
        <v>739</v>
      </c>
      <c r="F439" s="258"/>
      <c r="G439" s="263"/>
      <c r="H439" s="264"/>
      <c r="I439" s="264"/>
      <c r="J439" s="261"/>
      <c r="K439" s="261"/>
      <c r="L439" s="261"/>
      <c r="M439" s="261"/>
      <c r="N439" s="261"/>
      <c r="O439" s="261"/>
      <c r="P439" s="261"/>
      <c r="Q439" s="261"/>
      <c r="R439" s="261"/>
      <c r="S439" s="261"/>
      <c r="T439" s="261"/>
      <c r="U439" s="261"/>
      <c r="V439" s="261"/>
      <c r="W439" s="261"/>
      <c r="X439" s="261"/>
      <c r="Y439" s="261"/>
      <c r="Z439" s="261"/>
      <c r="AA439" s="261"/>
      <c r="AB439" s="261"/>
      <c r="AC439" s="261"/>
      <c r="AD439" s="261"/>
      <c r="AE439" s="261"/>
      <c r="AF439" s="261"/>
      <c r="AG439" s="261"/>
      <c r="AH439" s="261"/>
      <c r="AI439" s="261"/>
      <c r="AJ439" s="261"/>
      <c r="AK439" s="261"/>
      <c r="AL439" s="261"/>
      <c r="AM439" s="261"/>
      <c r="AN439" s="261"/>
      <c r="AO439" s="261"/>
      <c r="AP439" s="261"/>
      <c r="AQ439" s="261"/>
      <c r="AR439" s="261"/>
      <c r="AS439" s="261"/>
      <c r="AT439" s="261"/>
    </row>
    <row r="440" spans="1:9" ht="24">
      <c r="A440" s="206">
        <v>2971</v>
      </c>
      <c r="B440" s="52" t="s">
        <v>899</v>
      </c>
      <c r="C440" s="265">
        <v>7</v>
      </c>
      <c r="D440" s="265">
        <v>1</v>
      </c>
      <c r="E440" s="262" t="s">
        <v>516</v>
      </c>
      <c r="F440" s="288" t="s">
        <v>377</v>
      </c>
      <c r="G440" s="263">
        <f aca="true" t="shared" si="8" ref="G440:G479">H440+I440</f>
        <v>0</v>
      </c>
      <c r="H440" s="39"/>
      <c r="I440" s="39"/>
    </row>
    <row r="441" spans="1:9" ht="25.5" customHeight="1">
      <c r="A441" s="206"/>
      <c r="B441" s="52"/>
      <c r="C441" s="265"/>
      <c r="D441" s="265"/>
      <c r="E441" s="262" t="s">
        <v>189</v>
      </c>
      <c r="F441" s="276"/>
      <c r="G441" s="263">
        <f t="shared" si="8"/>
        <v>0</v>
      </c>
      <c r="H441" s="39"/>
      <c r="I441" s="39"/>
    </row>
    <row r="442" spans="1:9" ht="15">
      <c r="A442" s="206">
        <v>2980</v>
      </c>
      <c r="B442" s="255" t="s">
        <v>899</v>
      </c>
      <c r="C442" s="256">
        <v>8</v>
      </c>
      <c r="D442" s="256">
        <v>0</v>
      </c>
      <c r="E442" s="277" t="s">
        <v>517</v>
      </c>
      <c r="F442" s="258" t="s">
        <v>378</v>
      </c>
      <c r="G442" s="263">
        <f t="shared" si="8"/>
        <v>0</v>
      </c>
      <c r="H442" s="39"/>
      <c r="I442" s="39"/>
    </row>
    <row r="443" spans="1:46" s="12" customFormat="1" ht="10.5" customHeight="1">
      <c r="A443" s="206"/>
      <c r="B443" s="255"/>
      <c r="C443" s="256"/>
      <c r="D443" s="256"/>
      <c r="E443" s="262" t="s">
        <v>739</v>
      </c>
      <c r="F443" s="258"/>
      <c r="G443" s="263"/>
      <c r="H443" s="264"/>
      <c r="I443" s="264"/>
      <c r="J443" s="261"/>
      <c r="K443" s="261"/>
      <c r="L443" s="261"/>
      <c r="M443" s="261"/>
      <c r="N443" s="261"/>
      <c r="O443" s="261"/>
      <c r="P443" s="261"/>
      <c r="Q443" s="261"/>
      <c r="R443" s="261"/>
      <c r="S443" s="261"/>
      <c r="T443" s="261"/>
      <c r="U443" s="261"/>
      <c r="V443" s="261"/>
      <c r="W443" s="261"/>
      <c r="X443" s="261"/>
      <c r="Y443" s="261"/>
      <c r="Z443" s="261"/>
      <c r="AA443" s="261"/>
      <c r="AB443" s="261"/>
      <c r="AC443" s="261"/>
      <c r="AD443" s="261"/>
      <c r="AE443" s="261"/>
      <c r="AF443" s="261"/>
      <c r="AG443" s="261"/>
      <c r="AH443" s="261"/>
      <c r="AI443" s="261"/>
      <c r="AJ443" s="261"/>
      <c r="AK443" s="261"/>
      <c r="AL443" s="261"/>
      <c r="AM443" s="261"/>
      <c r="AN443" s="261"/>
      <c r="AO443" s="261"/>
      <c r="AP443" s="261"/>
      <c r="AQ443" s="261"/>
      <c r="AR443" s="261"/>
      <c r="AS443" s="261"/>
      <c r="AT443" s="261"/>
    </row>
    <row r="444" spans="1:9" ht="15">
      <c r="A444" s="206">
        <v>2981</v>
      </c>
      <c r="B444" s="52" t="s">
        <v>899</v>
      </c>
      <c r="C444" s="265">
        <v>8</v>
      </c>
      <c r="D444" s="265">
        <v>1</v>
      </c>
      <c r="E444" s="262" t="s">
        <v>517</v>
      </c>
      <c r="F444" s="288" t="s">
        <v>379</v>
      </c>
      <c r="G444" s="263">
        <f t="shared" si="8"/>
        <v>0</v>
      </c>
      <c r="H444" s="39"/>
      <c r="I444" s="39"/>
    </row>
    <row r="445" spans="1:9" ht="27" customHeight="1">
      <c r="A445" s="206"/>
      <c r="B445" s="52"/>
      <c r="C445" s="265"/>
      <c r="D445" s="265"/>
      <c r="E445" s="262" t="s">
        <v>189</v>
      </c>
      <c r="F445" s="276"/>
      <c r="G445" s="263">
        <f t="shared" si="8"/>
        <v>0</v>
      </c>
      <c r="H445" s="39"/>
      <c r="I445" s="39"/>
    </row>
    <row r="446" spans="1:46" s="32" customFormat="1" ht="35.25" customHeight="1">
      <c r="A446" s="79">
        <v>3000</v>
      </c>
      <c r="B446" s="255" t="s">
        <v>912</v>
      </c>
      <c r="C446" s="256">
        <v>0</v>
      </c>
      <c r="D446" s="256">
        <v>0</v>
      </c>
      <c r="E446" s="297" t="s">
        <v>542</v>
      </c>
      <c r="F446" s="294" t="s">
        <v>380</v>
      </c>
      <c r="G446" s="284">
        <f t="shared" si="8"/>
        <v>6000</v>
      </c>
      <c r="H446" s="281">
        <f>H448+H454+H458+H460+H463+H466+H469+H474+H477</f>
        <v>6000</v>
      </c>
      <c r="I446" s="281">
        <f>I448+I454+I458+I460+I463+I466+I469+I474+I477</f>
        <v>0</v>
      </c>
      <c r="J446" s="295"/>
      <c r="K446" s="295"/>
      <c r="L446" s="295"/>
      <c r="M446" s="295"/>
      <c r="N446" s="295"/>
      <c r="O446" s="295"/>
      <c r="P446" s="295"/>
      <c r="Q446" s="295"/>
      <c r="R446" s="295"/>
      <c r="S446" s="295"/>
      <c r="T446" s="295"/>
      <c r="U446" s="295"/>
      <c r="V446" s="295"/>
      <c r="W446" s="295"/>
      <c r="X446" s="295"/>
      <c r="Y446" s="295"/>
      <c r="Z446" s="295"/>
      <c r="AA446" s="295"/>
      <c r="AB446" s="295"/>
      <c r="AC446" s="295"/>
      <c r="AD446" s="295"/>
      <c r="AE446" s="295"/>
      <c r="AF446" s="295"/>
      <c r="AG446" s="295"/>
      <c r="AH446" s="295"/>
      <c r="AI446" s="295"/>
      <c r="AJ446" s="295"/>
      <c r="AK446" s="295"/>
      <c r="AL446" s="295"/>
      <c r="AM446" s="295"/>
      <c r="AN446" s="295"/>
      <c r="AO446" s="295"/>
      <c r="AP446" s="295"/>
      <c r="AQ446" s="295"/>
      <c r="AR446" s="295"/>
      <c r="AS446" s="295"/>
      <c r="AT446" s="295"/>
    </row>
    <row r="447" spans="1:9" ht="11.25" customHeight="1">
      <c r="A447" s="206"/>
      <c r="B447" s="255"/>
      <c r="C447" s="256"/>
      <c r="D447" s="256"/>
      <c r="E447" s="262" t="s">
        <v>738</v>
      </c>
      <c r="F447" s="287"/>
      <c r="G447" s="263"/>
      <c r="H447" s="39"/>
      <c r="I447" s="39"/>
    </row>
    <row r="448" spans="1:9" ht="15">
      <c r="A448" s="206">
        <v>3010</v>
      </c>
      <c r="B448" s="255" t="s">
        <v>912</v>
      </c>
      <c r="C448" s="256">
        <v>1</v>
      </c>
      <c r="D448" s="256">
        <v>0</v>
      </c>
      <c r="E448" s="277" t="s">
        <v>911</v>
      </c>
      <c r="F448" s="258" t="s">
        <v>381</v>
      </c>
      <c r="G448" s="263">
        <f t="shared" si="8"/>
        <v>0</v>
      </c>
      <c r="H448" s="39"/>
      <c r="I448" s="39"/>
    </row>
    <row r="449" spans="1:46" s="12" customFormat="1" ht="10.5" customHeight="1">
      <c r="A449" s="206"/>
      <c r="B449" s="255"/>
      <c r="C449" s="256"/>
      <c r="D449" s="256"/>
      <c r="E449" s="262" t="s">
        <v>739</v>
      </c>
      <c r="F449" s="258"/>
      <c r="G449" s="263"/>
      <c r="H449" s="264"/>
      <c r="I449" s="264"/>
      <c r="J449" s="261"/>
      <c r="K449" s="261"/>
      <c r="L449" s="261"/>
      <c r="M449" s="261"/>
      <c r="N449" s="261"/>
      <c r="O449" s="261"/>
      <c r="P449" s="261"/>
      <c r="Q449" s="261"/>
      <c r="R449" s="261"/>
      <c r="S449" s="261"/>
      <c r="T449" s="261"/>
      <c r="U449" s="261"/>
      <c r="V449" s="261"/>
      <c r="W449" s="261"/>
      <c r="X449" s="261"/>
      <c r="Y449" s="261"/>
      <c r="Z449" s="261"/>
      <c r="AA449" s="261"/>
      <c r="AB449" s="261"/>
      <c r="AC449" s="261"/>
      <c r="AD449" s="261"/>
      <c r="AE449" s="261"/>
      <c r="AF449" s="261"/>
      <c r="AG449" s="261"/>
      <c r="AH449" s="261"/>
      <c r="AI449" s="261"/>
      <c r="AJ449" s="261"/>
      <c r="AK449" s="261"/>
      <c r="AL449" s="261"/>
      <c r="AM449" s="261"/>
      <c r="AN449" s="261"/>
      <c r="AO449" s="261"/>
      <c r="AP449" s="261"/>
      <c r="AQ449" s="261"/>
      <c r="AR449" s="261"/>
      <c r="AS449" s="261"/>
      <c r="AT449" s="261"/>
    </row>
    <row r="450" spans="1:9" ht="15">
      <c r="A450" s="206">
        <v>3011</v>
      </c>
      <c r="B450" s="52" t="s">
        <v>912</v>
      </c>
      <c r="C450" s="265">
        <v>1</v>
      </c>
      <c r="D450" s="265">
        <v>1</v>
      </c>
      <c r="E450" s="262" t="s">
        <v>518</v>
      </c>
      <c r="F450" s="288" t="s">
        <v>382</v>
      </c>
      <c r="G450" s="263">
        <f t="shared" si="8"/>
        <v>0</v>
      </c>
      <c r="H450" s="39"/>
      <c r="I450" s="39"/>
    </row>
    <row r="451" spans="1:9" ht="27.75" customHeight="1">
      <c r="A451" s="206"/>
      <c r="B451" s="52"/>
      <c r="C451" s="265"/>
      <c r="D451" s="265"/>
      <c r="E451" s="262" t="s">
        <v>189</v>
      </c>
      <c r="F451" s="276"/>
      <c r="G451" s="263">
        <f t="shared" si="8"/>
        <v>0</v>
      </c>
      <c r="H451" s="39"/>
      <c r="I451" s="39"/>
    </row>
    <row r="452" spans="1:9" ht="15">
      <c r="A452" s="206">
        <v>3012</v>
      </c>
      <c r="B452" s="52" t="s">
        <v>912</v>
      </c>
      <c r="C452" s="265">
        <v>1</v>
      </c>
      <c r="D452" s="265">
        <v>2</v>
      </c>
      <c r="E452" s="262" t="s">
        <v>519</v>
      </c>
      <c r="F452" s="288" t="s">
        <v>383</v>
      </c>
      <c r="G452" s="263">
        <f t="shared" si="8"/>
        <v>0</v>
      </c>
      <c r="H452" s="39"/>
      <c r="I452" s="39"/>
    </row>
    <row r="453" spans="1:9" ht="25.5" customHeight="1">
      <c r="A453" s="206"/>
      <c r="B453" s="52"/>
      <c r="C453" s="265"/>
      <c r="D453" s="265"/>
      <c r="E453" s="262" t="s">
        <v>189</v>
      </c>
      <c r="F453" s="276"/>
      <c r="G453" s="263">
        <f t="shared" si="8"/>
        <v>0</v>
      </c>
      <c r="H453" s="39"/>
      <c r="I453" s="39"/>
    </row>
    <row r="454" spans="1:9" ht="15">
      <c r="A454" s="206">
        <v>3020</v>
      </c>
      <c r="B454" s="255" t="s">
        <v>912</v>
      </c>
      <c r="C454" s="256">
        <v>2</v>
      </c>
      <c r="D454" s="256">
        <v>0</v>
      </c>
      <c r="E454" s="277" t="s">
        <v>520</v>
      </c>
      <c r="F454" s="258" t="s">
        <v>384</v>
      </c>
      <c r="G454" s="263">
        <f t="shared" si="8"/>
        <v>0</v>
      </c>
      <c r="H454" s="39"/>
      <c r="I454" s="39"/>
    </row>
    <row r="455" spans="1:46" s="12" customFormat="1" ht="10.5" customHeight="1">
      <c r="A455" s="206"/>
      <c r="B455" s="255"/>
      <c r="C455" s="256"/>
      <c r="D455" s="256"/>
      <c r="E455" s="262" t="s">
        <v>739</v>
      </c>
      <c r="F455" s="258"/>
      <c r="G455" s="263"/>
      <c r="H455" s="264"/>
      <c r="I455" s="264"/>
      <c r="J455" s="261"/>
      <c r="K455" s="261"/>
      <c r="L455" s="261"/>
      <c r="M455" s="261"/>
      <c r="N455" s="261"/>
      <c r="O455" s="261"/>
      <c r="P455" s="261"/>
      <c r="Q455" s="261"/>
      <c r="R455" s="261"/>
      <c r="S455" s="261"/>
      <c r="T455" s="261"/>
      <c r="U455" s="261"/>
      <c r="V455" s="261"/>
      <c r="W455" s="261"/>
      <c r="X455" s="261"/>
      <c r="Y455" s="261"/>
      <c r="Z455" s="261"/>
      <c r="AA455" s="261"/>
      <c r="AB455" s="261"/>
      <c r="AC455" s="261"/>
      <c r="AD455" s="261"/>
      <c r="AE455" s="261"/>
      <c r="AF455" s="261"/>
      <c r="AG455" s="261"/>
      <c r="AH455" s="261"/>
      <c r="AI455" s="261"/>
      <c r="AJ455" s="261"/>
      <c r="AK455" s="261"/>
      <c r="AL455" s="261"/>
      <c r="AM455" s="261"/>
      <c r="AN455" s="261"/>
      <c r="AO455" s="261"/>
      <c r="AP455" s="261"/>
      <c r="AQ455" s="261"/>
      <c r="AR455" s="261"/>
      <c r="AS455" s="261"/>
      <c r="AT455" s="261"/>
    </row>
    <row r="456" spans="1:9" ht="15">
      <c r="A456" s="206">
        <v>3021</v>
      </c>
      <c r="B456" s="52" t="s">
        <v>912</v>
      </c>
      <c r="C456" s="265">
        <v>2</v>
      </c>
      <c r="D456" s="265">
        <v>1</v>
      </c>
      <c r="E456" s="262" t="s">
        <v>520</v>
      </c>
      <c r="F456" s="288" t="s">
        <v>385</v>
      </c>
      <c r="G456" s="263">
        <f t="shared" si="8"/>
        <v>0</v>
      </c>
      <c r="H456" s="39"/>
      <c r="I456" s="39"/>
    </row>
    <row r="457" spans="1:9" ht="23.25" customHeight="1">
      <c r="A457" s="206"/>
      <c r="B457" s="52"/>
      <c r="C457" s="265"/>
      <c r="D457" s="265"/>
      <c r="E457" s="262" t="s">
        <v>189</v>
      </c>
      <c r="F457" s="276"/>
      <c r="G457" s="263">
        <f t="shared" si="8"/>
        <v>0</v>
      </c>
      <c r="H457" s="39"/>
      <c r="I457" s="39"/>
    </row>
    <row r="458" spans="1:9" ht="15">
      <c r="A458" s="206">
        <v>3030</v>
      </c>
      <c r="B458" s="255" t="s">
        <v>912</v>
      </c>
      <c r="C458" s="256">
        <v>3</v>
      </c>
      <c r="D458" s="256">
        <v>0</v>
      </c>
      <c r="E458" s="277" t="s">
        <v>521</v>
      </c>
      <c r="F458" s="258" t="s">
        <v>386</v>
      </c>
      <c r="G458" s="263">
        <f t="shared" si="8"/>
        <v>0</v>
      </c>
      <c r="H458" s="39"/>
      <c r="I458" s="39"/>
    </row>
    <row r="459" spans="1:46" s="12" customFormat="1" ht="10.5" customHeight="1">
      <c r="A459" s="206">
        <v>3031</v>
      </c>
      <c r="B459" s="52" t="s">
        <v>912</v>
      </c>
      <c r="C459" s="265">
        <v>3</v>
      </c>
      <c r="D459" s="265">
        <v>1</v>
      </c>
      <c r="E459" s="262" t="s">
        <v>521</v>
      </c>
      <c r="F459" s="258"/>
      <c r="G459" s="263">
        <f t="shared" si="8"/>
        <v>0</v>
      </c>
      <c r="H459" s="264"/>
      <c r="I459" s="264"/>
      <c r="J459" s="261"/>
      <c r="K459" s="261"/>
      <c r="L459" s="261"/>
      <c r="M459" s="261"/>
      <c r="N459" s="261"/>
      <c r="O459" s="261"/>
      <c r="P459" s="261"/>
      <c r="Q459" s="261"/>
      <c r="R459" s="261"/>
      <c r="S459" s="261"/>
      <c r="T459" s="261"/>
      <c r="U459" s="261"/>
      <c r="V459" s="261"/>
      <c r="W459" s="261"/>
      <c r="X459" s="261"/>
      <c r="Y459" s="261"/>
      <c r="Z459" s="261"/>
      <c r="AA459" s="261"/>
      <c r="AB459" s="261"/>
      <c r="AC459" s="261"/>
      <c r="AD459" s="261"/>
      <c r="AE459" s="261"/>
      <c r="AF459" s="261"/>
      <c r="AG459" s="261"/>
      <c r="AH459" s="261"/>
      <c r="AI459" s="261"/>
      <c r="AJ459" s="261"/>
      <c r="AK459" s="261"/>
      <c r="AL459" s="261"/>
      <c r="AM459" s="261"/>
      <c r="AN459" s="261"/>
      <c r="AO459" s="261"/>
      <c r="AP459" s="261"/>
      <c r="AQ459" s="261"/>
      <c r="AR459" s="261"/>
      <c r="AS459" s="261"/>
      <c r="AT459" s="261"/>
    </row>
    <row r="460" spans="1:9" ht="15">
      <c r="A460" s="206">
        <v>3040</v>
      </c>
      <c r="B460" s="255" t="s">
        <v>912</v>
      </c>
      <c r="C460" s="256">
        <v>4</v>
      </c>
      <c r="D460" s="256">
        <v>0</v>
      </c>
      <c r="E460" s="277" t="s">
        <v>522</v>
      </c>
      <c r="F460" s="258" t="s">
        <v>387</v>
      </c>
      <c r="G460" s="263">
        <f t="shared" si="8"/>
        <v>0</v>
      </c>
      <c r="H460" s="39"/>
      <c r="I460" s="39"/>
    </row>
    <row r="461" spans="1:9" ht="15">
      <c r="A461" s="206">
        <v>3041</v>
      </c>
      <c r="B461" s="52" t="s">
        <v>912</v>
      </c>
      <c r="C461" s="265">
        <v>4</v>
      </c>
      <c r="D461" s="265">
        <v>1</v>
      </c>
      <c r="E461" s="262" t="s">
        <v>522</v>
      </c>
      <c r="F461" s="288" t="s">
        <v>388</v>
      </c>
      <c r="G461" s="263">
        <f t="shared" si="8"/>
        <v>0</v>
      </c>
      <c r="H461" s="39"/>
      <c r="I461" s="39"/>
    </row>
    <row r="462" spans="1:9" ht="22.5" customHeight="1">
      <c r="A462" s="206"/>
      <c r="B462" s="52"/>
      <c r="C462" s="265"/>
      <c r="D462" s="265"/>
      <c r="E462" s="262" t="s">
        <v>189</v>
      </c>
      <c r="F462" s="276"/>
      <c r="G462" s="263">
        <f t="shared" si="8"/>
        <v>0</v>
      </c>
      <c r="H462" s="39"/>
      <c r="I462" s="39"/>
    </row>
    <row r="463" spans="1:9" ht="15">
      <c r="A463" s="206">
        <v>3050</v>
      </c>
      <c r="B463" s="255" t="s">
        <v>912</v>
      </c>
      <c r="C463" s="256">
        <v>5</v>
      </c>
      <c r="D463" s="256">
        <v>0</v>
      </c>
      <c r="E463" s="277" t="s">
        <v>523</v>
      </c>
      <c r="F463" s="258" t="s">
        <v>389</v>
      </c>
      <c r="G463" s="263">
        <f t="shared" si="8"/>
        <v>0</v>
      </c>
      <c r="H463" s="39"/>
      <c r="I463" s="39"/>
    </row>
    <row r="464" spans="1:9" ht="15">
      <c r="A464" s="206">
        <v>3051</v>
      </c>
      <c r="B464" s="52" t="s">
        <v>912</v>
      </c>
      <c r="C464" s="265">
        <v>5</v>
      </c>
      <c r="D464" s="265">
        <v>1</v>
      </c>
      <c r="E464" s="262" t="s">
        <v>523</v>
      </c>
      <c r="F464" s="288" t="s">
        <v>389</v>
      </c>
      <c r="G464" s="263">
        <f t="shared" si="8"/>
        <v>0</v>
      </c>
      <c r="H464" s="39"/>
      <c r="I464" s="39"/>
    </row>
    <row r="465" spans="1:9" ht="24.75" customHeight="1">
      <c r="A465" s="206"/>
      <c r="B465" s="52"/>
      <c r="C465" s="265"/>
      <c r="D465" s="265"/>
      <c r="E465" s="262" t="s">
        <v>189</v>
      </c>
      <c r="F465" s="276"/>
      <c r="G465" s="263">
        <f t="shared" si="8"/>
        <v>0</v>
      </c>
      <c r="H465" s="39"/>
      <c r="I465" s="39"/>
    </row>
    <row r="466" spans="1:9" ht="15">
      <c r="A466" s="206">
        <v>3060</v>
      </c>
      <c r="B466" s="255" t="s">
        <v>912</v>
      </c>
      <c r="C466" s="256">
        <v>6</v>
      </c>
      <c r="D466" s="256">
        <v>0</v>
      </c>
      <c r="E466" s="277" t="s">
        <v>524</v>
      </c>
      <c r="F466" s="258" t="s">
        <v>390</v>
      </c>
      <c r="G466" s="263">
        <f t="shared" si="8"/>
        <v>0</v>
      </c>
      <c r="H466" s="39"/>
      <c r="I466" s="39"/>
    </row>
    <row r="467" spans="1:9" ht="15">
      <c r="A467" s="206">
        <v>3061</v>
      </c>
      <c r="B467" s="52" t="s">
        <v>912</v>
      </c>
      <c r="C467" s="265">
        <v>6</v>
      </c>
      <c r="D467" s="265">
        <v>1</v>
      </c>
      <c r="E467" s="262" t="s">
        <v>524</v>
      </c>
      <c r="F467" s="288" t="s">
        <v>390</v>
      </c>
      <c r="G467" s="263">
        <f t="shared" si="8"/>
        <v>0</v>
      </c>
      <c r="H467" s="39"/>
      <c r="I467" s="39"/>
    </row>
    <row r="468" spans="1:9" ht="21" customHeight="1">
      <c r="A468" s="206"/>
      <c r="B468" s="52"/>
      <c r="C468" s="265"/>
      <c r="D468" s="265"/>
      <c r="E468" s="262" t="s">
        <v>189</v>
      </c>
      <c r="F468" s="276"/>
      <c r="G468" s="263">
        <f t="shared" si="8"/>
        <v>0</v>
      </c>
      <c r="H468" s="39"/>
      <c r="I468" s="39"/>
    </row>
    <row r="469" spans="1:9" ht="24" customHeight="1">
      <c r="A469" s="206">
        <v>3070</v>
      </c>
      <c r="B469" s="255" t="s">
        <v>912</v>
      </c>
      <c r="C469" s="256">
        <v>7</v>
      </c>
      <c r="D469" s="256">
        <v>0</v>
      </c>
      <c r="E469" s="277" t="s">
        <v>525</v>
      </c>
      <c r="F469" s="258" t="s">
        <v>391</v>
      </c>
      <c r="G469" s="284">
        <f t="shared" si="8"/>
        <v>6000</v>
      </c>
      <c r="H469" s="281">
        <f>H470</f>
        <v>6000</v>
      </c>
      <c r="I469" s="39"/>
    </row>
    <row r="470" spans="1:9" ht="24">
      <c r="A470" s="206">
        <v>3071</v>
      </c>
      <c r="B470" s="52" t="s">
        <v>912</v>
      </c>
      <c r="C470" s="265">
        <v>7</v>
      </c>
      <c r="D470" s="265">
        <v>1</v>
      </c>
      <c r="E470" s="262" t="s">
        <v>525</v>
      </c>
      <c r="F470" s="288" t="s">
        <v>392</v>
      </c>
      <c r="G470" s="284">
        <f t="shared" si="8"/>
        <v>6000</v>
      </c>
      <c r="H470" s="281">
        <v>6000</v>
      </c>
      <c r="I470" s="39"/>
    </row>
    <row r="471" spans="1:9" ht="27" customHeight="1">
      <c r="A471" s="206"/>
      <c r="B471" s="52"/>
      <c r="C471" s="265"/>
      <c r="D471" s="265"/>
      <c r="E471" s="262" t="s">
        <v>189</v>
      </c>
      <c r="F471" s="276"/>
      <c r="G471" s="284">
        <f t="shared" si="8"/>
        <v>6000</v>
      </c>
      <c r="H471" s="281">
        <f>H472+H473</f>
        <v>6000</v>
      </c>
      <c r="I471" s="39"/>
    </row>
    <row r="472" spans="1:9" ht="15">
      <c r="A472" s="206"/>
      <c r="B472" s="52"/>
      <c r="C472" s="265"/>
      <c r="D472" s="265"/>
      <c r="E472" s="262" t="s">
        <v>226</v>
      </c>
      <c r="F472" s="276"/>
      <c r="G472" s="284">
        <f t="shared" si="8"/>
        <v>1000</v>
      </c>
      <c r="H472" s="281">
        <v>1000</v>
      </c>
      <c r="I472" s="39"/>
    </row>
    <row r="473" spans="1:9" ht="15">
      <c r="A473" s="206"/>
      <c r="B473" s="52"/>
      <c r="C473" s="265"/>
      <c r="D473" s="265"/>
      <c r="E473" s="306" t="s">
        <v>369</v>
      </c>
      <c r="F473" s="276"/>
      <c r="G473" s="284">
        <f t="shared" si="8"/>
        <v>5000</v>
      </c>
      <c r="H473" s="281">
        <v>5000</v>
      </c>
      <c r="I473" s="39"/>
    </row>
    <row r="474" spans="1:9" ht="24">
      <c r="A474" s="206">
        <v>3080</v>
      </c>
      <c r="B474" s="255" t="s">
        <v>912</v>
      </c>
      <c r="C474" s="256">
        <v>8</v>
      </c>
      <c r="D474" s="256">
        <v>0</v>
      </c>
      <c r="E474" s="277" t="s">
        <v>527</v>
      </c>
      <c r="F474" s="258" t="s">
        <v>393</v>
      </c>
      <c r="G474" s="263">
        <f t="shared" si="8"/>
        <v>0</v>
      </c>
      <c r="H474" s="39"/>
      <c r="I474" s="39"/>
    </row>
    <row r="475" spans="1:9" ht="24">
      <c r="A475" s="206">
        <v>3081</v>
      </c>
      <c r="B475" s="52" t="s">
        <v>912</v>
      </c>
      <c r="C475" s="265">
        <v>8</v>
      </c>
      <c r="D475" s="265">
        <v>1</v>
      </c>
      <c r="E475" s="262" t="s">
        <v>527</v>
      </c>
      <c r="F475" s="288" t="s">
        <v>394</v>
      </c>
      <c r="G475" s="263">
        <f t="shared" si="8"/>
        <v>0</v>
      </c>
      <c r="H475" s="39"/>
      <c r="I475" s="39"/>
    </row>
    <row r="476" spans="1:46" s="12" customFormat="1" ht="10.5" customHeight="1">
      <c r="A476" s="206"/>
      <c r="B476" s="255"/>
      <c r="C476" s="256"/>
      <c r="D476" s="256"/>
      <c r="E476" s="262" t="s">
        <v>739</v>
      </c>
      <c r="F476" s="258"/>
      <c r="G476" s="263"/>
      <c r="H476" s="264"/>
      <c r="I476" s="264"/>
      <c r="J476" s="261"/>
      <c r="K476" s="261"/>
      <c r="L476" s="261"/>
      <c r="M476" s="261"/>
      <c r="N476" s="261"/>
      <c r="O476" s="261"/>
      <c r="P476" s="261"/>
      <c r="Q476" s="261"/>
      <c r="R476" s="261"/>
      <c r="S476" s="261"/>
      <c r="T476" s="261"/>
      <c r="U476" s="261"/>
      <c r="V476" s="261"/>
      <c r="W476" s="261"/>
      <c r="X476" s="261"/>
      <c r="Y476" s="261"/>
      <c r="Z476" s="261"/>
      <c r="AA476" s="261"/>
      <c r="AB476" s="261"/>
      <c r="AC476" s="261"/>
      <c r="AD476" s="261"/>
      <c r="AE476" s="261"/>
      <c r="AF476" s="261"/>
      <c r="AG476" s="261"/>
      <c r="AH476" s="261"/>
      <c r="AI476" s="261"/>
      <c r="AJ476" s="261"/>
      <c r="AK476" s="261"/>
      <c r="AL476" s="261"/>
      <c r="AM476" s="261"/>
      <c r="AN476" s="261"/>
      <c r="AO476" s="261"/>
      <c r="AP476" s="261"/>
      <c r="AQ476" s="261"/>
      <c r="AR476" s="261"/>
      <c r="AS476" s="261"/>
      <c r="AT476" s="261"/>
    </row>
    <row r="477" spans="1:9" ht="24.75" customHeight="1">
      <c r="A477" s="206">
        <v>3090</v>
      </c>
      <c r="B477" s="255" t="s">
        <v>912</v>
      </c>
      <c r="C477" s="307">
        <v>9</v>
      </c>
      <c r="D477" s="256">
        <v>0</v>
      </c>
      <c r="E477" s="277" t="s">
        <v>528</v>
      </c>
      <c r="F477" s="258" t="s">
        <v>395</v>
      </c>
      <c r="G477" s="263">
        <f t="shared" si="8"/>
        <v>0</v>
      </c>
      <c r="H477" s="39"/>
      <c r="I477" s="39"/>
    </row>
    <row r="478" spans="1:9" ht="17.25" customHeight="1">
      <c r="A478" s="206">
        <v>3091</v>
      </c>
      <c r="B478" s="52" t="s">
        <v>912</v>
      </c>
      <c r="C478" s="79">
        <v>9</v>
      </c>
      <c r="D478" s="265">
        <v>1</v>
      </c>
      <c r="E478" s="262" t="s">
        <v>528</v>
      </c>
      <c r="F478" s="288" t="s">
        <v>396</v>
      </c>
      <c r="G478" s="263">
        <f t="shared" si="8"/>
        <v>0</v>
      </c>
      <c r="H478" s="39"/>
      <c r="I478" s="39"/>
    </row>
    <row r="479" spans="1:9" ht="27" customHeight="1">
      <c r="A479" s="206"/>
      <c r="B479" s="52"/>
      <c r="C479" s="265"/>
      <c r="D479" s="265"/>
      <c r="E479" s="262" t="s">
        <v>189</v>
      </c>
      <c r="F479" s="276"/>
      <c r="G479" s="263">
        <f t="shared" si="8"/>
        <v>0</v>
      </c>
      <c r="H479" s="39"/>
      <c r="I479" s="39"/>
    </row>
    <row r="480" spans="1:9" ht="25.5" customHeight="1">
      <c r="A480" s="206">
        <v>3092</v>
      </c>
      <c r="B480" s="52" t="s">
        <v>912</v>
      </c>
      <c r="C480" s="79">
        <v>9</v>
      </c>
      <c r="D480" s="265">
        <v>2</v>
      </c>
      <c r="E480" s="262" t="s">
        <v>933</v>
      </c>
      <c r="F480" s="288"/>
      <c r="G480" s="263">
        <f>H480+I480</f>
        <v>0</v>
      </c>
      <c r="H480" s="39"/>
      <c r="I480" s="39"/>
    </row>
    <row r="481" spans="1:9" ht="27" customHeight="1">
      <c r="A481" s="206"/>
      <c r="B481" s="52"/>
      <c r="C481" s="265"/>
      <c r="D481" s="265"/>
      <c r="E481" s="262" t="s">
        <v>189</v>
      </c>
      <c r="F481" s="276"/>
      <c r="G481" s="263">
        <f>H481+I481</f>
        <v>0</v>
      </c>
      <c r="H481" s="39"/>
      <c r="I481" s="39"/>
    </row>
    <row r="482" spans="1:46" s="32" customFormat="1" ht="21" customHeight="1">
      <c r="A482" s="79">
        <v>3100</v>
      </c>
      <c r="B482" s="255" t="s">
        <v>913</v>
      </c>
      <c r="C482" s="255">
        <v>0</v>
      </c>
      <c r="D482" s="255">
        <v>0</v>
      </c>
      <c r="E482" s="71" t="s">
        <v>543</v>
      </c>
      <c r="F482" s="308"/>
      <c r="G482" s="281">
        <f>G484</f>
        <v>10000</v>
      </c>
      <c r="H482" s="281">
        <f>H484</f>
        <v>72000</v>
      </c>
      <c r="I482" s="39">
        <f>I484</f>
        <v>0</v>
      </c>
      <c r="J482" s="295"/>
      <c r="K482" s="295"/>
      <c r="L482" s="295"/>
      <c r="M482" s="295"/>
      <c r="N482" s="295"/>
      <c r="O482" s="295"/>
      <c r="P482" s="295"/>
      <c r="Q482" s="295"/>
      <c r="R482" s="295"/>
      <c r="S482" s="295"/>
      <c r="T482" s="295"/>
      <c r="U482" s="295"/>
      <c r="V482" s="295"/>
      <c r="W482" s="295"/>
      <c r="X482" s="295"/>
      <c r="Y482" s="295"/>
      <c r="Z482" s="295"/>
      <c r="AA482" s="295"/>
      <c r="AB482" s="295"/>
      <c r="AC482" s="295"/>
      <c r="AD482" s="295"/>
      <c r="AE482" s="295"/>
      <c r="AF482" s="295"/>
      <c r="AG482" s="295"/>
      <c r="AH482" s="295"/>
      <c r="AI482" s="295"/>
      <c r="AJ482" s="295"/>
      <c r="AK482" s="295"/>
      <c r="AL482" s="295"/>
      <c r="AM482" s="295"/>
      <c r="AN482" s="295"/>
      <c r="AO482" s="295"/>
      <c r="AP482" s="295"/>
      <c r="AQ482" s="295"/>
      <c r="AR482" s="295"/>
      <c r="AS482" s="295"/>
      <c r="AT482" s="295"/>
    </row>
    <row r="483" spans="1:9" ht="11.25" customHeight="1">
      <c r="A483" s="206"/>
      <c r="B483" s="255"/>
      <c r="C483" s="256"/>
      <c r="D483" s="256"/>
      <c r="E483" s="262" t="s">
        <v>738</v>
      </c>
      <c r="F483" s="287"/>
      <c r="G483" s="284"/>
      <c r="H483" s="281"/>
      <c r="I483" s="39"/>
    </row>
    <row r="484" spans="1:9" ht="24">
      <c r="A484" s="206">
        <v>3110</v>
      </c>
      <c r="B484" s="309" t="s">
        <v>913</v>
      </c>
      <c r="C484" s="309">
        <v>1</v>
      </c>
      <c r="D484" s="309">
        <v>0</v>
      </c>
      <c r="E484" s="112" t="s">
        <v>715</v>
      </c>
      <c r="F484" s="288"/>
      <c r="G484" s="281">
        <f>G485</f>
        <v>10000</v>
      </c>
      <c r="H484" s="281">
        <f>H485</f>
        <v>72000</v>
      </c>
      <c r="I484" s="39"/>
    </row>
    <row r="485" spans="1:9" ht="15">
      <c r="A485" s="206">
        <v>3112</v>
      </c>
      <c r="B485" s="309" t="s">
        <v>913</v>
      </c>
      <c r="C485" s="309">
        <v>1</v>
      </c>
      <c r="D485" s="309">
        <v>2</v>
      </c>
      <c r="E485" s="103" t="s">
        <v>622</v>
      </c>
      <c r="F485" s="288"/>
      <c r="G485" s="284">
        <v>10000</v>
      </c>
      <c r="H485" s="281">
        <v>72000</v>
      </c>
      <c r="I485" s="39"/>
    </row>
    <row r="486" spans="1:9" ht="25.5" customHeight="1">
      <c r="A486" s="206"/>
      <c r="B486" s="52"/>
      <c r="C486" s="265"/>
      <c r="D486" s="265"/>
      <c r="E486" s="262" t="s">
        <v>189</v>
      </c>
      <c r="F486" s="276"/>
      <c r="G486" s="263">
        <f>H486+I486</f>
        <v>0</v>
      </c>
      <c r="H486" s="39"/>
      <c r="I486" s="39"/>
    </row>
    <row r="487" spans="1:9" ht="15">
      <c r="A487" s="206"/>
      <c r="B487" s="52"/>
      <c r="C487" s="265"/>
      <c r="D487" s="265"/>
      <c r="E487" s="103" t="s">
        <v>397</v>
      </c>
      <c r="F487" s="276"/>
      <c r="G487" s="284">
        <v>10000</v>
      </c>
      <c r="H487" s="281">
        <v>72000</v>
      </c>
      <c r="I487" s="39"/>
    </row>
    <row r="488" spans="1:9" ht="15">
      <c r="A488" s="314"/>
      <c r="B488" s="328"/>
      <c r="C488" s="329"/>
      <c r="D488" s="330"/>
      <c r="E488" s="331"/>
      <c r="F488" s="318"/>
      <c r="G488" s="270"/>
      <c r="H488" s="270"/>
      <c r="I488" s="270"/>
    </row>
    <row r="489" spans="1:9" ht="15">
      <c r="A489" s="314"/>
      <c r="B489" s="332"/>
      <c r="C489" s="329"/>
      <c r="D489" s="330"/>
      <c r="E489" s="331"/>
      <c r="F489" s="318"/>
      <c r="G489" s="270"/>
      <c r="H489" s="270"/>
      <c r="I489" s="270"/>
    </row>
    <row r="490" spans="1:9" ht="15">
      <c r="A490" s="314"/>
      <c r="B490" s="332"/>
      <c r="C490" s="329"/>
      <c r="D490" s="330"/>
      <c r="E490" s="270"/>
      <c r="F490" s="318"/>
      <c r="G490" s="270"/>
      <c r="H490" s="270"/>
      <c r="I490" s="270"/>
    </row>
    <row r="491" spans="1:9" ht="15">
      <c r="A491" s="314"/>
      <c r="B491" s="332"/>
      <c r="C491" s="333"/>
      <c r="D491" s="334"/>
      <c r="E491" s="331"/>
      <c r="F491" s="318"/>
      <c r="G491" s="270"/>
      <c r="H491" s="270"/>
      <c r="I491" s="270"/>
    </row>
    <row r="492" spans="1:9" ht="15">
      <c r="A492" s="314"/>
      <c r="B492" s="335"/>
      <c r="C492" s="336"/>
      <c r="D492" s="337"/>
      <c r="E492" s="331"/>
      <c r="F492" s="318"/>
      <c r="G492" s="270"/>
      <c r="H492" s="270"/>
      <c r="I492" s="270"/>
    </row>
    <row r="493" spans="1:9" ht="15">
      <c r="A493" s="314"/>
      <c r="B493" s="335"/>
      <c r="C493" s="336"/>
      <c r="D493" s="337"/>
      <c r="E493" s="331"/>
      <c r="F493" s="318"/>
      <c r="G493" s="270"/>
      <c r="H493" s="270"/>
      <c r="I493" s="270"/>
    </row>
    <row r="494" spans="1:9" ht="15">
      <c r="A494" s="314"/>
      <c r="B494" s="335"/>
      <c r="C494" s="336"/>
      <c r="D494" s="337"/>
      <c r="E494" s="331"/>
      <c r="F494" s="318"/>
      <c r="G494" s="270"/>
      <c r="H494" s="270"/>
      <c r="I494" s="270"/>
    </row>
    <row r="495" spans="1:9" ht="15">
      <c r="A495" s="314"/>
      <c r="B495" s="335"/>
      <c r="C495" s="336"/>
      <c r="D495" s="337"/>
      <c r="E495" s="331"/>
      <c r="F495" s="318"/>
      <c r="G495" s="270"/>
      <c r="H495" s="270"/>
      <c r="I495" s="270"/>
    </row>
    <row r="496" spans="1:9" ht="15">
      <c r="A496" s="314"/>
      <c r="B496" s="335"/>
      <c r="C496" s="336"/>
      <c r="D496" s="337"/>
      <c r="E496" s="331"/>
      <c r="F496" s="318"/>
      <c r="G496" s="270"/>
      <c r="H496" s="270"/>
      <c r="I496" s="270"/>
    </row>
    <row r="497" spans="1:9" ht="15">
      <c r="A497" s="314"/>
      <c r="B497" s="335"/>
      <c r="C497" s="336"/>
      <c r="D497" s="337"/>
      <c r="E497" s="331"/>
      <c r="F497" s="318"/>
      <c r="G497" s="270"/>
      <c r="H497" s="270"/>
      <c r="I497" s="270"/>
    </row>
    <row r="498" spans="1:9" ht="15">
      <c r="A498" s="314"/>
      <c r="B498" s="335"/>
      <c r="C498" s="336"/>
      <c r="D498" s="337"/>
      <c r="E498" s="331"/>
      <c r="F498" s="318"/>
      <c r="G498" s="270"/>
      <c r="H498" s="270"/>
      <c r="I498" s="270"/>
    </row>
    <row r="499" spans="1:9" ht="15">
      <c r="A499" s="314"/>
      <c r="B499" s="335"/>
      <c r="C499" s="336"/>
      <c r="D499" s="337"/>
      <c r="E499" s="331"/>
      <c r="F499" s="318"/>
      <c r="G499" s="270"/>
      <c r="H499" s="270"/>
      <c r="I499" s="270"/>
    </row>
    <row r="500" spans="1:9" ht="15">
      <c r="A500" s="314"/>
      <c r="B500" s="335"/>
      <c r="C500" s="336"/>
      <c r="D500" s="337"/>
      <c r="E500" s="331"/>
      <c r="F500" s="318"/>
      <c r="G500" s="270"/>
      <c r="H500" s="270"/>
      <c r="I500" s="270"/>
    </row>
    <row r="501" spans="1:9" ht="15">
      <c r="A501" s="314"/>
      <c r="B501" s="335"/>
      <c r="C501" s="336"/>
      <c r="D501" s="337"/>
      <c r="E501" s="331"/>
      <c r="F501" s="318"/>
      <c r="G501" s="270"/>
      <c r="H501" s="270"/>
      <c r="I501" s="270"/>
    </row>
    <row r="502" spans="1:9" ht="15">
      <c r="A502" s="314"/>
      <c r="B502" s="335"/>
      <c r="C502" s="336"/>
      <c r="D502" s="337"/>
      <c r="E502" s="331"/>
      <c r="F502" s="318"/>
      <c r="G502" s="270"/>
      <c r="H502" s="270"/>
      <c r="I502" s="270"/>
    </row>
    <row r="503" spans="1:9" ht="15">
      <c r="A503" s="314"/>
      <c r="B503" s="335"/>
      <c r="C503" s="336"/>
      <c r="D503" s="337"/>
      <c r="E503" s="331"/>
      <c r="F503" s="318"/>
      <c r="G503" s="270"/>
      <c r="H503" s="270"/>
      <c r="I503" s="270"/>
    </row>
    <row r="504" spans="1:9" ht="15">
      <c r="A504" s="314"/>
      <c r="B504" s="335"/>
      <c r="C504" s="336"/>
      <c r="D504" s="337"/>
      <c r="E504" s="331"/>
      <c r="F504" s="318"/>
      <c r="G504" s="270"/>
      <c r="H504" s="270"/>
      <c r="I504" s="270"/>
    </row>
    <row r="505" spans="1:9" ht="15">
      <c r="A505" s="314"/>
      <c r="B505" s="335"/>
      <c r="C505" s="336"/>
      <c r="D505" s="337"/>
      <c r="E505" s="331"/>
      <c r="F505" s="318"/>
      <c r="G505" s="270"/>
      <c r="H505" s="270"/>
      <c r="I505" s="270"/>
    </row>
    <row r="506" spans="1:9" ht="15">
      <c r="A506" s="314"/>
      <c r="B506" s="335"/>
      <c r="C506" s="336"/>
      <c r="D506" s="337"/>
      <c r="E506" s="331"/>
      <c r="F506" s="318"/>
      <c r="G506" s="270"/>
      <c r="H506" s="270"/>
      <c r="I506" s="270"/>
    </row>
    <row r="507" spans="1:9" ht="15">
      <c r="A507" s="314"/>
      <c r="B507" s="335"/>
      <c r="C507" s="336"/>
      <c r="D507" s="337"/>
      <c r="E507" s="331"/>
      <c r="F507" s="318"/>
      <c r="G507" s="270"/>
      <c r="H507" s="270"/>
      <c r="I507" s="270"/>
    </row>
    <row r="508" spans="1:9" ht="15">
      <c r="A508" s="314"/>
      <c r="B508" s="335"/>
      <c r="C508" s="336"/>
      <c r="D508" s="337"/>
      <c r="E508" s="331"/>
      <c r="F508" s="318"/>
      <c r="G508" s="270"/>
      <c r="H508" s="270"/>
      <c r="I508" s="270"/>
    </row>
    <row r="509" spans="1:9" ht="15">
      <c r="A509" s="314"/>
      <c r="B509" s="335"/>
      <c r="C509" s="336"/>
      <c r="D509" s="337"/>
      <c r="E509" s="331"/>
      <c r="F509" s="318"/>
      <c r="G509" s="270"/>
      <c r="H509" s="270"/>
      <c r="I509" s="270"/>
    </row>
    <row r="510" spans="1:9" ht="15">
      <c r="A510" s="314"/>
      <c r="B510" s="335"/>
      <c r="C510" s="336"/>
      <c r="D510" s="337"/>
      <c r="E510" s="331"/>
      <c r="F510" s="318"/>
      <c r="G510" s="270"/>
      <c r="H510" s="270"/>
      <c r="I510" s="270"/>
    </row>
    <row r="511" spans="1:9" ht="15">
      <c r="A511" s="314"/>
      <c r="B511" s="335"/>
      <c r="C511" s="336"/>
      <c r="D511" s="337"/>
      <c r="E511" s="331"/>
      <c r="F511" s="318"/>
      <c r="G511" s="270"/>
      <c r="H511" s="270"/>
      <c r="I511" s="270"/>
    </row>
    <row r="512" spans="1:9" ht="15">
      <c r="A512" s="314"/>
      <c r="B512" s="335"/>
      <c r="C512" s="336"/>
      <c r="D512" s="337"/>
      <c r="E512" s="331"/>
      <c r="F512" s="318"/>
      <c r="G512" s="270"/>
      <c r="H512" s="270"/>
      <c r="I512" s="270"/>
    </row>
    <row r="513" spans="1:9" ht="15">
      <c r="A513" s="314"/>
      <c r="B513" s="335"/>
      <c r="C513" s="336"/>
      <c r="D513" s="337"/>
      <c r="E513" s="331"/>
      <c r="F513" s="318"/>
      <c r="G513" s="270"/>
      <c r="H513" s="270"/>
      <c r="I513" s="270"/>
    </row>
    <row r="514" spans="1:9" ht="15">
      <c r="A514" s="314"/>
      <c r="B514" s="335"/>
      <c r="C514" s="336"/>
      <c r="D514" s="337"/>
      <c r="E514" s="331"/>
      <c r="F514" s="318"/>
      <c r="G514" s="270"/>
      <c r="H514" s="270"/>
      <c r="I514" s="270"/>
    </row>
    <row r="515" spans="1:9" ht="15">
      <c r="A515" s="314"/>
      <c r="B515" s="335"/>
      <c r="C515" s="336"/>
      <c r="D515" s="337"/>
      <c r="E515" s="331"/>
      <c r="F515" s="318"/>
      <c r="G515" s="270"/>
      <c r="H515" s="270"/>
      <c r="I515" s="270"/>
    </row>
    <row r="516" spans="1:9" ht="15">
      <c r="A516" s="314"/>
      <c r="B516" s="335"/>
      <c r="C516" s="336"/>
      <c r="D516" s="337"/>
      <c r="E516" s="331"/>
      <c r="F516" s="318"/>
      <c r="G516" s="270"/>
      <c r="H516" s="270"/>
      <c r="I516" s="270"/>
    </row>
    <row r="517" spans="1:9" ht="15">
      <c r="A517" s="314"/>
      <c r="B517" s="335"/>
      <c r="C517" s="336"/>
      <c r="D517" s="337"/>
      <c r="E517" s="331"/>
      <c r="F517" s="318"/>
      <c r="G517" s="270"/>
      <c r="H517" s="270"/>
      <c r="I517" s="270"/>
    </row>
    <row r="518" spans="1:9" ht="15">
      <c r="A518" s="314"/>
      <c r="B518" s="335"/>
      <c r="C518" s="336"/>
      <c r="D518" s="337"/>
      <c r="E518" s="331"/>
      <c r="F518" s="318"/>
      <c r="G518" s="270"/>
      <c r="H518" s="270"/>
      <c r="I518" s="270"/>
    </row>
    <row r="519" spans="1:9" ht="15">
      <c r="A519" s="314"/>
      <c r="B519" s="335"/>
      <c r="C519" s="336"/>
      <c r="D519" s="337"/>
      <c r="E519" s="331"/>
      <c r="F519" s="318"/>
      <c r="G519" s="270"/>
      <c r="H519" s="270"/>
      <c r="I519" s="270"/>
    </row>
    <row r="520" spans="1:9" ht="15">
      <c r="A520" s="314"/>
      <c r="B520" s="335"/>
      <c r="C520" s="336"/>
      <c r="D520" s="337"/>
      <c r="E520" s="331"/>
      <c r="F520" s="318"/>
      <c r="G520" s="270"/>
      <c r="H520" s="270"/>
      <c r="I520" s="270"/>
    </row>
    <row r="521" spans="1:9" ht="15">
      <c r="A521" s="314"/>
      <c r="B521" s="335"/>
      <c r="C521" s="336"/>
      <c r="D521" s="337"/>
      <c r="E521" s="331"/>
      <c r="F521" s="318"/>
      <c r="G521" s="270"/>
      <c r="H521" s="270"/>
      <c r="I521" s="270"/>
    </row>
    <row r="522" spans="1:9" ht="15">
      <c r="A522" s="314"/>
      <c r="B522" s="335"/>
      <c r="C522" s="336"/>
      <c r="D522" s="337"/>
      <c r="E522" s="331"/>
      <c r="F522" s="318"/>
      <c r="G522" s="270"/>
      <c r="H522" s="270"/>
      <c r="I522" s="270"/>
    </row>
    <row r="523" spans="1:9" ht="15">
      <c r="A523" s="314"/>
      <c r="B523" s="335"/>
      <c r="C523" s="336"/>
      <c r="D523" s="337"/>
      <c r="E523" s="331"/>
      <c r="F523" s="318"/>
      <c r="G523" s="270"/>
      <c r="H523" s="270"/>
      <c r="I523" s="270"/>
    </row>
    <row r="524" spans="1:9" ht="15">
      <c r="A524" s="314"/>
      <c r="B524" s="335"/>
      <c r="C524" s="336"/>
      <c r="D524" s="337"/>
      <c r="E524" s="331"/>
      <c r="F524" s="318"/>
      <c r="G524" s="270"/>
      <c r="H524" s="270"/>
      <c r="I524" s="270"/>
    </row>
    <row r="525" spans="1:9" ht="15">
      <c r="A525" s="314"/>
      <c r="B525" s="335"/>
      <c r="C525" s="336"/>
      <c r="D525" s="337"/>
      <c r="E525" s="331"/>
      <c r="F525" s="318"/>
      <c r="G525" s="270"/>
      <c r="H525" s="270"/>
      <c r="I525" s="270"/>
    </row>
    <row r="526" spans="1:9" ht="15">
      <c r="A526" s="314"/>
      <c r="B526" s="335"/>
      <c r="C526" s="336"/>
      <c r="D526" s="337"/>
      <c r="E526" s="331"/>
      <c r="F526" s="318"/>
      <c r="G526" s="270"/>
      <c r="H526" s="270"/>
      <c r="I526" s="270"/>
    </row>
    <row r="527" spans="1:9" ht="15">
      <c r="A527" s="314"/>
      <c r="B527" s="335"/>
      <c r="C527" s="336"/>
      <c r="D527" s="337"/>
      <c r="E527" s="331"/>
      <c r="F527" s="318"/>
      <c r="G527" s="270"/>
      <c r="H527" s="270"/>
      <c r="I527" s="270"/>
    </row>
    <row r="528" spans="1:9" ht="15">
      <c r="A528" s="314"/>
      <c r="B528" s="335"/>
      <c r="C528" s="336"/>
      <c r="D528" s="337"/>
      <c r="E528" s="331"/>
      <c r="F528" s="318"/>
      <c r="G528" s="270"/>
      <c r="H528" s="270"/>
      <c r="I528" s="270"/>
    </row>
    <row r="529" spans="1:9" ht="15">
      <c r="A529" s="314"/>
      <c r="B529" s="335"/>
      <c r="C529" s="336"/>
      <c r="D529" s="337"/>
      <c r="E529" s="331"/>
      <c r="F529" s="318"/>
      <c r="G529" s="270"/>
      <c r="H529" s="270"/>
      <c r="I529" s="270"/>
    </row>
    <row r="530" spans="1:9" ht="15">
      <c r="A530" s="314"/>
      <c r="B530" s="335"/>
      <c r="C530" s="336"/>
      <c r="D530" s="337"/>
      <c r="E530" s="331"/>
      <c r="F530" s="318"/>
      <c r="G530" s="270"/>
      <c r="H530" s="270"/>
      <c r="I530" s="270"/>
    </row>
    <row r="531" spans="1:9" ht="15">
      <c r="A531" s="314"/>
      <c r="B531" s="335"/>
      <c r="C531" s="336"/>
      <c r="D531" s="337"/>
      <c r="E531" s="331"/>
      <c r="F531" s="318"/>
      <c r="G531" s="270"/>
      <c r="H531" s="270"/>
      <c r="I531" s="270"/>
    </row>
    <row r="532" spans="1:9" ht="15">
      <c r="A532" s="314"/>
      <c r="B532" s="335"/>
      <c r="C532" s="336"/>
      <c r="D532" s="337"/>
      <c r="E532" s="331"/>
      <c r="F532" s="318"/>
      <c r="G532" s="270"/>
      <c r="H532" s="270"/>
      <c r="I532" s="270"/>
    </row>
    <row r="533" spans="1:9" ht="15">
      <c r="A533" s="314"/>
      <c r="B533" s="335"/>
      <c r="C533" s="336"/>
      <c r="D533" s="337"/>
      <c r="E533" s="331"/>
      <c r="F533" s="318"/>
      <c r="G533" s="270"/>
      <c r="H533" s="270"/>
      <c r="I533" s="270"/>
    </row>
    <row r="534" spans="1:9" ht="15">
      <c r="A534" s="314"/>
      <c r="B534" s="335"/>
      <c r="C534" s="336"/>
      <c r="D534" s="337"/>
      <c r="E534" s="331"/>
      <c r="F534" s="318"/>
      <c r="G534" s="270"/>
      <c r="H534" s="270"/>
      <c r="I534" s="270"/>
    </row>
    <row r="535" spans="1:9" ht="15">
      <c r="A535" s="314"/>
      <c r="B535" s="335"/>
      <c r="C535" s="336"/>
      <c r="D535" s="337"/>
      <c r="E535" s="331"/>
      <c r="F535" s="318"/>
      <c r="G535" s="270"/>
      <c r="H535" s="270"/>
      <c r="I535" s="270"/>
    </row>
    <row r="536" spans="1:9" ht="15">
      <c r="A536" s="314"/>
      <c r="B536" s="335"/>
      <c r="C536" s="336"/>
      <c r="D536" s="337"/>
      <c r="E536" s="331"/>
      <c r="F536" s="318"/>
      <c r="G536" s="270"/>
      <c r="H536" s="270"/>
      <c r="I536" s="270"/>
    </row>
    <row r="537" spans="1:9" ht="15">
      <c r="A537" s="314"/>
      <c r="B537" s="335"/>
      <c r="C537" s="336"/>
      <c r="D537" s="337"/>
      <c r="E537" s="331"/>
      <c r="F537" s="318"/>
      <c r="G537" s="270"/>
      <c r="H537" s="270"/>
      <c r="I537" s="270"/>
    </row>
    <row r="538" spans="1:9" ht="15">
      <c r="A538" s="314"/>
      <c r="B538" s="335"/>
      <c r="C538" s="336"/>
      <c r="D538" s="337"/>
      <c r="E538" s="331"/>
      <c r="F538" s="318"/>
      <c r="G538" s="270"/>
      <c r="H538" s="270"/>
      <c r="I538" s="270"/>
    </row>
    <row r="539" spans="1:9" ht="15">
      <c r="A539" s="314"/>
      <c r="B539" s="335"/>
      <c r="C539" s="336"/>
      <c r="D539" s="337"/>
      <c r="E539" s="331"/>
      <c r="F539" s="318"/>
      <c r="G539" s="270"/>
      <c r="H539" s="270"/>
      <c r="I539" s="270"/>
    </row>
    <row r="540" spans="1:9" ht="15">
      <c r="A540" s="314"/>
      <c r="B540" s="335"/>
      <c r="C540" s="336"/>
      <c r="D540" s="337"/>
      <c r="E540" s="331"/>
      <c r="F540" s="318"/>
      <c r="G540" s="270"/>
      <c r="H540" s="270"/>
      <c r="I540" s="270"/>
    </row>
    <row r="541" spans="1:9" ht="15">
      <c r="A541" s="314"/>
      <c r="B541" s="335"/>
      <c r="C541" s="336"/>
      <c r="D541" s="337"/>
      <c r="E541" s="331"/>
      <c r="F541" s="318"/>
      <c r="G541" s="270"/>
      <c r="H541" s="270"/>
      <c r="I541" s="270"/>
    </row>
    <row r="542" spans="1:9" ht="15">
      <c r="A542" s="314"/>
      <c r="B542" s="335"/>
      <c r="C542" s="336"/>
      <c r="D542" s="337"/>
      <c r="E542" s="331"/>
      <c r="F542" s="318"/>
      <c r="G542" s="270"/>
      <c r="H542" s="270"/>
      <c r="I542" s="270"/>
    </row>
    <row r="543" spans="1:9" ht="15">
      <c r="A543" s="314"/>
      <c r="B543" s="335"/>
      <c r="C543" s="336"/>
      <c r="D543" s="337"/>
      <c r="E543" s="331"/>
      <c r="F543" s="318"/>
      <c r="G543" s="270"/>
      <c r="H543" s="270"/>
      <c r="I543" s="270"/>
    </row>
    <row r="544" spans="1:9" ht="15">
      <c r="A544" s="314"/>
      <c r="B544" s="335"/>
      <c r="C544" s="336"/>
      <c r="D544" s="337"/>
      <c r="E544" s="331"/>
      <c r="F544" s="318"/>
      <c r="G544" s="270"/>
      <c r="H544" s="270"/>
      <c r="I544" s="270"/>
    </row>
    <row r="545" spans="1:9" ht="15">
      <c r="A545" s="314"/>
      <c r="B545" s="335"/>
      <c r="C545" s="336"/>
      <c r="D545" s="337"/>
      <c r="E545" s="331"/>
      <c r="F545" s="318"/>
      <c r="G545" s="270"/>
      <c r="H545" s="270"/>
      <c r="I545" s="270"/>
    </row>
    <row r="546" spans="1:9" ht="15">
      <c r="A546" s="314"/>
      <c r="B546" s="335"/>
      <c r="C546" s="336"/>
      <c r="D546" s="337"/>
      <c r="E546" s="331"/>
      <c r="F546" s="318"/>
      <c r="G546" s="270"/>
      <c r="H546" s="270"/>
      <c r="I546" s="270"/>
    </row>
    <row r="547" spans="1:9" ht="15">
      <c r="A547" s="314"/>
      <c r="B547" s="335"/>
      <c r="C547" s="336"/>
      <c r="D547" s="337"/>
      <c r="E547" s="331"/>
      <c r="F547" s="318"/>
      <c r="G547" s="270"/>
      <c r="H547" s="270"/>
      <c r="I547" s="270"/>
    </row>
    <row r="548" spans="1:9" ht="15">
      <c r="A548" s="314"/>
      <c r="B548" s="335"/>
      <c r="C548" s="336"/>
      <c r="D548" s="337"/>
      <c r="E548" s="331"/>
      <c r="F548" s="318"/>
      <c r="G548" s="270"/>
      <c r="H548" s="270"/>
      <c r="I548" s="270"/>
    </row>
    <row r="549" spans="1:9" ht="15">
      <c r="A549" s="314"/>
      <c r="B549" s="335"/>
      <c r="C549" s="336"/>
      <c r="D549" s="337"/>
      <c r="E549" s="331"/>
      <c r="F549" s="318"/>
      <c r="G549" s="270"/>
      <c r="H549" s="270"/>
      <c r="I549" s="270"/>
    </row>
    <row r="550" spans="1:9" ht="15">
      <c r="A550" s="314"/>
      <c r="B550" s="335"/>
      <c r="C550" s="336"/>
      <c r="D550" s="337"/>
      <c r="E550" s="331"/>
      <c r="F550" s="318"/>
      <c r="G550" s="270"/>
      <c r="H550" s="270"/>
      <c r="I550" s="270"/>
    </row>
    <row r="551" spans="1:9" ht="15">
      <c r="A551" s="314"/>
      <c r="B551" s="335"/>
      <c r="C551" s="336"/>
      <c r="D551" s="337"/>
      <c r="E551" s="331"/>
      <c r="F551" s="318"/>
      <c r="G551" s="270"/>
      <c r="H551" s="270"/>
      <c r="I551" s="270"/>
    </row>
    <row r="552" spans="1:9" ht="15">
      <c r="A552" s="314"/>
      <c r="B552" s="335"/>
      <c r="C552" s="336"/>
      <c r="D552" s="337"/>
      <c r="E552" s="331"/>
      <c r="F552" s="318"/>
      <c r="G552" s="270"/>
      <c r="H552" s="270"/>
      <c r="I552" s="270"/>
    </row>
    <row r="553" spans="1:9" ht="15">
      <c r="A553" s="314"/>
      <c r="B553" s="335"/>
      <c r="C553" s="336"/>
      <c r="D553" s="337"/>
      <c r="E553" s="331"/>
      <c r="F553" s="318"/>
      <c r="G553" s="270"/>
      <c r="H553" s="270"/>
      <c r="I553" s="270"/>
    </row>
    <row r="554" spans="1:9" ht="15">
      <c r="A554" s="314"/>
      <c r="B554" s="335"/>
      <c r="C554" s="336"/>
      <c r="D554" s="337"/>
      <c r="E554" s="331"/>
      <c r="F554" s="318"/>
      <c r="G554" s="270"/>
      <c r="H554" s="270"/>
      <c r="I554" s="270"/>
    </row>
    <row r="555" spans="1:9" ht="15">
      <c r="A555" s="314"/>
      <c r="B555" s="335"/>
      <c r="C555" s="336"/>
      <c r="D555" s="337"/>
      <c r="E555" s="331"/>
      <c r="F555" s="318"/>
      <c r="G555" s="270"/>
      <c r="H555" s="270"/>
      <c r="I555" s="270"/>
    </row>
    <row r="556" spans="1:9" ht="15">
      <c r="A556" s="314"/>
      <c r="B556" s="335"/>
      <c r="C556" s="336"/>
      <c r="D556" s="337"/>
      <c r="E556" s="331"/>
      <c r="F556" s="318"/>
      <c r="G556" s="270"/>
      <c r="H556" s="270"/>
      <c r="I556" s="270"/>
    </row>
    <row r="557" spans="1:9" ht="15">
      <c r="A557" s="314"/>
      <c r="B557" s="335"/>
      <c r="C557" s="336"/>
      <c r="D557" s="337"/>
      <c r="E557" s="331"/>
      <c r="F557" s="318"/>
      <c r="G557" s="270"/>
      <c r="H557" s="270"/>
      <c r="I557" s="270"/>
    </row>
    <row r="558" spans="1:9" ht="15">
      <c r="A558" s="314"/>
      <c r="B558" s="335"/>
      <c r="C558" s="336"/>
      <c r="D558" s="337"/>
      <c r="E558" s="331"/>
      <c r="F558" s="318"/>
      <c r="G558" s="270"/>
      <c r="H558" s="270"/>
      <c r="I558" s="270"/>
    </row>
    <row r="559" spans="1:9" ht="15">
      <c r="A559" s="314"/>
      <c r="B559" s="335"/>
      <c r="C559" s="336"/>
      <c r="D559" s="337"/>
      <c r="E559" s="331"/>
      <c r="F559" s="318"/>
      <c r="G559" s="270"/>
      <c r="H559" s="270"/>
      <c r="I559" s="270"/>
    </row>
    <row r="560" spans="1:9" ht="15">
      <c r="A560" s="314"/>
      <c r="B560" s="335"/>
      <c r="C560" s="336"/>
      <c r="D560" s="337"/>
      <c r="E560" s="331"/>
      <c r="F560" s="318"/>
      <c r="G560" s="270"/>
      <c r="H560" s="270"/>
      <c r="I560" s="270"/>
    </row>
    <row r="561" spans="1:9" ht="15">
      <c r="A561" s="314"/>
      <c r="B561" s="335"/>
      <c r="C561" s="336"/>
      <c r="D561" s="337"/>
      <c r="E561" s="331"/>
      <c r="F561" s="318"/>
      <c r="G561" s="270"/>
      <c r="H561" s="270"/>
      <c r="I561" s="270"/>
    </row>
    <row r="562" spans="1:9" ht="15">
      <c r="A562" s="314"/>
      <c r="B562" s="335"/>
      <c r="C562" s="336"/>
      <c r="D562" s="337"/>
      <c r="E562" s="331"/>
      <c r="F562" s="318"/>
      <c r="G562" s="270"/>
      <c r="H562" s="270"/>
      <c r="I562" s="270"/>
    </row>
    <row r="563" spans="1:9" ht="15">
      <c r="A563" s="314"/>
      <c r="B563" s="335"/>
      <c r="C563" s="336"/>
      <c r="D563" s="337"/>
      <c r="E563" s="331"/>
      <c r="F563" s="318"/>
      <c r="G563" s="270"/>
      <c r="H563" s="270"/>
      <c r="I563" s="270"/>
    </row>
    <row r="564" spans="1:9" ht="15">
      <c r="A564" s="314"/>
      <c r="B564" s="335"/>
      <c r="C564" s="336"/>
      <c r="D564" s="337"/>
      <c r="E564" s="331"/>
      <c r="F564" s="318"/>
      <c r="G564" s="270"/>
      <c r="H564" s="270"/>
      <c r="I564" s="270"/>
    </row>
    <row r="565" spans="1:9" ht="15">
      <c r="A565" s="314"/>
      <c r="B565" s="335"/>
      <c r="C565" s="336"/>
      <c r="D565" s="337"/>
      <c r="E565" s="331"/>
      <c r="F565" s="318"/>
      <c r="G565" s="270"/>
      <c r="H565" s="270"/>
      <c r="I565" s="270"/>
    </row>
    <row r="566" spans="1:9" ht="15">
      <c r="A566" s="314"/>
      <c r="B566" s="335"/>
      <c r="C566" s="336"/>
      <c r="D566" s="337"/>
      <c r="E566" s="331"/>
      <c r="F566" s="318"/>
      <c r="G566" s="270"/>
      <c r="H566" s="270"/>
      <c r="I566" s="270"/>
    </row>
    <row r="567" spans="1:9" ht="15">
      <c r="A567" s="314"/>
      <c r="B567" s="335"/>
      <c r="C567" s="336"/>
      <c r="D567" s="337"/>
      <c r="E567" s="331"/>
      <c r="F567" s="318"/>
      <c r="G567" s="270"/>
      <c r="H567" s="270"/>
      <c r="I567" s="270"/>
    </row>
    <row r="568" spans="1:9" ht="15">
      <c r="A568" s="314"/>
      <c r="B568" s="335"/>
      <c r="C568" s="336"/>
      <c r="D568" s="337"/>
      <c r="E568" s="331"/>
      <c r="F568" s="318"/>
      <c r="G568" s="270"/>
      <c r="H568" s="270"/>
      <c r="I568" s="270"/>
    </row>
    <row r="569" spans="1:9" ht="15">
      <c r="A569" s="314"/>
      <c r="B569" s="335"/>
      <c r="C569" s="336"/>
      <c r="D569" s="337"/>
      <c r="E569" s="331"/>
      <c r="F569" s="318"/>
      <c r="G569" s="270"/>
      <c r="H569" s="270"/>
      <c r="I569" s="270"/>
    </row>
    <row r="570" spans="1:9" ht="15">
      <c r="A570" s="314"/>
      <c r="B570" s="335"/>
      <c r="C570" s="336"/>
      <c r="D570" s="337"/>
      <c r="E570" s="331"/>
      <c r="F570" s="318"/>
      <c r="G570" s="270"/>
      <c r="H570" s="270"/>
      <c r="I570" s="270"/>
    </row>
    <row r="571" spans="1:9" ht="15">
      <c r="A571" s="314"/>
      <c r="B571" s="335"/>
      <c r="C571" s="336"/>
      <c r="D571" s="337"/>
      <c r="E571" s="331"/>
      <c r="F571" s="318"/>
      <c r="G571" s="270"/>
      <c r="H571" s="270"/>
      <c r="I571" s="270"/>
    </row>
    <row r="572" spans="1:9" ht="15">
      <c r="A572" s="314"/>
      <c r="B572" s="335"/>
      <c r="C572" s="336"/>
      <c r="D572" s="337"/>
      <c r="E572" s="331"/>
      <c r="F572" s="318"/>
      <c r="G572" s="270"/>
      <c r="H572" s="270"/>
      <c r="I572" s="270"/>
    </row>
    <row r="573" spans="1:9" ht="15">
      <c r="A573" s="314"/>
      <c r="B573" s="335"/>
      <c r="C573" s="336"/>
      <c r="D573" s="337"/>
      <c r="E573" s="331"/>
      <c r="F573" s="318"/>
      <c r="G573" s="270"/>
      <c r="H573" s="270"/>
      <c r="I573" s="270"/>
    </row>
    <row r="574" spans="1:9" ht="15">
      <c r="A574" s="314"/>
      <c r="B574" s="335"/>
      <c r="C574" s="336"/>
      <c r="D574" s="337"/>
      <c r="E574" s="331"/>
      <c r="F574" s="318"/>
      <c r="G574" s="270"/>
      <c r="H574" s="270"/>
      <c r="I574" s="270"/>
    </row>
    <row r="575" spans="1:9" ht="15">
      <c r="A575" s="314"/>
      <c r="B575" s="335"/>
      <c r="C575" s="336"/>
      <c r="D575" s="337"/>
      <c r="E575" s="331"/>
      <c r="F575" s="318"/>
      <c r="G575" s="270"/>
      <c r="H575" s="270"/>
      <c r="I575" s="270"/>
    </row>
    <row r="576" spans="1:9" ht="15">
      <c r="A576" s="314"/>
      <c r="B576" s="335"/>
      <c r="C576" s="336"/>
      <c r="D576" s="337"/>
      <c r="E576" s="331"/>
      <c r="F576" s="318"/>
      <c r="G576" s="270"/>
      <c r="H576" s="270"/>
      <c r="I576" s="270"/>
    </row>
    <row r="577" spans="1:9" ht="15">
      <c r="A577" s="314"/>
      <c r="B577" s="335"/>
      <c r="C577" s="336"/>
      <c r="D577" s="337"/>
      <c r="E577" s="331"/>
      <c r="F577" s="318"/>
      <c r="G577" s="270"/>
      <c r="H577" s="270"/>
      <c r="I577" s="270"/>
    </row>
    <row r="578" spans="1:9" ht="15">
      <c r="A578" s="314"/>
      <c r="B578" s="335"/>
      <c r="C578" s="336"/>
      <c r="D578" s="337"/>
      <c r="E578" s="331"/>
      <c r="F578" s="318"/>
      <c r="G578" s="270"/>
      <c r="H578" s="270"/>
      <c r="I578" s="270"/>
    </row>
    <row r="579" spans="1:9" ht="15">
      <c r="A579" s="314"/>
      <c r="B579" s="335"/>
      <c r="C579" s="336"/>
      <c r="D579" s="337"/>
      <c r="E579" s="331"/>
      <c r="F579" s="318"/>
      <c r="G579" s="270"/>
      <c r="H579" s="270"/>
      <c r="I579" s="270"/>
    </row>
    <row r="580" spans="1:9" ht="15">
      <c r="A580" s="314"/>
      <c r="B580" s="335"/>
      <c r="C580" s="336"/>
      <c r="D580" s="337"/>
      <c r="E580" s="331"/>
      <c r="F580" s="318"/>
      <c r="G580" s="270"/>
      <c r="H580" s="270"/>
      <c r="I580" s="270"/>
    </row>
    <row r="581" spans="1:9" ht="15">
      <c r="A581" s="314"/>
      <c r="B581" s="335"/>
      <c r="C581" s="336"/>
      <c r="D581" s="337"/>
      <c r="E581" s="331"/>
      <c r="F581" s="318"/>
      <c r="G581" s="270"/>
      <c r="H581" s="270"/>
      <c r="I581" s="270"/>
    </row>
    <row r="582" spans="1:9" ht="15">
      <c r="A582" s="314"/>
      <c r="B582" s="335"/>
      <c r="C582" s="336"/>
      <c r="D582" s="337"/>
      <c r="E582" s="331"/>
      <c r="F582" s="318"/>
      <c r="G582" s="270"/>
      <c r="H582" s="270"/>
      <c r="I582" s="270"/>
    </row>
    <row r="583" spans="1:9" ht="15">
      <c r="A583" s="314"/>
      <c r="B583" s="335"/>
      <c r="C583" s="336"/>
      <c r="D583" s="337"/>
      <c r="E583" s="331"/>
      <c r="F583" s="318"/>
      <c r="G583" s="270"/>
      <c r="H583" s="270"/>
      <c r="I583" s="270"/>
    </row>
    <row r="584" spans="1:9" ht="15">
      <c r="A584" s="314"/>
      <c r="B584" s="335"/>
      <c r="C584" s="336"/>
      <c r="D584" s="337"/>
      <c r="E584" s="331"/>
      <c r="F584" s="318"/>
      <c r="G584" s="270"/>
      <c r="H584" s="270"/>
      <c r="I584" s="270"/>
    </row>
    <row r="585" spans="1:9" ht="15">
      <c r="A585" s="314"/>
      <c r="B585" s="335"/>
      <c r="C585" s="336"/>
      <c r="D585" s="337"/>
      <c r="E585" s="331"/>
      <c r="F585" s="318"/>
      <c r="G585" s="270"/>
      <c r="H585" s="270"/>
      <c r="I585" s="270"/>
    </row>
    <row r="586" spans="1:9" ht="15">
      <c r="A586" s="314"/>
      <c r="B586" s="335"/>
      <c r="C586" s="336"/>
      <c r="D586" s="337"/>
      <c r="E586" s="331"/>
      <c r="F586" s="318"/>
      <c r="G586" s="270"/>
      <c r="H586" s="270"/>
      <c r="I586" s="270"/>
    </row>
    <row r="587" spans="1:9" ht="15">
      <c r="A587" s="314"/>
      <c r="B587" s="335"/>
      <c r="C587" s="336"/>
      <c r="D587" s="337"/>
      <c r="E587" s="331"/>
      <c r="F587" s="318"/>
      <c r="G587" s="270"/>
      <c r="H587" s="270"/>
      <c r="I587" s="270"/>
    </row>
    <row r="588" spans="1:9" ht="15">
      <c r="A588" s="314"/>
      <c r="B588" s="335"/>
      <c r="C588" s="336"/>
      <c r="D588" s="337"/>
      <c r="E588" s="331"/>
      <c r="F588" s="318"/>
      <c r="G588" s="270"/>
      <c r="H588" s="270"/>
      <c r="I588" s="270"/>
    </row>
    <row r="589" spans="1:9" ht="15">
      <c r="A589" s="314"/>
      <c r="B589" s="335"/>
      <c r="C589" s="336"/>
      <c r="D589" s="337"/>
      <c r="E589" s="331"/>
      <c r="F589" s="318"/>
      <c r="G589" s="270"/>
      <c r="H589" s="270"/>
      <c r="I589" s="270"/>
    </row>
    <row r="590" spans="1:9" ht="15">
      <c r="A590" s="314"/>
      <c r="B590" s="335"/>
      <c r="C590" s="336"/>
      <c r="D590" s="337"/>
      <c r="E590" s="331"/>
      <c r="F590" s="318"/>
      <c r="G590" s="270"/>
      <c r="H590" s="270"/>
      <c r="I590" s="270"/>
    </row>
    <row r="591" spans="1:9" ht="15">
      <c r="A591" s="314"/>
      <c r="B591" s="335"/>
      <c r="C591" s="336"/>
      <c r="D591" s="337"/>
      <c r="E591" s="331"/>
      <c r="F591" s="318"/>
      <c r="G591" s="270"/>
      <c r="H591" s="270"/>
      <c r="I591" s="270"/>
    </row>
    <row r="592" spans="1:9" ht="15">
      <c r="A592" s="314"/>
      <c r="B592" s="335"/>
      <c r="C592" s="336"/>
      <c r="D592" s="337"/>
      <c r="E592" s="331"/>
      <c r="F592" s="318"/>
      <c r="G592" s="270"/>
      <c r="H592" s="270"/>
      <c r="I592" s="270"/>
    </row>
    <row r="593" spans="1:9" ht="15">
      <c r="A593" s="314"/>
      <c r="B593" s="335"/>
      <c r="C593" s="336"/>
      <c r="D593" s="337"/>
      <c r="E593" s="331"/>
      <c r="F593" s="318"/>
      <c r="G593" s="270"/>
      <c r="H593" s="270"/>
      <c r="I593" s="270"/>
    </row>
    <row r="594" spans="1:9" ht="15">
      <c r="A594" s="314"/>
      <c r="B594" s="335"/>
      <c r="C594" s="336"/>
      <c r="D594" s="337"/>
      <c r="E594" s="331"/>
      <c r="F594" s="318"/>
      <c r="G594" s="270"/>
      <c r="H594" s="270"/>
      <c r="I594" s="270"/>
    </row>
    <row r="595" spans="1:9" ht="15">
      <c r="A595" s="314"/>
      <c r="B595" s="335"/>
      <c r="C595" s="336"/>
      <c r="D595" s="337"/>
      <c r="E595" s="331"/>
      <c r="F595" s="318"/>
      <c r="G595" s="270"/>
      <c r="H595" s="270"/>
      <c r="I595" s="270"/>
    </row>
    <row r="596" spans="1:9" ht="15">
      <c r="A596" s="314"/>
      <c r="B596" s="335"/>
      <c r="C596" s="336"/>
      <c r="D596" s="337"/>
      <c r="E596" s="331"/>
      <c r="F596" s="318"/>
      <c r="G596" s="270"/>
      <c r="H596" s="270"/>
      <c r="I596" s="270"/>
    </row>
    <row r="597" spans="1:9" ht="15">
      <c r="A597" s="314"/>
      <c r="B597" s="335"/>
      <c r="C597" s="336"/>
      <c r="D597" s="337"/>
      <c r="E597" s="331"/>
      <c r="F597" s="318"/>
      <c r="G597" s="270"/>
      <c r="H597" s="270"/>
      <c r="I597" s="270"/>
    </row>
    <row r="598" spans="1:9" ht="15">
      <c r="A598" s="314"/>
      <c r="B598" s="335"/>
      <c r="C598" s="336"/>
      <c r="D598" s="337"/>
      <c r="E598" s="331"/>
      <c r="F598" s="318"/>
      <c r="G598" s="270"/>
      <c r="H598" s="270"/>
      <c r="I598" s="270"/>
    </row>
    <row r="599" spans="1:9" ht="15">
      <c r="A599" s="314"/>
      <c r="B599" s="335"/>
      <c r="C599" s="336"/>
      <c r="D599" s="337"/>
      <c r="E599" s="331"/>
      <c r="F599" s="318"/>
      <c r="G599" s="270"/>
      <c r="H599" s="270"/>
      <c r="I599" s="270"/>
    </row>
    <row r="600" spans="1:9" ht="15">
      <c r="A600" s="314"/>
      <c r="B600" s="335"/>
      <c r="C600" s="336"/>
      <c r="D600" s="337"/>
      <c r="E600" s="331"/>
      <c r="F600" s="318"/>
      <c r="G600" s="270"/>
      <c r="H600" s="270"/>
      <c r="I600" s="270"/>
    </row>
    <row r="601" spans="1:9" ht="15">
      <c r="A601" s="314"/>
      <c r="B601" s="335"/>
      <c r="C601" s="336"/>
      <c r="D601" s="337"/>
      <c r="E601" s="331"/>
      <c r="F601" s="318"/>
      <c r="G601" s="270"/>
      <c r="H601" s="270"/>
      <c r="I601" s="270"/>
    </row>
    <row r="602" spans="1:9" ht="15">
      <c r="A602" s="314"/>
      <c r="B602" s="335"/>
      <c r="C602" s="336"/>
      <c r="D602" s="337"/>
      <c r="E602" s="331"/>
      <c r="F602" s="318"/>
      <c r="G602" s="270"/>
      <c r="H602" s="270"/>
      <c r="I602" s="270"/>
    </row>
    <row r="603" spans="1:9" ht="15">
      <c r="A603" s="314"/>
      <c r="B603" s="335"/>
      <c r="C603" s="336"/>
      <c r="D603" s="337"/>
      <c r="E603" s="331"/>
      <c r="F603" s="318"/>
      <c r="G603" s="270"/>
      <c r="H603" s="270"/>
      <c r="I603" s="270"/>
    </row>
    <row r="604" spans="1:9" ht="15">
      <c r="A604" s="314"/>
      <c r="B604" s="335"/>
      <c r="C604" s="336"/>
      <c r="D604" s="337"/>
      <c r="E604" s="331"/>
      <c r="F604" s="318"/>
      <c r="G604" s="270"/>
      <c r="H604" s="270"/>
      <c r="I604" s="270"/>
    </row>
    <row r="605" spans="1:9" ht="15">
      <c r="A605" s="314"/>
      <c r="B605" s="335"/>
      <c r="C605" s="336"/>
      <c r="D605" s="337"/>
      <c r="E605" s="331"/>
      <c r="F605" s="318"/>
      <c r="G605" s="270"/>
      <c r="H605" s="270"/>
      <c r="I605" s="270"/>
    </row>
    <row r="606" spans="1:9" ht="15">
      <c r="A606" s="314"/>
      <c r="B606" s="335"/>
      <c r="C606" s="336"/>
      <c r="D606" s="337"/>
      <c r="E606" s="331"/>
      <c r="F606" s="318"/>
      <c r="G606" s="270"/>
      <c r="H606" s="270"/>
      <c r="I606" s="270"/>
    </row>
    <row r="607" spans="1:9" ht="15">
      <c r="A607" s="314"/>
      <c r="B607" s="335"/>
      <c r="C607" s="336"/>
      <c r="D607" s="337"/>
      <c r="E607" s="331"/>
      <c r="F607" s="318"/>
      <c r="G607" s="270"/>
      <c r="H607" s="270"/>
      <c r="I607" s="270"/>
    </row>
    <row r="608" spans="1:9" ht="15">
      <c r="A608" s="314"/>
      <c r="B608" s="335"/>
      <c r="C608" s="336"/>
      <c r="D608" s="337"/>
      <c r="E608" s="331"/>
      <c r="F608" s="318"/>
      <c r="G608" s="270"/>
      <c r="H608" s="270"/>
      <c r="I608" s="270"/>
    </row>
    <row r="609" spans="1:9" ht="15">
      <c r="A609" s="314"/>
      <c r="B609" s="335"/>
      <c r="C609" s="336"/>
      <c r="D609" s="337"/>
      <c r="E609" s="331"/>
      <c r="F609" s="318"/>
      <c r="G609" s="270"/>
      <c r="H609" s="270"/>
      <c r="I609" s="270"/>
    </row>
    <row r="610" spans="1:9" ht="15">
      <c r="A610" s="314"/>
      <c r="B610" s="335"/>
      <c r="C610" s="336"/>
      <c r="D610" s="337"/>
      <c r="E610" s="331"/>
      <c r="F610" s="318"/>
      <c r="G610" s="270"/>
      <c r="H610" s="270"/>
      <c r="I610" s="270"/>
    </row>
    <row r="611" spans="1:9" ht="15">
      <c r="A611" s="314"/>
      <c r="B611" s="335"/>
      <c r="C611" s="336"/>
      <c r="D611" s="337"/>
      <c r="E611" s="331"/>
      <c r="F611" s="318"/>
      <c r="G611" s="270"/>
      <c r="H611" s="270"/>
      <c r="I611" s="270"/>
    </row>
    <row r="612" spans="1:9" ht="15">
      <c r="A612" s="314"/>
      <c r="B612" s="335"/>
      <c r="C612" s="336"/>
      <c r="D612" s="337"/>
      <c r="E612" s="331"/>
      <c r="F612" s="318"/>
      <c r="G612" s="270"/>
      <c r="H612" s="270"/>
      <c r="I612" s="270"/>
    </row>
    <row r="613" spans="1:9" ht="15">
      <c r="A613" s="314"/>
      <c r="B613" s="335"/>
      <c r="C613" s="336"/>
      <c r="D613" s="337"/>
      <c r="E613" s="331"/>
      <c r="F613" s="318"/>
      <c r="G613" s="270"/>
      <c r="H613" s="270"/>
      <c r="I613" s="270"/>
    </row>
    <row r="614" spans="1:9" ht="15">
      <c r="A614" s="314"/>
      <c r="B614" s="335"/>
      <c r="C614" s="336"/>
      <c r="D614" s="337"/>
      <c r="E614" s="331"/>
      <c r="F614" s="318"/>
      <c r="G614" s="270"/>
      <c r="H614" s="270"/>
      <c r="I614" s="270"/>
    </row>
    <row r="615" spans="1:9" ht="15">
      <c r="A615" s="314"/>
      <c r="B615" s="335"/>
      <c r="C615" s="336"/>
      <c r="D615" s="337"/>
      <c r="E615" s="331"/>
      <c r="F615" s="318"/>
      <c r="G615" s="270"/>
      <c r="H615" s="270"/>
      <c r="I615" s="270"/>
    </row>
    <row r="616" spans="1:9" ht="15">
      <c r="A616" s="314"/>
      <c r="B616" s="335"/>
      <c r="C616" s="336"/>
      <c r="D616" s="337"/>
      <c r="E616" s="331"/>
      <c r="F616" s="318"/>
      <c r="G616" s="270"/>
      <c r="H616" s="270"/>
      <c r="I616" s="270"/>
    </row>
    <row r="617" spans="1:9" ht="15">
      <c r="A617" s="314"/>
      <c r="B617" s="335"/>
      <c r="C617" s="336"/>
      <c r="D617" s="337"/>
      <c r="E617" s="331"/>
      <c r="F617" s="318"/>
      <c r="G617" s="270"/>
      <c r="H617" s="270"/>
      <c r="I617" s="270"/>
    </row>
    <row r="618" spans="1:9" ht="15">
      <c r="A618" s="314"/>
      <c r="B618" s="335"/>
      <c r="C618" s="336"/>
      <c r="D618" s="337"/>
      <c r="E618" s="331"/>
      <c r="F618" s="318"/>
      <c r="G618" s="270"/>
      <c r="H618" s="270"/>
      <c r="I618" s="270"/>
    </row>
    <row r="619" spans="1:9" ht="15">
      <c r="A619" s="314"/>
      <c r="B619" s="335"/>
      <c r="C619" s="336"/>
      <c r="D619" s="337"/>
      <c r="E619" s="331"/>
      <c r="F619" s="318"/>
      <c r="G619" s="270"/>
      <c r="H619" s="270"/>
      <c r="I619" s="270"/>
    </row>
    <row r="620" spans="1:9" ht="15">
      <c r="A620" s="314"/>
      <c r="B620" s="335"/>
      <c r="C620" s="336"/>
      <c r="D620" s="337"/>
      <c r="E620" s="331"/>
      <c r="F620" s="318"/>
      <c r="G620" s="270"/>
      <c r="H620" s="270"/>
      <c r="I620" s="270"/>
    </row>
    <row r="621" spans="1:9" ht="15">
      <c r="A621" s="314"/>
      <c r="B621" s="335"/>
      <c r="C621" s="336"/>
      <c r="D621" s="337"/>
      <c r="E621" s="331"/>
      <c r="F621" s="318"/>
      <c r="G621" s="270"/>
      <c r="H621" s="270"/>
      <c r="I621" s="270"/>
    </row>
    <row r="622" spans="1:9" ht="15">
      <c r="A622" s="314"/>
      <c r="B622" s="335"/>
      <c r="C622" s="336"/>
      <c r="D622" s="337"/>
      <c r="E622" s="331"/>
      <c r="F622" s="318"/>
      <c r="G622" s="270"/>
      <c r="H622" s="270"/>
      <c r="I622" s="270"/>
    </row>
    <row r="623" spans="1:9" ht="15">
      <c r="A623" s="314"/>
      <c r="B623" s="335"/>
      <c r="C623" s="336"/>
      <c r="D623" s="337"/>
      <c r="E623" s="331"/>
      <c r="F623" s="318"/>
      <c r="G623" s="270"/>
      <c r="H623" s="270"/>
      <c r="I623" s="270"/>
    </row>
    <row r="624" spans="1:9" ht="15">
      <c r="A624" s="314"/>
      <c r="B624" s="335"/>
      <c r="C624" s="336"/>
      <c r="D624" s="337"/>
      <c r="E624" s="331"/>
      <c r="F624" s="318"/>
      <c r="G624" s="270"/>
      <c r="H624" s="270"/>
      <c r="I624" s="270"/>
    </row>
    <row r="625" spans="1:9" ht="15">
      <c r="A625" s="314"/>
      <c r="B625" s="335"/>
      <c r="C625" s="336"/>
      <c r="D625" s="337"/>
      <c r="E625" s="331"/>
      <c r="F625" s="318"/>
      <c r="G625" s="270"/>
      <c r="H625" s="270"/>
      <c r="I625" s="270"/>
    </row>
    <row r="626" spans="1:9" ht="15">
      <c r="A626" s="314"/>
      <c r="B626" s="335"/>
      <c r="C626" s="336"/>
      <c r="D626" s="337"/>
      <c r="E626" s="331"/>
      <c r="F626" s="318"/>
      <c r="G626" s="270"/>
      <c r="H626" s="270"/>
      <c r="I626" s="270"/>
    </row>
    <row r="627" spans="1:9" ht="15">
      <c r="A627" s="314"/>
      <c r="B627" s="335"/>
      <c r="C627" s="336"/>
      <c r="D627" s="337"/>
      <c r="E627" s="331"/>
      <c r="F627" s="318"/>
      <c r="G627" s="270"/>
      <c r="H627" s="270"/>
      <c r="I627" s="270"/>
    </row>
    <row r="628" spans="1:9" ht="15">
      <c r="A628" s="314"/>
      <c r="B628" s="335"/>
      <c r="C628" s="336"/>
      <c r="D628" s="337"/>
      <c r="E628" s="331"/>
      <c r="F628" s="318"/>
      <c r="G628" s="270"/>
      <c r="H628" s="270"/>
      <c r="I628" s="270"/>
    </row>
    <row r="629" spans="1:9" ht="15">
      <c r="A629" s="314"/>
      <c r="B629" s="335"/>
      <c r="C629" s="336"/>
      <c r="D629" s="337"/>
      <c r="E629" s="331"/>
      <c r="F629" s="318"/>
      <c r="G629" s="270"/>
      <c r="H629" s="270"/>
      <c r="I629" s="270"/>
    </row>
    <row r="630" spans="1:9" ht="15">
      <c r="A630" s="314"/>
      <c r="B630" s="335"/>
      <c r="C630" s="336"/>
      <c r="D630" s="337"/>
      <c r="E630" s="331"/>
      <c r="F630" s="318"/>
      <c r="G630" s="270"/>
      <c r="H630" s="270"/>
      <c r="I630" s="270"/>
    </row>
    <row r="631" spans="1:9" ht="15">
      <c r="A631" s="314"/>
      <c r="B631" s="335"/>
      <c r="C631" s="336"/>
      <c r="D631" s="337"/>
      <c r="E631" s="331"/>
      <c r="F631" s="318"/>
      <c r="G631" s="270"/>
      <c r="H631" s="270"/>
      <c r="I631" s="270"/>
    </row>
    <row r="632" spans="1:9" ht="15">
      <c r="A632" s="314"/>
      <c r="B632" s="335"/>
      <c r="C632" s="336"/>
      <c r="D632" s="337"/>
      <c r="E632" s="331"/>
      <c r="F632" s="318"/>
      <c r="G632" s="270"/>
      <c r="H632" s="270"/>
      <c r="I632" s="270"/>
    </row>
    <row r="633" spans="1:9" ht="15">
      <c r="A633" s="314"/>
      <c r="B633" s="335"/>
      <c r="C633" s="336"/>
      <c r="D633" s="337"/>
      <c r="E633" s="331"/>
      <c r="F633" s="318"/>
      <c r="G633" s="270"/>
      <c r="H633" s="270"/>
      <c r="I633" s="270"/>
    </row>
    <row r="634" spans="1:9" ht="15">
      <c r="A634" s="314"/>
      <c r="B634" s="335"/>
      <c r="C634" s="336"/>
      <c r="D634" s="337"/>
      <c r="E634" s="331"/>
      <c r="F634" s="318"/>
      <c r="G634" s="270"/>
      <c r="H634" s="270"/>
      <c r="I634" s="270"/>
    </row>
    <row r="635" spans="1:6" s="270" customFormat="1" ht="15">
      <c r="A635" s="314"/>
      <c r="B635" s="335"/>
      <c r="C635" s="336"/>
      <c r="D635" s="337"/>
      <c r="E635" s="331"/>
      <c r="F635" s="318"/>
    </row>
    <row r="636" spans="1:6" s="270" customFormat="1" ht="15">
      <c r="A636" s="314"/>
      <c r="B636" s="335"/>
      <c r="C636" s="336"/>
      <c r="D636" s="337"/>
      <c r="E636" s="331"/>
      <c r="F636" s="318"/>
    </row>
    <row r="637" spans="1:6" s="270" customFormat="1" ht="15">
      <c r="A637" s="314"/>
      <c r="B637" s="335"/>
      <c r="C637" s="336"/>
      <c r="D637" s="337"/>
      <c r="E637" s="331"/>
      <c r="F637" s="318"/>
    </row>
    <row r="638" spans="1:6" s="270" customFormat="1" ht="15">
      <c r="A638" s="314"/>
      <c r="B638" s="335"/>
      <c r="C638" s="336"/>
      <c r="D638" s="337"/>
      <c r="E638" s="331"/>
      <c r="F638" s="318"/>
    </row>
    <row r="639" spans="1:6" s="270" customFormat="1" ht="15">
      <c r="A639" s="314"/>
      <c r="B639" s="335"/>
      <c r="C639" s="336"/>
      <c r="D639" s="337"/>
      <c r="E639" s="331"/>
      <c r="F639" s="318"/>
    </row>
    <row r="640" spans="1:6" s="270" customFormat="1" ht="15">
      <c r="A640" s="314"/>
      <c r="B640" s="335"/>
      <c r="C640" s="336"/>
      <c r="D640" s="337"/>
      <c r="E640" s="331"/>
      <c r="F640" s="318"/>
    </row>
    <row r="641" spans="1:6" s="270" customFormat="1" ht="15">
      <c r="A641" s="314"/>
      <c r="B641" s="335"/>
      <c r="C641" s="336"/>
      <c r="D641" s="337"/>
      <c r="E641" s="331"/>
      <c r="F641" s="318"/>
    </row>
    <row r="642" spans="1:6" s="270" customFormat="1" ht="15">
      <c r="A642" s="314"/>
      <c r="B642" s="335"/>
      <c r="C642" s="336"/>
      <c r="D642" s="337"/>
      <c r="E642" s="331"/>
      <c r="F642" s="318"/>
    </row>
    <row r="643" spans="1:6" s="270" customFormat="1" ht="15">
      <c r="A643" s="314"/>
      <c r="B643" s="335"/>
      <c r="C643" s="336"/>
      <c r="D643" s="337"/>
      <c r="E643" s="331"/>
      <c r="F643" s="318"/>
    </row>
    <row r="644" spans="1:6" s="270" customFormat="1" ht="15">
      <c r="A644" s="314"/>
      <c r="B644" s="335"/>
      <c r="C644" s="336"/>
      <c r="D644" s="337"/>
      <c r="E644" s="331"/>
      <c r="F644" s="318"/>
    </row>
    <row r="645" spans="1:6" s="270" customFormat="1" ht="15">
      <c r="A645" s="314"/>
      <c r="B645" s="335"/>
      <c r="C645" s="336"/>
      <c r="D645" s="337"/>
      <c r="E645" s="331"/>
      <c r="F645" s="318"/>
    </row>
    <row r="646" spans="1:6" s="270" customFormat="1" ht="15">
      <c r="A646" s="314"/>
      <c r="B646" s="335"/>
      <c r="C646" s="336"/>
      <c r="D646" s="337"/>
      <c r="E646" s="331"/>
      <c r="F646" s="318"/>
    </row>
    <row r="647" spans="1:6" s="270" customFormat="1" ht="15">
      <c r="A647" s="314"/>
      <c r="B647" s="335"/>
      <c r="C647" s="336"/>
      <c r="D647" s="337"/>
      <c r="E647" s="331"/>
      <c r="F647" s="318"/>
    </row>
    <row r="648" spans="1:6" s="270" customFormat="1" ht="15">
      <c r="A648" s="314"/>
      <c r="B648" s="335"/>
      <c r="C648" s="336"/>
      <c r="D648" s="337"/>
      <c r="E648" s="331"/>
      <c r="F648" s="318"/>
    </row>
    <row r="649" spans="1:6" s="270" customFormat="1" ht="15">
      <c r="A649" s="314"/>
      <c r="B649" s="335"/>
      <c r="C649" s="336"/>
      <c r="D649" s="337"/>
      <c r="E649" s="331"/>
      <c r="F649" s="318"/>
    </row>
    <row r="650" spans="1:6" s="270" customFormat="1" ht="15">
      <c r="A650" s="314"/>
      <c r="B650" s="335"/>
      <c r="C650" s="336"/>
      <c r="D650" s="337"/>
      <c r="E650" s="331"/>
      <c r="F650" s="318"/>
    </row>
    <row r="651" spans="1:6" s="270" customFormat="1" ht="15">
      <c r="A651" s="314"/>
      <c r="B651" s="335"/>
      <c r="C651" s="336"/>
      <c r="D651" s="337"/>
      <c r="E651" s="331"/>
      <c r="F651" s="318"/>
    </row>
    <row r="652" spans="1:6" s="270" customFormat="1" ht="15">
      <c r="A652" s="314"/>
      <c r="B652" s="335"/>
      <c r="C652" s="336"/>
      <c r="D652" s="337"/>
      <c r="E652" s="331"/>
      <c r="F652" s="318"/>
    </row>
    <row r="653" spans="1:6" s="270" customFormat="1" ht="15">
      <c r="A653" s="314"/>
      <c r="B653" s="335"/>
      <c r="C653" s="336"/>
      <c r="D653" s="337"/>
      <c r="E653" s="331"/>
      <c r="F653" s="318"/>
    </row>
    <row r="654" spans="1:6" s="270" customFormat="1" ht="15">
      <c r="A654" s="314"/>
      <c r="B654" s="335"/>
      <c r="C654" s="336"/>
      <c r="D654" s="337"/>
      <c r="E654" s="331"/>
      <c r="F654" s="318"/>
    </row>
    <row r="655" spans="1:6" s="270" customFormat="1" ht="15">
      <c r="A655" s="314"/>
      <c r="B655" s="335"/>
      <c r="C655" s="336"/>
      <c r="D655" s="337"/>
      <c r="E655" s="331"/>
      <c r="F655" s="318"/>
    </row>
    <row r="656" spans="1:6" s="270" customFormat="1" ht="15">
      <c r="A656" s="314"/>
      <c r="B656" s="335"/>
      <c r="C656" s="336"/>
      <c r="D656" s="337"/>
      <c r="E656" s="331"/>
      <c r="F656" s="318"/>
    </row>
    <row r="657" spans="1:6" s="270" customFormat="1" ht="15">
      <c r="A657" s="314"/>
      <c r="B657" s="335"/>
      <c r="C657" s="336"/>
      <c r="D657" s="337"/>
      <c r="E657" s="331"/>
      <c r="F657" s="318"/>
    </row>
    <row r="658" spans="1:6" s="270" customFormat="1" ht="15">
      <c r="A658" s="314"/>
      <c r="B658" s="335"/>
      <c r="C658" s="336"/>
      <c r="D658" s="337"/>
      <c r="E658" s="331"/>
      <c r="F658" s="318"/>
    </row>
    <row r="659" spans="1:6" s="270" customFormat="1" ht="15">
      <c r="A659" s="314"/>
      <c r="B659" s="335"/>
      <c r="C659" s="336"/>
      <c r="D659" s="337"/>
      <c r="E659" s="331"/>
      <c r="F659" s="318"/>
    </row>
    <row r="660" spans="1:6" s="270" customFormat="1" ht="15">
      <c r="A660" s="314"/>
      <c r="B660" s="335"/>
      <c r="C660" s="336"/>
      <c r="D660" s="337"/>
      <c r="E660" s="331"/>
      <c r="F660" s="318"/>
    </row>
    <row r="661" spans="1:6" s="270" customFormat="1" ht="15">
      <c r="A661" s="314"/>
      <c r="B661" s="335"/>
      <c r="C661" s="336"/>
      <c r="D661" s="337"/>
      <c r="E661" s="331"/>
      <c r="F661" s="318"/>
    </row>
    <row r="662" spans="1:6" s="270" customFormat="1" ht="15">
      <c r="A662" s="314"/>
      <c r="B662" s="335"/>
      <c r="C662" s="336"/>
      <c r="D662" s="337"/>
      <c r="E662" s="331"/>
      <c r="F662" s="318"/>
    </row>
    <row r="663" spans="1:6" s="270" customFormat="1" ht="15">
      <c r="A663" s="314"/>
      <c r="B663" s="335"/>
      <c r="C663" s="336"/>
      <c r="D663" s="337"/>
      <c r="E663" s="331"/>
      <c r="F663" s="318"/>
    </row>
    <row r="664" spans="1:6" s="270" customFormat="1" ht="15">
      <c r="A664" s="314"/>
      <c r="B664" s="335"/>
      <c r="C664" s="336"/>
      <c r="D664" s="337"/>
      <c r="E664" s="331"/>
      <c r="F664" s="318"/>
    </row>
    <row r="665" spans="1:6" s="270" customFormat="1" ht="15">
      <c r="A665" s="314"/>
      <c r="B665" s="335"/>
      <c r="C665" s="336"/>
      <c r="D665" s="337"/>
      <c r="E665" s="331"/>
      <c r="F665" s="318"/>
    </row>
    <row r="666" spans="1:6" s="270" customFormat="1" ht="15">
      <c r="A666" s="314"/>
      <c r="B666" s="335"/>
      <c r="C666" s="336"/>
      <c r="D666" s="337"/>
      <c r="E666" s="331"/>
      <c r="F666" s="318"/>
    </row>
    <row r="667" spans="1:6" s="270" customFormat="1" ht="15">
      <c r="A667" s="314"/>
      <c r="B667" s="335"/>
      <c r="C667" s="336"/>
      <c r="D667" s="337"/>
      <c r="E667" s="331"/>
      <c r="F667" s="318"/>
    </row>
    <row r="668" spans="1:6" s="270" customFormat="1" ht="15">
      <c r="A668" s="314"/>
      <c r="B668" s="335"/>
      <c r="C668" s="336"/>
      <c r="D668" s="337"/>
      <c r="E668" s="331"/>
      <c r="F668" s="318"/>
    </row>
    <row r="669" spans="1:6" s="270" customFormat="1" ht="15">
      <c r="A669" s="314"/>
      <c r="B669" s="335"/>
      <c r="C669" s="336"/>
      <c r="D669" s="337"/>
      <c r="E669" s="331"/>
      <c r="F669" s="318"/>
    </row>
    <row r="670" spans="1:6" s="270" customFormat="1" ht="15">
      <c r="A670" s="314"/>
      <c r="B670" s="335"/>
      <c r="C670" s="336"/>
      <c r="D670" s="337"/>
      <c r="E670" s="331"/>
      <c r="F670" s="318"/>
    </row>
    <row r="671" spans="1:6" s="270" customFormat="1" ht="15">
      <c r="A671" s="314"/>
      <c r="B671" s="335"/>
      <c r="C671" s="336"/>
      <c r="D671" s="337"/>
      <c r="E671" s="331"/>
      <c r="F671" s="318"/>
    </row>
    <row r="672" spans="1:6" s="270" customFormat="1" ht="15">
      <c r="A672" s="314"/>
      <c r="B672" s="335"/>
      <c r="C672" s="336"/>
      <c r="D672" s="337"/>
      <c r="E672" s="331"/>
      <c r="F672" s="318"/>
    </row>
    <row r="673" spans="1:6" s="270" customFormat="1" ht="15">
      <c r="A673" s="314"/>
      <c r="B673" s="335"/>
      <c r="C673" s="336"/>
      <c r="D673" s="337"/>
      <c r="E673" s="331"/>
      <c r="F673" s="318"/>
    </row>
    <row r="674" spans="1:6" s="270" customFormat="1" ht="15">
      <c r="A674" s="314"/>
      <c r="B674" s="335"/>
      <c r="C674" s="336"/>
      <c r="D674" s="337"/>
      <c r="E674" s="331"/>
      <c r="F674" s="318"/>
    </row>
    <row r="675" spans="1:6" s="270" customFormat="1" ht="15">
      <c r="A675" s="314"/>
      <c r="B675" s="335"/>
      <c r="C675" s="336"/>
      <c r="D675" s="337"/>
      <c r="E675" s="331"/>
      <c r="F675" s="318"/>
    </row>
    <row r="676" spans="1:6" s="270" customFormat="1" ht="15">
      <c r="A676" s="314"/>
      <c r="B676" s="335"/>
      <c r="C676" s="336"/>
      <c r="D676" s="337"/>
      <c r="E676" s="331"/>
      <c r="F676" s="318"/>
    </row>
    <row r="677" spans="1:6" s="270" customFormat="1" ht="15">
      <c r="A677" s="314"/>
      <c r="B677" s="335"/>
      <c r="C677" s="336"/>
      <c r="D677" s="337"/>
      <c r="E677" s="331"/>
      <c r="F677" s="318"/>
    </row>
    <row r="678" spans="1:6" s="270" customFormat="1" ht="15">
      <c r="A678" s="314"/>
      <c r="B678" s="335"/>
      <c r="C678" s="336"/>
      <c r="D678" s="337"/>
      <c r="E678" s="331"/>
      <c r="F678" s="318"/>
    </row>
    <row r="679" spans="1:6" s="270" customFormat="1" ht="15">
      <c r="A679" s="314"/>
      <c r="B679" s="335"/>
      <c r="C679" s="336"/>
      <c r="D679" s="337"/>
      <c r="E679" s="331"/>
      <c r="F679" s="318"/>
    </row>
    <row r="680" spans="1:6" s="270" customFormat="1" ht="15">
      <c r="A680" s="314"/>
      <c r="B680" s="335"/>
      <c r="C680" s="336"/>
      <c r="D680" s="337"/>
      <c r="E680" s="331"/>
      <c r="F680" s="318"/>
    </row>
    <row r="681" spans="1:6" s="270" customFormat="1" ht="15">
      <c r="A681" s="314"/>
      <c r="B681" s="335"/>
      <c r="C681" s="336"/>
      <c r="D681" s="337"/>
      <c r="E681" s="331"/>
      <c r="F681" s="318"/>
    </row>
    <row r="682" spans="1:6" s="270" customFormat="1" ht="15">
      <c r="A682" s="314"/>
      <c r="B682" s="335"/>
      <c r="C682" s="336"/>
      <c r="D682" s="337"/>
      <c r="E682" s="331"/>
      <c r="F682" s="318"/>
    </row>
    <row r="683" spans="1:6" s="270" customFormat="1" ht="15">
      <c r="A683" s="314"/>
      <c r="B683" s="335"/>
      <c r="C683" s="336"/>
      <c r="D683" s="337"/>
      <c r="E683" s="331"/>
      <c r="F683" s="318"/>
    </row>
    <row r="684" spans="1:6" s="270" customFormat="1" ht="15">
      <c r="A684" s="314"/>
      <c r="B684" s="335"/>
      <c r="C684" s="336"/>
      <c r="D684" s="337"/>
      <c r="E684" s="331"/>
      <c r="F684" s="318"/>
    </row>
    <row r="685" spans="1:6" s="270" customFormat="1" ht="15">
      <c r="A685" s="314"/>
      <c r="B685" s="335"/>
      <c r="C685" s="336"/>
      <c r="D685" s="337"/>
      <c r="E685" s="331"/>
      <c r="F685" s="318"/>
    </row>
    <row r="686" spans="1:6" s="270" customFormat="1" ht="15">
      <c r="A686" s="314"/>
      <c r="B686" s="335"/>
      <c r="C686" s="336"/>
      <c r="D686" s="337"/>
      <c r="E686" s="331"/>
      <c r="F686" s="318"/>
    </row>
    <row r="687" spans="1:6" s="270" customFormat="1" ht="15">
      <c r="A687" s="314"/>
      <c r="B687" s="335"/>
      <c r="C687" s="336"/>
      <c r="D687" s="337"/>
      <c r="E687" s="331"/>
      <c r="F687" s="318"/>
    </row>
    <row r="688" spans="1:6" s="270" customFormat="1" ht="15">
      <c r="A688" s="314"/>
      <c r="B688" s="335"/>
      <c r="C688" s="336"/>
      <c r="D688" s="337"/>
      <c r="E688" s="331"/>
      <c r="F688" s="318"/>
    </row>
    <row r="689" spans="1:6" s="270" customFormat="1" ht="15">
      <c r="A689" s="314"/>
      <c r="B689" s="335"/>
      <c r="C689" s="336"/>
      <c r="D689" s="337"/>
      <c r="E689" s="331"/>
      <c r="F689" s="318"/>
    </row>
    <row r="690" spans="1:6" s="270" customFormat="1" ht="15">
      <c r="A690" s="314"/>
      <c r="B690" s="335"/>
      <c r="C690" s="336"/>
      <c r="D690" s="337"/>
      <c r="E690" s="331"/>
      <c r="F690" s="318"/>
    </row>
    <row r="691" spans="1:6" s="270" customFormat="1" ht="15">
      <c r="A691" s="314"/>
      <c r="B691" s="335"/>
      <c r="C691" s="336"/>
      <c r="D691" s="337"/>
      <c r="E691" s="331"/>
      <c r="F691" s="318"/>
    </row>
    <row r="692" spans="1:6" s="270" customFormat="1" ht="15">
      <c r="A692" s="314"/>
      <c r="B692" s="335"/>
      <c r="C692" s="336"/>
      <c r="D692" s="337"/>
      <c r="E692" s="331"/>
      <c r="F692" s="318"/>
    </row>
    <row r="693" spans="1:6" s="270" customFormat="1" ht="15">
      <c r="A693" s="314"/>
      <c r="B693" s="335"/>
      <c r="C693" s="336"/>
      <c r="D693" s="337"/>
      <c r="E693" s="331"/>
      <c r="F693" s="318"/>
    </row>
    <row r="694" spans="1:6" s="270" customFormat="1" ht="15">
      <c r="A694" s="314"/>
      <c r="B694" s="335"/>
      <c r="C694" s="336"/>
      <c r="D694" s="337"/>
      <c r="E694" s="331"/>
      <c r="F694" s="318"/>
    </row>
    <row r="695" spans="1:6" s="270" customFormat="1" ht="15">
      <c r="A695" s="314"/>
      <c r="B695" s="335"/>
      <c r="C695" s="336"/>
      <c r="D695" s="337"/>
      <c r="E695" s="331"/>
      <c r="F695" s="318"/>
    </row>
    <row r="696" spans="1:6" s="270" customFormat="1" ht="15">
      <c r="A696" s="314"/>
      <c r="B696" s="335"/>
      <c r="C696" s="336"/>
      <c r="D696" s="337"/>
      <c r="E696" s="331"/>
      <c r="F696" s="318"/>
    </row>
    <row r="697" spans="1:6" s="270" customFormat="1" ht="15">
      <c r="A697" s="314"/>
      <c r="B697" s="335"/>
      <c r="C697" s="336"/>
      <c r="D697" s="337"/>
      <c r="E697" s="331"/>
      <c r="F697" s="318"/>
    </row>
    <row r="698" spans="1:6" s="270" customFormat="1" ht="15">
      <c r="A698" s="314"/>
      <c r="B698" s="335"/>
      <c r="C698" s="336"/>
      <c r="D698" s="337"/>
      <c r="E698" s="331"/>
      <c r="F698" s="318"/>
    </row>
    <row r="699" spans="1:6" s="270" customFormat="1" ht="15">
      <c r="A699" s="314"/>
      <c r="B699" s="335"/>
      <c r="C699" s="336"/>
      <c r="D699" s="337"/>
      <c r="E699" s="331"/>
      <c r="F699" s="318"/>
    </row>
    <row r="700" spans="1:6" s="270" customFormat="1" ht="15">
      <c r="A700" s="314"/>
      <c r="B700" s="335"/>
      <c r="C700" s="336"/>
      <c r="D700" s="337"/>
      <c r="E700" s="331"/>
      <c r="F700" s="318"/>
    </row>
    <row r="701" spans="1:6" s="270" customFormat="1" ht="15">
      <c r="A701" s="314"/>
      <c r="B701" s="335"/>
      <c r="C701" s="336"/>
      <c r="D701" s="337"/>
      <c r="E701" s="331"/>
      <c r="F701" s="318"/>
    </row>
    <row r="702" spans="1:6" s="270" customFormat="1" ht="15">
      <c r="A702" s="314"/>
      <c r="B702" s="335"/>
      <c r="C702" s="336"/>
      <c r="D702" s="337"/>
      <c r="E702" s="331"/>
      <c r="F702" s="318"/>
    </row>
    <row r="703" spans="1:6" s="270" customFormat="1" ht="15">
      <c r="A703" s="314"/>
      <c r="B703" s="335"/>
      <c r="C703" s="336"/>
      <c r="D703" s="337"/>
      <c r="E703" s="331"/>
      <c r="F703" s="318"/>
    </row>
    <row r="704" spans="1:6" s="270" customFormat="1" ht="15">
      <c r="A704" s="314"/>
      <c r="B704" s="335"/>
      <c r="C704" s="336"/>
      <c r="D704" s="337"/>
      <c r="E704" s="331"/>
      <c r="F704" s="318"/>
    </row>
    <row r="705" spans="1:6" s="270" customFormat="1" ht="15">
      <c r="A705" s="314"/>
      <c r="B705" s="335"/>
      <c r="C705" s="336"/>
      <c r="D705" s="337"/>
      <c r="E705" s="331"/>
      <c r="F705" s="318"/>
    </row>
    <row r="706" spans="1:6" s="270" customFormat="1" ht="15">
      <c r="A706" s="314"/>
      <c r="B706" s="335"/>
      <c r="C706" s="336"/>
      <c r="D706" s="337"/>
      <c r="E706" s="331"/>
      <c r="F706" s="318"/>
    </row>
    <row r="707" spans="1:6" s="270" customFormat="1" ht="15">
      <c r="A707" s="314"/>
      <c r="B707" s="335"/>
      <c r="C707" s="336"/>
      <c r="D707" s="337"/>
      <c r="E707" s="331"/>
      <c r="F707" s="318"/>
    </row>
    <row r="708" spans="1:6" s="270" customFormat="1" ht="15">
      <c r="A708" s="314"/>
      <c r="B708" s="335"/>
      <c r="C708" s="336"/>
      <c r="D708" s="337"/>
      <c r="E708" s="331"/>
      <c r="F708" s="318"/>
    </row>
    <row r="709" spans="1:6" s="270" customFormat="1" ht="15">
      <c r="A709" s="314"/>
      <c r="B709" s="335"/>
      <c r="C709" s="336"/>
      <c r="D709" s="337"/>
      <c r="E709" s="331"/>
      <c r="F709" s="318"/>
    </row>
    <row r="710" spans="1:6" s="270" customFormat="1" ht="15">
      <c r="A710" s="314"/>
      <c r="B710" s="335"/>
      <c r="C710" s="336"/>
      <c r="D710" s="337"/>
      <c r="E710" s="331"/>
      <c r="F710" s="318"/>
    </row>
    <row r="711" spans="1:6" s="270" customFormat="1" ht="15">
      <c r="A711" s="314"/>
      <c r="B711" s="335"/>
      <c r="C711" s="336"/>
      <c r="D711" s="337"/>
      <c r="E711" s="331"/>
      <c r="F711" s="318"/>
    </row>
    <row r="712" spans="1:6" s="270" customFormat="1" ht="15">
      <c r="A712" s="314"/>
      <c r="B712" s="335"/>
      <c r="C712" s="336"/>
      <c r="D712" s="337"/>
      <c r="E712" s="331"/>
      <c r="F712" s="318"/>
    </row>
    <row r="713" spans="1:6" s="270" customFormat="1" ht="15">
      <c r="A713" s="314"/>
      <c r="B713" s="335"/>
      <c r="C713" s="336"/>
      <c r="D713" s="337"/>
      <c r="E713" s="331"/>
      <c r="F713" s="318"/>
    </row>
    <row r="714" spans="1:6" s="270" customFormat="1" ht="15">
      <c r="A714" s="314"/>
      <c r="B714" s="335"/>
      <c r="C714" s="336"/>
      <c r="D714" s="337"/>
      <c r="E714" s="331"/>
      <c r="F714" s="318"/>
    </row>
    <row r="715" spans="1:6" s="270" customFormat="1" ht="15">
      <c r="A715" s="314"/>
      <c r="B715" s="335"/>
      <c r="C715" s="336"/>
      <c r="D715" s="337"/>
      <c r="E715" s="331"/>
      <c r="F715" s="318"/>
    </row>
    <row r="716" spans="1:6" s="270" customFormat="1" ht="15">
      <c r="A716" s="314"/>
      <c r="B716" s="335"/>
      <c r="C716" s="336"/>
      <c r="D716" s="337"/>
      <c r="E716" s="331"/>
      <c r="F716" s="318"/>
    </row>
    <row r="717" spans="1:6" s="270" customFormat="1" ht="15">
      <c r="A717" s="314"/>
      <c r="B717" s="335"/>
      <c r="C717" s="336"/>
      <c r="D717" s="337"/>
      <c r="E717" s="331"/>
      <c r="F717" s="318"/>
    </row>
    <row r="718" spans="1:6" s="270" customFormat="1" ht="15">
      <c r="A718" s="314"/>
      <c r="B718" s="335"/>
      <c r="C718" s="336"/>
      <c r="D718" s="337"/>
      <c r="E718" s="331"/>
      <c r="F718" s="318"/>
    </row>
    <row r="719" spans="1:6" s="270" customFormat="1" ht="15">
      <c r="A719" s="314"/>
      <c r="B719" s="335"/>
      <c r="C719" s="336"/>
      <c r="D719" s="337"/>
      <c r="E719" s="331"/>
      <c r="F719" s="318"/>
    </row>
    <row r="720" spans="1:6" s="270" customFormat="1" ht="15">
      <c r="A720" s="314"/>
      <c r="B720" s="335"/>
      <c r="C720" s="336"/>
      <c r="D720" s="337"/>
      <c r="E720" s="331"/>
      <c r="F720" s="318"/>
    </row>
    <row r="721" spans="1:6" s="270" customFormat="1" ht="15">
      <c r="A721" s="314"/>
      <c r="B721" s="335"/>
      <c r="C721" s="336"/>
      <c r="D721" s="337"/>
      <c r="E721" s="331"/>
      <c r="F721" s="318"/>
    </row>
    <row r="722" spans="1:6" s="270" customFormat="1" ht="15">
      <c r="A722" s="314"/>
      <c r="B722" s="335"/>
      <c r="C722" s="336"/>
      <c r="D722" s="337"/>
      <c r="E722" s="331"/>
      <c r="F722" s="318"/>
    </row>
    <row r="723" spans="1:6" s="270" customFormat="1" ht="15">
      <c r="A723" s="314"/>
      <c r="B723" s="335"/>
      <c r="C723" s="336"/>
      <c r="D723" s="337"/>
      <c r="E723" s="331"/>
      <c r="F723" s="318"/>
    </row>
    <row r="724" spans="1:6" s="270" customFormat="1" ht="15">
      <c r="A724" s="314"/>
      <c r="B724" s="335"/>
      <c r="C724" s="336"/>
      <c r="D724" s="337"/>
      <c r="E724" s="331"/>
      <c r="F724" s="318"/>
    </row>
    <row r="725" spans="1:6" s="270" customFormat="1" ht="15">
      <c r="A725" s="314"/>
      <c r="B725" s="335"/>
      <c r="C725" s="336"/>
      <c r="D725" s="337"/>
      <c r="E725" s="331"/>
      <c r="F725" s="318"/>
    </row>
    <row r="726" spans="1:6" s="270" customFormat="1" ht="15">
      <c r="A726" s="314"/>
      <c r="B726" s="335"/>
      <c r="C726" s="336"/>
      <c r="D726" s="337"/>
      <c r="E726" s="331"/>
      <c r="F726" s="318"/>
    </row>
    <row r="727" spans="1:6" s="270" customFormat="1" ht="15">
      <c r="A727" s="314"/>
      <c r="B727" s="335"/>
      <c r="C727" s="336"/>
      <c r="D727" s="337"/>
      <c r="E727" s="331"/>
      <c r="F727" s="318"/>
    </row>
    <row r="728" spans="1:6" s="270" customFormat="1" ht="15">
      <c r="A728" s="314"/>
      <c r="B728" s="335"/>
      <c r="C728" s="336"/>
      <c r="D728" s="337"/>
      <c r="E728" s="331"/>
      <c r="F728" s="318"/>
    </row>
    <row r="729" spans="1:6" s="270" customFormat="1" ht="15">
      <c r="A729" s="314"/>
      <c r="B729" s="335"/>
      <c r="C729" s="336"/>
      <c r="D729" s="337"/>
      <c r="E729" s="331"/>
      <c r="F729" s="318"/>
    </row>
    <row r="730" spans="1:6" s="270" customFormat="1" ht="15">
      <c r="A730" s="314"/>
      <c r="B730" s="335"/>
      <c r="C730" s="336"/>
      <c r="D730" s="337"/>
      <c r="E730" s="331"/>
      <c r="F730" s="318"/>
    </row>
    <row r="731" spans="1:6" s="270" customFormat="1" ht="15">
      <c r="A731" s="314"/>
      <c r="B731" s="335"/>
      <c r="C731" s="336"/>
      <c r="D731" s="337"/>
      <c r="E731" s="331"/>
      <c r="F731" s="318"/>
    </row>
    <row r="732" spans="1:6" s="270" customFormat="1" ht="15">
      <c r="A732" s="314"/>
      <c r="B732" s="335"/>
      <c r="C732" s="336"/>
      <c r="D732" s="337"/>
      <c r="E732" s="331"/>
      <c r="F732" s="318"/>
    </row>
    <row r="733" spans="1:6" s="270" customFormat="1" ht="15">
      <c r="A733" s="314"/>
      <c r="B733" s="335"/>
      <c r="C733" s="336"/>
      <c r="D733" s="337"/>
      <c r="E733" s="331"/>
      <c r="F733" s="318"/>
    </row>
    <row r="734" spans="1:6" s="270" customFormat="1" ht="15">
      <c r="A734" s="314"/>
      <c r="B734" s="335"/>
      <c r="C734" s="336"/>
      <c r="D734" s="337"/>
      <c r="E734" s="331"/>
      <c r="F734" s="318"/>
    </row>
    <row r="735" spans="1:6" s="270" customFormat="1" ht="15">
      <c r="A735" s="314"/>
      <c r="B735" s="335"/>
      <c r="C735" s="336"/>
      <c r="D735" s="337"/>
      <c r="E735" s="331"/>
      <c r="F735" s="318"/>
    </row>
    <row r="736" spans="1:6" s="270" customFormat="1" ht="15">
      <c r="A736" s="314"/>
      <c r="B736" s="335"/>
      <c r="C736" s="336"/>
      <c r="D736" s="337"/>
      <c r="E736" s="331"/>
      <c r="F736" s="318"/>
    </row>
    <row r="737" spans="1:6" s="270" customFormat="1" ht="15">
      <c r="A737" s="314"/>
      <c r="B737" s="335"/>
      <c r="C737" s="336"/>
      <c r="D737" s="337"/>
      <c r="E737" s="331"/>
      <c r="F737" s="318"/>
    </row>
    <row r="738" spans="1:6" s="270" customFormat="1" ht="15">
      <c r="A738" s="314"/>
      <c r="B738" s="335"/>
      <c r="C738" s="336"/>
      <c r="D738" s="337"/>
      <c r="E738" s="331"/>
      <c r="F738" s="318"/>
    </row>
    <row r="739" spans="1:6" s="270" customFormat="1" ht="15">
      <c r="A739" s="314"/>
      <c r="B739" s="335"/>
      <c r="C739" s="336"/>
      <c r="D739" s="337"/>
      <c r="E739" s="331"/>
      <c r="F739" s="318"/>
    </row>
    <row r="740" spans="1:6" s="270" customFormat="1" ht="15">
      <c r="A740" s="314"/>
      <c r="B740" s="335"/>
      <c r="C740" s="336"/>
      <c r="D740" s="337"/>
      <c r="E740" s="331"/>
      <c r="F740" s="318"/>
    </row>
    <row r="741" spans="1:6" s="270" customFormat="1" ht="15">
      <c r="A741" s="314"/>
      <c r="B741" s="335"/>
      <c r="C741" s="336"/>
      <c r="D741" s="337"/>
      <c r="E741" s="331"/>
      <c r="F741" s="318"/>
    </row>
  </sheetData>
  <sheetProtection/>
  <protectedRanges>
    <protectedRange sqref="I224" name="Range10"/>
  </protectedRanges>
  <mergeCells count="11">
    <mergeCell ref="H5:I5"/>
    <mergeCell ref="A1:I1"/>
    <mergeCell ref="A2:I2"/>
    <mergeCell ref="H4:I4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35433070866141736" right="0.15748031496062992" top="0.1968503937007874" bottom="0.1968503937007874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7">
      <selection activeCell="H24" sqref="H24"/>
    </sheetView>
  </sheetViews>
  <sheetFormatPr defaultColWidth="9.140625" defaultRowHeight="12.75"/>
  <cols>
    <col min="1" max="1" width="6.421875" style="234" customWidth="1"/>
    <col min="2" max="2" width="29.140625" style="234" customWidth="1"/>
    <col min="3" max="3" width="14.28125" style="234" customWidth="1"/>
    <col min="4" max="4" width="15.28125" style="234" customWidth="1"/>
    <col min="5" max="5" width="19.7109375" style="234" customWidth="1"/>
    <col min="6" max="16384" width="9.140625" style="234" customWidth="1"/>
  </cols>
  <sheetData>
    <row r="1" spans="1:5" ht="49.5" customHeight="1">
      <c r="A1" s="396" t="s">
        <v>985</v>
      </c>
      <c r="B1" s="397"/>
      <c r="C1" s="397"/>
      <c r="D1" s="397"/>
      <c r="E1" s="397"/>
    </row>
    <row r="2" spans="1:5" ht="14.25">
      <c r="A2" s="235"/>
      <c r="E2" s="236"/>
    </row>
    <row r="3" spans="1:5" ht="12.75">
      <c r="A3" s="237" t="s">
        <v>744</v>
      </c>
      <c r="E3" s="236"/>
    </row>
    <row r="4" spans="1:5" ht="38.25">
      <c r="A4" s="398" t="s">
        <v>745</v>
      </c>
      <c r="B4" s="398" t="s">
        <v>456</v>
      </c>
      <c r="C4" s="238" t="s">
        <v>746</v>
      </c>
      <c r="D4" s="238" t="s">
        <v>747</v>
      </c>
      <c r="E4" s="239" t="s">
        <v>748</v>
      </c>
    </row>
    <row r="5" spans="1:5" ht="12.75">
      <c r="A5" s="398" t="s">
        <v>749</v>
      </c>
      <c r="B5" s="398"/>
      <c r="C5" s="240">
        <v>1</v>
      </c>
      <c r="D5" s="240">
        <v>2</v>
      </c>
      <c r="E5" s="238">
        <v>3</v>
      </c>
    </row>
    <row r="6" spans="1:5" ht="51">
      <c r="A6" s="233">
        <v>1</v>
      </c>
      <c r="B6" s="241" t="s">
        <v>750</v>
      </c>
      <c r="C6" s="340">
        <v>78354.6</v>
      </c>
      <c r="D6" s="340">
        <v>78354.6</v>
      </c>
      <c r="E6" s="251">
        <v>14580</v>
      </c>
    </row>
    <row r="7" spans="1:5" ht="38.25">
      <c r="A7" s="233">
        <v>2</v>
      </c>
      <c r="B7" s="241" t="s">
        <v>751</v>
      </c>
      <c r="C7" s="341">
        <v>102807.1</v>
      </c>
      <c r="D7" s="341">
        <v>102807.1</v>
      </c>
      <c r="E7" s="251">
        <v>17773.8</v>
      </c>
    </row>
    <row r="8" spans="1:5" ht="25.5">
      <c r="A8" s="233">
        <v>3</v>
      </c>
      <c r="B8" s="241" t="s">
        <v>752</v>
      </c>
      <c r="C8" s="242">
        <v>97851</v>
      </c>
      <c r="D8" s="242">
        <v>91851</v>
      </c>
      <c r="E8" s="251">
        <v>50000</v>
      </c>
    </row>
    <row r="9" spans="1:5" ht="25.5">
      <c r="A9" s="233">
        <v>4</v>
      </c>
      <c r="B9" s="241" t="s">
        <v>753</v>
      </c>
      <c r="C9" s="340">
        <v>6087</v>
      </c>
      <c r="D9" s="243">
        <v>0</v>
      </c>
      <c r="E9" s="239" t="s">
        <v>81</v>
      </c>
    </row>
    <row r="10" spans="1:7" ht="25.5">
      <c r="A10" s="233">
        <v>5</v>
      </c>
      <c r="B10" s="241" t="s">
        <v>754</v>
      </c>
      <c r="C10" s="243"/>
      <c r="D10" s="243"/>
      <c r="E10" s="239" t="s">
        <v>81</v>
      </c>
      <c r="G10" s="339"/>
    </row>
    <row r="11" spans="1:5" ht="12.75">
      <c r="A11" s="244"/>
      <c r="B11" s="245"/>
      <c r="C11" s="246"/>
      <c r="D11" s="246"/>
      <c r="E11" s="247"/>
    </row>
    <row r="12" spans="1:7" ht="12.75">
      <c r="A12" s="244"/>
      <c r="B12" s="245"/>
      <c r="C12" s="246"/>
      <c r="D12" s="246"/>
      <c r="E12" s="247"/>
      <c r="G12" s="339"/>
    </row>
    <row r="13" spans="1:7" ht="12.75">
      <c r="A13" s="244"/>
      <c r="B13" s="245"/>
      <c r="C13" s="248"/>
      <c r="D13" s="246"/>
      <c r="E13" s="247"/>
      <c r="G13" s="339"/>
    </row>
    <row r="14" spans="1:5" ht="12.75">
      <c r="A14" s="244"/>
      <c r="B14" s="245"/>
      <c r="C14" s="248"/>
      <c r="D14" s="246"/>
      <c r="E14" s="247"/>
    </row>
    <row r="15" spans="3:8" ht="12.75">
      <c r="C15" s="248"/>
      <c r="G15" s="339"/>
      <c r="H15" s="339"/>
    </row>
    <row r="17" spans="1:5" ht="45.75" customHeight="1">
      <c r="A17" s="396" t="s">
        <v>986</v>
      </c>
      <c r="B17" s="397"/>
      <c r="C17" s="397"/>
      <c r="D17" s="397"/>
      <c r="E17" s="397"/>
    </row>
    <row r="21" spans="1:5" ht="12.75">
      <c r="A21" s="237" t="s">
        <v>744</v>
      </c>
      <c r="E21" s="236"/>
    </row>
    <row r="22" spans="1:6" ht="38.25">
      <c r="A22" s="398" t="s">
        <v>745</v>
      </c>
      <c r="B22" s="398" t="s">
        <v>456</v>
      </c>
      <c r="C22" s="238" t="s">
        <v>288</v>
      </c>
      <c r="D22" s="238" t="s">
        <v>289</v>
      </c>
      <c r="F22" s="339"/>
    </row>
    <row r="23" spans="1:4" ht="12.75">
      <c r="A23" s="398" t="s">
        <v>749</v>
      </c>
      <c r="B23" s="398"/>
      <c r="C23" s="240">
        <v>1</v>
      </c>
      <c r="D23" s="240">
        <v>2</v>
      </c>
    </row>
    <row r="24" spans="1:6" ht="51">
      <c r="A24" s="233">
        <v>1</v>
      </c>
      <c r="B24" s="241" t="s">
        <v>750</v>
      </c>
      <c r="C24" s="242">
        <v>21863.3</v>
      </c>
      <c r="D24" s="242">
        <v>21863.3</v>
      </c>
      <c r="F24" s="339"/>
    </row>
    <row r="25" spans="1:6" ht="38.25">
      <c r="A25" s="233">
        <v>2</v>
      </c>
      <c r="B25" s="241" t="s">
        <v>751</v>
      </c>
      <c r="C25" s="243">
        <v>28030.6</v>
      </c>
      <c r="D25" s="243">
        <v>28030.6</v>
      </c>
      <c r="F25" s="339"/>
    </row>
    <row r="26" spans="1:4" ht="25.5">
      <c r="A26" s="233">
        <v>3</v>
      </c>
      <c r="B26" s="241" t="s">
        <v>752</v>
      </c>
      <c r="C26" s="243">
        <v>11120.4</v>
      </c>
      <c r="D26" s="243">
        <v>11120.4</v>
      </c>
    </row>
    <row r="29" ht="15">
      <c r="B29" s="253" t="s">
        <v>975</v>
      </c>
    </row>
  </sheetData>
  <sheetProtection/>
  <mergeCells count="6">
    <mergeCell ref="A1:E1"/>
    <mergeCell ref="A4:A5"/>
    <mergeCell ref="B4:B5"/>
    <mergeCell ref="A22:A23"/>
    <mergeCell ref="B22:B23"/>
    <mergeCell ref="A17:E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8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15.57421875" style="1" customWidth="1"/>
    <col min="2" max="2" width="15.421875" style="1" customWidth="1"/>
    <col min="3" max="3" width="13.28125" style="1" customWidth="1"/>
    <col min="4" max="4" width="14.140625" style="1" customWidth="1"/>
    <col min="5" max="5" width="15.28125" style="1" customWidth="1"/>
    <col min="6" max="6" width="13.7109375" style="1" customWidth="1"/>
    <col min="7" max="16384" width="9.140625" style="1" customWidth="1"/>
  </cols>
  <sheetData>
    <row r="2" ht="15">
      <c r="B2" s="227" t="s">
        <v>755</v>
      </c>
    </row>
    <row r="4" ht="14.25">
      <c r="A4" s="1" t="s">
        <v>756</v>
      </c>
    </row>
    <row r="7" spans="1:6" ht="51.75" customHeight="1">
      <c r="A7" s="399" t="s">
        <v>757</v>
      </c>
      <c r="B7" s="399" t="s">
        <v>758</v>
      </c>
      <c r="C7" s="401" t="s">
        <v>759</v>
      </c>
      <c r="D7" s="402"/>
      <c r="E7" s="401" t="s">
        <v>760</v>
      </c>
      <c r="F7" s="402"/>
    </row>
    <row r="8" spans="1:6" ht="44.25" customHeight="1">
      <c r="A8" s="400"/>
      <c r="B8" s="400"/>
      <c r="C8" s="228" t="s">
        <v>761</v>
      </c>
      <c r="D8" s="228" t="s">
        <v>762</v>
      </c>
      <c r="E8" s="228" t="s">
        <v>761</v>
      </c>
      <c r="F8" s="228" t="s">
        <v>762</v>
      </c>
    </row>
    <row r="9" spans="1:6" ht="15.75" customHeight="1">
      <c r="A9" s="226" t="s">
        <v>763</v>
      </c>
      <c r="B9" s="226" t="s">
        <v>764</v>
      </c>
      <c r="C9" s="226">
        <v>972.2</v>
      </c>
      <c r="D9" s="226">
        <v>4963.6</v>
      </c>
      <c r="E9" s="226">
        <v>0</v>
      </c>
      <c r="F9" s="226">
        <v>0</v>
      </c>
    </row>
    <row r="10" spans="1:6" ht="13.5" customHeight="1">
      <c r="A10" s="226"/>
      <c r="B10" s="226" t="s">
        <v>765</v>
      </c>
      <c r="C10" s="226">
        <v>1142.1</v>
      </c>
      <c r="D10" s="226">
        <v>3997.9</v>
      </c>
      <c r="E10" s="226">
        <v>10</v>
      </c>
      <c r="F10" s="229">
        <v>21</v>
      </c>
    </row>
    <row r="11" spans="1:6" ht="13.5" customHeight="1">
      <c r="A11" s="226"/>
      <c r="B11" s="226" t="s">
        <v>766</v>
      </c>
      <c r="C11" s="226">
        <v>2355.4</v>
      </c>
      <c r="D11" s="226">
        <v>3601.6</v>
      </c>
      <c r="E11" s="226">
        <v>611.4</v>
      </c>
      <c r="F11" s="229">
        <v>1007.4</v>
      </c>
    </row>
    <row r="12" spans="1:6" ht="15.75" customHeight="1">
      <c r="A12" s="226" t="s">
        <v>767</v>
      </c>
      <c r="B12" s="226"/>
      <c r="C12" s="226">
        <f>SUM(C9:C11)</f>
        <v>4469.700000000001</v>
      </c>
      <c r="D12" s="226">
        <f>SUM(D9:D11)</f>
        <v>12563.1</v>
      </c>
      <c r="E12" s="226">
        <f>SUM(E9:E11)</f>
        <v>621.4</v>
      </c>
      <c r="F12" s="229">
        <f>SUM(F9:F11)</f>
        <v>1028.4</v>
      </c>
    </row>
    <row r="18" ht="15">
      <c r="B18" s="253" t="s">
        <v>975</v>
      </c>
    </row>
  </sheetData>
  <sheetProtection/>
  <mergeCells count="4">
    <mergeCell ref="A7:A8"/>
    <mergeCell ref="B7:B8"/>
    <mergeCell ref="C7:D7"/>
    <mergeCell ref="E7:F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2016-01-22T11:57:17Z</cp:lastPrinted>
  <dcterms:created xsi:type="dcterms:W3CDTF">1996-10-14T23:33:28Z</dcterms:created>
  <dcterms:modified xsi:type="dcterms:W3CDTF">2016-01-27T06:17:25Z</dcterms:modified>
  <cp:category/>
  <cp:version/>
  <cp:contentType/>
  <cp:contentStatus/>
</cp:coreProperties>
</file>