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kam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<sst xmlns="http://schemas.openxmlformats.org/spreadsheetml/2006/main" count="238" uniqueCount="148">
  <si>
    <t xml:space="preserve"> ՀԱՇՎԵՏՎՈՒԹՅՈՒՆ</t>
  </si>
  <si>
    <t xml:space="preserve">Հ/հ </t>
  </si>
  <si>
    <t>Համայնքի անվանումը</t>
  </si>
  <si>
    <t>Ֆոնդային բյուջեի տարեսկզբի մնացորդ</t>
  </si>
  <si>
    <t>Վարչական բյուջեի տարեսկզբի մնացորդ</t>
  </si>
  <si>
    <t>ԸՆԴԱՄԵՆԸ   ԵԿԱՄՈՒՏՆԵՐ                                                                                                     ( տող 1100+տող 1200+
տող 1300)</t>
  </si>
  <si>
    <t xml:space="preserve">որից`                                                                                                                              ՍԵՓԱԿԱՆ ԵԿԱՄՈՒՏՆԵՐ
   (Ընդամենը եկամուտներ առանց 
   պաշտոնական դրամաշնորհների)                                                                                                                                   </t>
  </si>
  <si>
    <t xml:space="preserve">                                                                            Վարչական բյուջե</t>
  </si>
  <si>
    <t>Ընդամենը վարչական բյուջեի եկամուտները</t>
  </si>
  <si>
    <t>Ֆոնդային  բյուջե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</si>
  <si>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</si>
  <si>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</si>
  <si>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 xml:space="preserve">1.5 Այլ հարկային եկամուտներ (բյուջ. տող 1161+տող 1165)  </t>
  </si>
  <si>
    <t>3.3 Գույքի վարձակալությունից եկամուտներ (տող 1331+տող 1332+տող 1333+տող 1334)</t>
  </si>
  <si>
    <t>2. Պաշտոնական դրամաշնորհներ (տող 1210+տող 1220+տող 1230+ տող 1240+տող 1250+տող 1260)</t>
  </si>
  <si>
    <t>3. Այլ եկամուտներ (տող 1310 + տող 1380 + տող 1390)</t>
  </si>
  <si>
    <t xml:space="preserve">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</si>
  <si>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>Ընդամենը հողի հարկի ապառքը 01.01.12թ. դրությամբ*</t>
  </si>
  <si>
    <t>Ընդամենը տույժերի և տուգանքների գումարները</t>
  </si>
  <si>
    <t>2012թ. բյուջեում ներառված հողի հարկի ապառքի գումարը*</t>
  </si>
  <si>
    <t>Ընդամենը գույքահարկի ապառքը 01.01.12թ. դրությամբ*</t>
  </si>
  <si>
    <t>2012թ. բյուջեում ներառված գույքահակի ապառքի գումարը*</t>
  </si>
  <si>
    <t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</si>
  <si>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</si>
  <si>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</si>
  <si>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</si>
  <si>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</si>
  <si>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Այլ եկամուտներ*</t>
  </si>
  <si>
    <t xml:space="preserve"> 3.8  Կապիտալ ոչ պաշտոնական դրամաշնորհներ
 (տող 1381+տող 1382)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</si>
  <si>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</si>
  <si>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</si>
  <si>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</si>
  <si>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</si>
  <si>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                                                                          </t>
  </si>
  <si>
    <t>կատ. %-ը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</si>
  <si>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</si>
  <si>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</si>
  <si>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</si>
  <si>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</si>
  <si>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</si>
  <si>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</si>
  <si>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</si>
  <si>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</si>
  <si>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</si>
  <si>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</si>
  <si>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</si>
  <si>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</si>
  <si>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</si>
  <si>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</si>
  <si>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</si>
  <si>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</si>
  <si>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</si>
  <si>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</si>
  <si>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</si>
  <si>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</si>
  <si>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</si>
  <si>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</si>
  <si>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</si>
  <si>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</si>
  <si>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</si>
  <si>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</si>
  <si>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</si>
  <si>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</si>
  <si>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</si>
  <si>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</si>
  <si>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</si>
  <si>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</si>
  <si>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</si>
  <si>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</si>
  <si>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</si>
  <si>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</si>
  <si>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</si>
  <si>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</si>
  <si>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</si>
  <si>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</si>
  <si>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</si>
  <si>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</si>
  <si>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</si>
  <si>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</si>
  <si>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</si>
  <si>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</si>
  <si>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</si>
  <si>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</si>
  <si>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</si>
  <si>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</si>
  <si>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</si>
  <si>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</si>
  <si>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</si>
  <si>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</si>
  <si>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</si>
  <si>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</si>
  <si>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</si>
  <si>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</si>
  <si>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</si>
  <si>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</si>
  <si>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</si>
  <si>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</si>
  <si>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</si>
  <si>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</si>
  <si>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</si>
  <si>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</si>
  <si>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</si>
  <si>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</si>
  <si>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</si>
  <si>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</si>
  <si>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</si>
  <si>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</si>
  <si>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</si>
  <si>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</si>
  <si>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</si>
  <si>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</si>
  <si>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</si>
  <si>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</si>
  <si>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</si>
  <si>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</si>
  <si>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</si>
  <si>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</si>
  <si>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</si>
  <si>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</si>
  <si>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</si>
  <si>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</si>
  <si>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</si>
  <si>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</si>
  <si>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</si>
  <si>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</si>
  <si>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</si>
  <si>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</t>
  </si>
  <si>
    <t xml:space="preserve">ծրագիր 
3 ամիս                                                                                                                                                                                                                                   </t>
  </si>
  <si>
    <t>Ընդամենը գույքահարկ</t>
  </si>
  <si>
    <t>3.3 Ընդամենը գույքի վարձակալությունից եկամուտներ
 (տող 1331+տող 1332+տող 1333+տող 1334)</t>
  </si>
  <si>
    <t>հազար դրամ</t>
  </si>
  <si>
    <t xml:space="preserve">ծրագիր 
5 ամիս                                                                                                                                                                                                                                   </t>
  </si>
  <si>
    <t>2.6 Կապիտալ ներքին պաշտոնական դրամաշնորհներ` ստացված կառավարման այլ մակարդակներից
 (տող 1261+տող 1262)</t>
  </si>
  <si>
    <r>
      <t xml:space="preserve">
</t>
    </r>
    <r>
      <rPr>
        <b/>
        <sz val="10"/>
        <color indexed="63"/>
        <rFont val="GHEA Grapalat"/>
        <family val="3"/>
      </rPr>
      <t>3.2</t>
    </r>
    <r>
      <rPr>
        <sz val="10"/>
        <color indexed="63"/>
        <rFont val="GHEA Grapalat"/>
        <family val="3"/>
      </rPr>
      <t xml:space="preserve"> Շահաբաժիններ +
</t>
    </r>
    <r>
      <rPr>
        <b/>
        <sz val="10"/>
        <color indexed="63"/>
        <rFont val="GHEA Grapalat"/>
        <family val="3"/>
      </rPr>
      <t xml:space="preserve">3.5 </t>
    </r>
    <r>
      <rPr>
        <sz val="10"/>
        <color indexed="63"/>
        <rFont val="GHEA Grapalat"/>
        <family val="3"/>
      </rPr>
      <t xml:space="preserve">Վարչական գանձումներ (տող 1351+տող 1352) +
 </t>
    </r>
    <r>
      <rPr>
        <b/>
        <sz val="10"/>
        <color indexed="63"/>
        <rFont val="GHEA Grapalat"/>
        <family val="3"/>
      </rPr>
      <t>3.6</t>
    </r>
    <r>
      <rPr>
        <sz val="10"/>
        <color indexed="63"/>
        <rFont val="GHEA Grapalat"/>
        <family val="3"/>
      </rPr>
      <t xml:space="preserve"> Մուտքեր տույժերից, տուգանքներից 
(տող 1361+տող 1362) +
</t>
    </r>
    <r>
      <rPr>
        <b/>
        <sz val="10"/>
        <color indexed="63"/>
        <rFont val="GHEA Grapalat"/>
        <family val="3"/>
      </rPr>
      <t>3.7</t>
    </r>
    <r>
      <rPr>
        <sz val="10"/>
        <color indexed="63"/>
        <rFont val="GHEA Grapalat"/>
        <family val="3"/>
      </rPr>
      <t xml:space="preserve"> Ընթացիկ ոչ պաշտոնական դրամաշնորհներ 
(տող 1371+տող 1372)
</t>
    </r>
    <r>
      <rPr>
        <b/>
        <sz val="10"/>
        <color indexed="63"/>
        <rFont val="GHEA Grapalat"/>
        <family val="3"/>
      </rPr>
      <t xml:space="preserve">
</t>
    </r>
  </si>
  <si>
    <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63"/>
        <rFont val="GHEA Grapalat"/>
        <family val="3"/>
      </rPr>
      <t xml:space="preserve">(տող 1341+տող 1342+տող 1343) </t>
    </r>
  </si>
  <si>
    <r>
      <t xml:space="preserve">1.3 Ապրանքների օգտագործման կամ գործունեության իրականացման թույլտվության վճարներ
</t>
    </r>
    <r>
      <rPr>
        <sz val="10"/>
        <color indexed="63"/>
        <rFont val="GHEA Grapalat"/>
        <family val="3"/>
      </rPr>
      <t xml:space="preserve">այդ թվում` </t>
    </r>
    <r>
      <rPr>
        <b/>
        <sz val="10"/>
        <color indexed="63"/>
        <rFont val="GHEA Grapalat"/>
        <family val="3"/>
      </rPr>
      <t>Տեղական տուրքեր  (</t>
    </r>
    <r>
      <rPr>
        <sz val="10"/>
        <color indexed="63"/>
        <rFont val="GHEA Grapalat"/>
        <family val="3"/>
      </rPr>
      <t xml:space="preserve">բյուջ. տող 1132+ տող 1135+տող 1136+ տող 1137+ տող 1138+տող 1139+տող 1140+տող 1141+տող 1142+տող 1143+տող 1144+ տող 1145)
 </t>
    </r>
  </si>
  <si>
    <r>
  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</t>
    </r>
    <r>
      <rPr>
        <sz val="10"/>
        <color indexed="63"/>
        <rFont val="GHEA Grapalat"/>
        <family val="3"/>
      </rPr>
      <t xml:space="preserve">այդ թվում`համայնքի բյուջե վճարվող </t>
    </r>
    <r>
      <rPr>
        <b/>
        <sz val="10"/>
        <color indexed="63"/>
        <rFont val="GHEA Grapalat"/>
        <family val="3"/>
      </rPr>
      <t xml:space="preserve">պետական տուրքեր  </t>
    </r>
    <r>
      <rPr>
        <sz val="10"/>
        <color indexed="63"/>
        <rFont val="GHEA Grapalat"/>
        <family val="3"/>
      </rPr>
      <t xml:space="preserve">(բյուջ. տող 1152+տող 1153) </t>
    </r>
  </si>
  <si>
    <r>
      <t xml:space="preserve">1.5 Այլ հարկային եկամուտներ </t>
    </r>
    <r>
      <rPr>
        <sz val="10"/>
        <color indexed="63"/>
        <rFont val="GHEA Grapalat"/>
        <family val="3"/>
      </rPr>
      <t>(բյուջ. տող 1161+տող 1165)</t>
    </r>
    <r>
      <rPr>
        <b/>
        <sz val="10"/>
        <color indexed="63"/>
        <rFont val="GHEA Grapalat"/>
        <family val="3"/>
      </rPr>
      <t xml:space="preserve">  </t>
    </r>
  </si>
  <si>
    <r>
      <t>2.5 Ընթացիկ ներքին պաշտոնական դրամաշնորհներ` ստացված կառավարման այլ մակարդակներից</t>
    </r>
    <r>
      <rPr>
        <sz val="10"/>
        <color indexed="63"/>
        <rFont val="GHEA Grapalat"/>
        <family val="3"/>
      </rPr>
      <t xml:space="preserve"> (տող 1251+տող 1254 +տող 1257+տող 1258)</t>
    </r>
  </si>
  <si>
    <r>
      <t xml:space="preserve">2.2 </t>
    </r>
    <r>
      <rPr>
        <sz val="10"/>
        <color indexed="63"/>
        <rFont val="GHEA Grapalat"/>
        <family val="3"/>
      </rPr>
      <t>Կապիտալ արտաքին պաշտոնական դրամաշնորհներ` ստացված այլ պետություններից</t>
    </r>
    <r>
      <rPr>
        <b/>
        <sz val="10"/>
        <color indexed="63"/>
        <rFont val="GHEA Grapalat"/>
        <family val="3"/>
      </rPr>
      <t xml:space="preserve">+
2.4 </t>
    </r>
    <r>
      <rPr>
        <sz val="10"/>
        <color indexed="63"/>
        <rFont val="GHEA Grapalat"/>
        <family val="3"/>
      </rPr>
      <t xml:space="preserve">Կապիտալ արտաքին պաշտոնական դրամաշնորհներ` ստացված միջազգային կազմակերպություններից
</t>
    </r>
  </si>
  <si>
    <r>
      <t xml:space="preserve">3.1 Տոկոսներ
3.9 </t>
    </r>
    <r>
      <rPr>
        <sz val="10"/>
        <color indexed="63"/>
        <rFont val="GHEA Grapalat"/>
        <family val="3"/>
      </rPr>
      <t xml:space="preserve">Համայնքի գույքին պատճառած վնասների փոխհատուցումից մուտքեր </t>
    </r>
    <r>
      <rPr>
        <b/>
        <u val="single"/>
        <sz val="10"/>
        <color indexed="63"/>
        <rFont val="GHEA Grapalat"/>
        <family val="3"/>
      </rPr>
      <t xml:space="preserve">(տող 1391)+ </t>
    </r>
    <r>
      <rPr>
        <sz val="10"/>
        <color indexed="63"/>
        <rFont val="GHEA Grapalat"/>
        <family val="3"/>
      </rPr>
      <t>Համայնքի բյուջե մուտքագրման ենթակա եկամուտներ</t>
    </r>
    <r>
      <rPr>
        <b/>
        <u val="single"/>
        <sz val="10"/>
        <color indexed="63"/>
        <rFont val="GHEA Grapalat"/>
        <family val="3"/>
      </rPr>
      <t xml:space="preserve"> (տող 1393)
</t>
    </r>
  </si>
  <si>
    <r>
      <t>Վարչական բյուջեի պահուստային ֆոնդից ֆոնդային բյուջե կատարվող հատկացումներից մուտքեր 
(</t>
    </r>
    <r>
      <rPr>
        <b/>
        <u val="single"/>
        <sz val="10"/>
        <color indexed="63"/>
        <rFont val="GHEA Grapalat"/>
        <family val="3"/>
      </rPr>
      <t>տող 1392</t>
    </r>
    <r>
      <rPr>
        <u val="single"/>
        <sz val="10"/>
        <color indexed="63"/>
        <rFont val="GHEA Grapalat"/>
        <family val="3"/>
      </rPr>
      <t>)</t>
    </r>
  </si>
  <si>
    <r>
      <t xml:space="preserve">ա) </t>
    </r>
    <r>
      <rPr>
        <sz val="10"/>
        <color indexed="63"/>
        <rFont val="GHEA Grapalat"/>
        <family val="3"/>
      </rPr>
      <t xml:space="preserve">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</t>
    </r>
    <r>
      <rPr>
        <b/>
        <sz val="10"/>
        <color indexed="63"/>
        <rFont val="GHEA Grapalat"/>
        <family val="3"/>
      </rPr>
      <t>(տող 1255+տող 1256)</t>
    </r>
  </si>
  <si>
    <r>
      <t xml:space="preserve">գ) </t>
    </r>
    <r>
      <rPr>
        <sz val="10"/>
        <color indexed="63"/>
        <rFont val="GHEA Grapalat"/>
        <family val="3"/>
      </rPr>
      <t>Պետական բյուջեից համայնքի վարչական բյուջեին տրամադրվող նպատակային հատկացումներ (սուբվենցիաներ)</t>
    </r>
  </si>
  <si>
    <r>
      <t xml:space="preserve">դ) </t>
    </r>
    <r>
      <rPr>
        <sz val="10"/>
        <color indexed="63"/>
        <rFont val="GHEA Grapalat"/>
        <family val="3"/>
      </rPr>
      <t>Այլ համայնքների բյուջեներից ընթացիկ ծախսերի ֆին. նպատակով ստացվող պաշտոնական դրամաշնորհներ</t>
    </r>
  </si>
  <si>
    <r>
      <t>Համայնքի սեփ. հանդիսացող, այդ թվում` տիրազուրկ, համայնքին որպես սեփ. անցած ապրանքների վաճառքից մուտքեր (</t>
    </r>
    <r>
      <rPr>
        <b/>
        <sz val="10"/>
        <color indexed="63"/>
        <rFont val="GHEA Grapalat"/>
        <family val="3"/>
      </rPr>
      <t>տող 1341</t>
    </r>
    <r>
      <rPr>
        <sz val="10"/>
        <color indexed="63"/>
        <rFont val="GHEA Grapalat"/>
        <family val="3"/>
      </rPr>
      <t>) + Համայնքային հիմնարկների կողմից առանց տեղական տուրքի գանձման  մատուցվող ծառայությունների դիմաց ստացվող այլ վճարներ (</t>
    </r>
    <r>
      <rPr>
        <b/>
        <sz val="10"/>
        <color indexed="63"/>
        <rFont val="GHEA Grapalat"/>
        <family val="3"/>
      </rPr>
      <t>տող 1343</t>
    </r>
    <r>
      <rPr>
        <sz val="10"/>
        <color indexed="63"/>
        <rFont val="GHEA Grapalat"/>
        <family val="3"/>
      </rPr>
      <t>)</t>
    </r>
  </si>
  <si>
    <r>
  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</t>
    </r>
    <r>
      <rPr>
        <b/>
        <sz val="10"/>
        <color indexed="63"/>
        <rFont val="GHEA Grapalat"/>
        <family val="3"/>
      </rPr>
      <t>տող 1342</t>
    </r>
    <r>
      <rPr>
        <sz val="10"/>
        <color indexed="63"/>
        <rFont val="GHEA Grapalat"/>
        <family val="3"/>
      </rPr>
      <t>)</t>
    </r>
  </si>
  <si>
    <t xml:space="preserve">  ՀՀ  ԳԵՂԱՐՔՈՒՆԻՔԻ  ՄԱՐԶԻ  ՀԱՄԱՅՆՔՆԵՐԻ     2012   ԹՎԱԿԱՆԻ   ԲՅՈՒՋԵՏԱՅԻՆ   ԵԿԱՄՈՒՏՆԵՐԻ   ՎԵՐԱԲԵՐՅԱԼ 01.06.2012թ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</si>
</sst>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000"/>
    <numFmt numFmtId="183" formatCode="0.000"/>
  </numFmts>
  <fonts count="53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color indexed="63"/>
      <name val="GHEA Grapalat"/>
      <family val="3"/>
    </font>
    <font>
      <b/>
      <sz val="10"/>
      <color indexed="63"/>
      <name val="GHEA Grapalat"/>
      <family val="3"/>
    </font>
    <font>
      <u val="single"/>
      <sz val="10"/>
      <color indexed="63"/>
      <name val="GHEA Grapalat"/>
      <family val="3"/>
    </font>
    <font>
      <b/>
      <u val="single"/>
      <sz val="10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GHEA Grapalat"/>
      <family val="3"/>
    </font>
    <font>
      <sz val="10"/>
      <color indexed="63"/>
      <name val="Arial Armenian"/>
      <family val="2"/>
    </font>
    <font>
      <i/>
      <sz val="10"/>
      <color indexed="63"/>
      <name val="GHEA Grapalat"/>
      <family val="3"/>
    </font>
    <font>
      <i/>
      <sz val="9"/>
      <color indexed="63"/>
      <name val="GHEA Grapalat"/>
      <family val="3"/>
    </font>
    <font>
      <sz val="9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GHEA Grapalat"/>
      <family val="3"/>
    </font>
    <font>
      <b/>
      <sz val="10"/>
      <color theme="1" tint="0.15000000596046448"/>
      <name val="GHEA Grapalat"/>
      <family val="3"/>
    </font>
    <font>
      <sz val="11"/>
      <color theme="1" tint="0.15000000596046448"/>
      <name val="Calibri"/>
      <family val="2"/>
    </font>
    <font>
      <sz val="9"/>
      <color theme="1" tint="0.15000000596046448"/>
      <name val="GHEA Grapalat"/>
      <family val="3"/>
    </font>
    <font>
      <sz val="10"/>
      <color theme="1" tint="0.15000000596046448"/>
      <name val="Arial Armenian"/>
      <family val="2"/>
    </font>
    <font>
      <i/>
      <sz val="10"/>
      <color theme="1" tint="0.15000000596046448"/>
      <name val="GHEA Grapalat"/>
      <family val="3"/>
    </font>
    <font>
      <i/>
      <sz val="9"/>
      <color theme="1" tint="0.15000000596046448"/>
      <name val="GHEA Grapalat"/>
      <family val="3"/>
    </font>
    <font>
      <b/>
      <u val="single"/>
      <sz val="10"/>
      <color theme="1" tint="0.15000000596046448"/>
      <name val="GHEA Grapalat"/>
      <family val="3"/>
    </font>
    <font>
      <u val="single"/>
      <sz val="10"/>
      <color theme="1" tint="0.15000000596046448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180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11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0" fontId="44" fillId="6" borderId="12" xfId="0" applyNumberFormat="1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34" borderId="13" xfId="0" applyNumberFormat="1" applyFont="1" applyFill="1" applyBorder="1" applyAlignment="1" applyProtection="1">
      <alignment horizontal="center" vertical="center" wrapText="1"/>
      <protection/>
    </xf>
    <xf numFmtId="0" fontId="44" fillId="34" borderId="14" xfId="0" applyNumberFormat="1" applyFont="1" applyFill="1" applyBorder="1" applyAlignment="1" applyProtection="1">
      <alignment horizontal="center" vertical="center" wrapText="1"/>
      <protection/>
    </xf>
    <xf numFmtId="0" fontId="44" fillId="35" borderId="14" xfId="0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left"/>
    </xf>
    <xf numFmtId="181" fontId="44" fillId="35" borderId="14" xfId="0" applyNumberFormat="1" applyFont="1" applyFill="1" applyBorder="1" applyAlignment="1">
      <alignment horizontal="center" wrapText="1"/>
    </xf>
    <xf numFmtId="181" fontId="44" fillId="6" borderId="14" xfId="0" applyNumberFormat="1" applyFont="1" applyFill="1" applyBorder="1" applyAlignment="1">
      <alignment horizontal="center" wrapText="1"/>
    </xf>
    <xf numFmtId="181" fontId="44" fillId="35" borderId="14" xfId="0" applyNumberFormat="1" applyFont="1" applyFill="1" applyBorder="1" applyAlignment="1" applyProtection="1">
      <alignment horizontal="center"/>
      <protection locked="0"/>
    </xf>
    <xf numFmtId="181" fontId="47" fillId="0" borderId="14" xfId="0" applyNumberFormat="1" applyFont="1" applyBorder="1" applyAlignment="1" applyProtection="1">
      <alignment horizontal="center" vertical="center" wrapText="1"/>
      <protection locked="0"/>
    </xf>
    <xf numFmtId="180" fontId="44" fillId="35" borderId="14" xfId="0" applyNumberFormat="1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4" fontId="44" fillId="35" borderId="14" xfId="0" applyNumberFormat="1" applyFont="1" applyFill="1" applyBorder="1" applyAlignment="1" applyProtection="1">
      <alignment horizontal="center"/>
      <protection locked="0"/>
    </xf>
    <xf numFmtId="181" fontId="44" fillId="0" borderId="14" xfId="0" applyNumberFormat="1" applyFont="1" applyBorder="1" applyAlignment="1" applyProtection="1">
      <alignment horizontal="center"/>
      <protection locked="0"/>
    </xf>
    <xf numFmtId="181" fontId="44" fillId="6" borderId="14" xfId="0" applyNumberFormat="1" applyFont="1" applyFill="1" applyBorder="1" applyAlignment="1" applyProtection="1">
      <alignment horizontal="center"/>
      <protection locked="0"/>
    </xf>
    <xf numFmtId="181" fontId="44" fillId="33" borderId="14" xfId="0" applyNumberFormat="1" applyFont="1" applyFill="1" applyBorder="1" applyAlignment="1">
      <alignment horizontal="center" vertical="center" wrapText="1"/>
    </xf>
    <xf numFmtId="181" fontId="48" fillId="0" borderId="14" xfId="0" applyNumberFormat="1" applyFont="1" applyBorder="1" applyAlignment="1" applyProtection="1">
      <alignment horizontal="center"/>
      <protection locked="0"/>
    </xf>
    <xf numFmtId="181" fontId="47" fillId="0" borderId="14" xfId="0" applyNumberFormat="1" applyFont="1" applyBorder="1" applyAlignment="1" applyProtection="1">
      <alignment horizontal="center"/>
      <protection locked="0"/>
    </xf>
    <xf numFmtId="0" fontId="47" fillId="0" borderId="14" xfId="0" applyFont="1" applyBorder="1" applyAlignment="1" applyProtection="1">
      <alignment horizontal="center"/>
      <protection locked="0"/>
    </xf>
    <xf numFmtId="180" fontId="49" fillId="35" borderId="14" xfId="0" applyNumberFormat="1" applyFont="1" applyFill="1" applyBorder="1" applyAlignment="1">
      <alignment horizontal="center"/>
    </xf>
    <xf numFmtId="181" fontId="47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181" fontId="47" fillId="0" borderId="0" xfId="0" applyNumberFormat="1" applyFont="1" applyBorder="1" applyAlignment="1" applyProtection="1">
      <alignment horizontal="center" vertical="center" wrapText="1"/>
      <protection locked="0"/>
    </xf>
    <xf numFmtId="181" fontId="44" fillId="35" borderId="14" xfId="0" applyNumberFormat="1" applyFont="1" applyFill="1" applyBorder="1" applyAlignment="1">
      <alignment horizontal="center"/>
    </xf>
    <xf numFmtId="181" fontId="44" fillId="33" borderId="14" xfId="0" applyNumberFormat="1" applyFont="1" applyFill="1" applyBorder="1" applyAlignment="1">
      <alignment horizontal="center"/>
    </xf>
    <xf numFmtId="0" fontId="44" fillId="35" borderId="14" xfId="0" applyFont="1" applyFill="1" applyBorder="1" applyAlignment="1">
      <alignment horizontal="left" wrapText="1"/>
    </xf>
    <xf numFmtId="0" fontId="47" fillId="35" borderId="14" xfId="0" applyFont="1" applyFill="1" applyBorder="1" applyAlignment="1">
      <alignment horizontal="center" wrapText="1"/>
    </xf>
    <xf numFmtId="0" fontId="47" fillId="35" borderId="14" xfId="0" applyFont="1" applyFill="1" applyBorder="1" applyAlignment="1">
      <alignment horizontal="left"/>
    </xf>
    <xf numFmtId="181" fontId="47" fillId="35" borderId="14" xfId="0" applyNumberFormat="1" applyFont="1" applyFill="1" applyBorder="1" applyAlignment="1">
      <alignment horizontal="center" wrapText="1"/>
    </xf>
    <xf numFmtId="181" fontId="47" fillId="35" borderId="14" xfId="0" applyNumberFormat="1" applyFont="1" applyFill="1" applyBorder="1" applyAlignment="1" applyProtection="1">
      <alignment horizontal="center"/>
      <protection locked="0"/>
    </xf>
    <xf numFmtId="180" fontId="47" fillId="35" borderId="14" xfId="0" applyNumberFormat="1" applyFont="1" applyFill="1" applyBorder="1" applyAlignment="1">
      <alignment horizontal="center"/>
    </xf>
    <xf numFmtId="181" fontId="47" fillId="35" borderId="14" xfId="0" applyNumberFormat="1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4" fontId="47" fillId="35" borderId="14" xfId="0" applyNumberFormat="1" applyFont="1" applyFill="1" applyBorder="1" applyAlignment="1" applyProtection="1">
      <alignment horizontal="center"/>
      <protection locked="0"/>
    </xf>
    <xf numFmtId="181" fontId="47" fillId="33" borderId="14" xfId="0" applyNumberFormat="1" applyFont="1" applyFill="1" applyBorder="1" applyAlignment="1">
      <alignment horizontal="center"/>
    </xf>
    <xf numFmtId="0" fontId="47" fillId="35" borderId="14" xfId="0" applyFont="1" applyFill="1" applyBorder="1" applyAlignment="1">
      <alignment horizontal="left" wrapText="1"/>
    </xf>
    <xf numFmtId="180" fontId="50" fillId="35" borderId="14" xfId="0" applyNumberFormat="1" applyFont="1" applyFill="1" applyBorder="1" applyAlignment="1">
      <alignment horizontal="center"/>
    </xf>
    <xf numFmtId="181" fontId="47" fillId="35" borderId="14" xfId="0" applyNumberFormat="1" applyFont="1" applyFill="1" applyBorder="1" applyAlignment="1">
      <alignment horizontal="center" vertical="center" wrapText="1"/>
    </xf>
    <xf numFmtId="181" fontId="47" fillId="6" borderId="14" xfId="0" applyNumberFormat="1" applyFont="1" applyFill="1" applyBorder="1" applyAlignment="1">
      <alignment horizontal="center" vertical="center" wrapText="1"/>
    </xf>
    <xf numFmtId="181" fontId="47" fillId="35" borderId="14" xfId="0" applyNumberFormat="1" applyFont="1" applyFill="1" applyBorder="1" applyAlignment="1">
      <alignment horizontal="right" vertical="center" wrapText="1"/>
    </xf>
    <xf numFmtId="180" fontId="46" fillId="0" borderId="0" xfId="0" applyNumberFormat="1" applyFont="1" applyAlignment="1">
      <alignment/>
    </xf>
    <xf numFmtId="181" fontId="46" fillId="0" borderId="0" xfId="0" applyNumberFormat="1" applyFont="1" applyAlignment="1">
      <alignment/>
    </xf>
    <xf numFmtId="4" fontId="44" fillId="36" borderId="12" xfId="0" applyNumberFormat="1" applyFont="1" applyFill="1" applyBorder="1" applyAlignment="1">
      <alignment horizontal="center" vertical="center" wrapText="1"/>
    </xf>
    <xf numFmtId="4" fontId="44" fillId="36" borderId="15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4" fillId="6" borderId="10" xfId="0" applyNumberFormat="1" applyFont="1" applyFill="1" applyBorder="1" applyAlignment="1" applyProtection="1">
      <alignment horizontal="center" vertical="center" wrapText="1"/>
      <protection/>
    </xf>
    <xf numFmtId="0" fontId="44" fillId="6" borderId="11" xfId="0" applyNumberFormat="1" applyFont="1" applyFill="1" applyBorder="1" applyAlignment="1" applyProtection="1">
      <alignment horizontal="center" vertical="center" wrapText="1"/>
      <protection/>
    </xf>
    <xf numFmtId="4" fontId="44" fillId="6" borderId="12" xfId="0" applyNumberFormat="1" applyFont="1" applyFill="1" applyBorder="1" applyAlignment="1">
      <alignment horizontal="center" vertical="center" wrapText="1"/>
    </xf>
    <xf numFmtId="4" fontId="44" fillId="6" borderId="15" xfId="0" applyNumberFormat="1" applyFont="1" applyFill="1" applyBorder="1" applyAlignment="1">
      <alignment horizontal="center" vertical="center" wrapText="1"/>
    </xf>
    <xf numFmtId="4" fontId="44" fillId="36" borderId="13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4" fontId="44" fillId="33" borderId="17" xfId="0" applyNumberFormat="1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Border="1" applyAlignment="1">
      <alignment horizontal="center" vertical="center" wrapText="1"/>
    </xf>
    <xf numFmtId="4" fontId="44" fillId="33" borderId="21" xfId="0" applyNumberFormat="1" applyFont="1" applyFill="1" applyBorder="1" applyAlignment="1">
      <alignment horizontal="center" vertical="center" wrapText="1"/>
    </xf>
    <xf numFmtId="4" fontId="44" fillId="33" borderId="22" xfId="0" applyNumberFormat="1" applyFont="1" applyFill="1" applyBorder="1" applyAlignment="1">
      <alignment horizontal="center" vertical="center" wrapText="1"/>
    </xf>
    <xf numFmtId="4" fontId="44" fillId="33" borderId="23" xfId="0" applyNumberFormat="1" applyFont="1" applyFill="1" applyBorder="1" applyAlignment="1">
      <alignment horizontal="center" vertical="center" wrapText="1"/>
    </xf>
    <xf numFmtId="4" fontId="44" fillId="33" borderId="24" xfId="0" applyNumberFormat="1" applyFont="1" applyFill="1" applyBorder="1" applyAlignment="1">
      <alignment horizontal="center" vertical="center" wrapText="1"/>
    </xf>
    <xf numFmtId="4" fontId="51" fillId="33" borderId="17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9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 wrapText="1"/>
    </xf>
    <xf numFmtId="4" fontId="51" fillId="33" borderId="21" xfId="0" applyNumberFormat="1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51" fillId="33" borderId="23" xfId="0" applyNumberFormat="1" applyFont="1" applyFill="1" applyBorder="1" applyAlignment="1">
      <alignment horizontal="center" vertical="center" wrapText="1"/>
    </xf>
    <xf numFmtId="4" fontId="51" fillId="33" borderId="24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4" fontId="52" fillId="33" borderId="21" xfId="0" applyNumberFormat="1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24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4" fontId="45" fillId="33" borderId="17" xfId="0" applyNumberFormat="1" applyFont="1" applyFill="1" applyBorder="1" applyAlignment="1">
      <alignment horizontal="center" vertical="center" wrapText="1"/>
    </xf>
    <xf numFmtId="4" fontId="45" fillId="33" borderId="18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22" xfId="0" applyNumberFormat="1" applyFont="1" applyFill="1" applyBorder="1" applyAlignment="1">
      <alignment horizontal="center" vertical="center" wrapText="1"/>
    </xf>
    <xf numFmtId="4" fontId="45" fillId="33" borderId="23" xfId="0" applyNumberFormat="1" applyFont="1" applyFill="1" applyBorder="1" applyAlignment="1">
      <alignment horizontal="center" vertical="center" wrapText="1"/>
    </xf>
    <xf numFmtId="4" fontId="45" fillId="33" borderId="24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4" fontId="45" fillId="33" borderId="20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 wrapText="1"/>
    </xf>
    <xf numFmtId="4" fontId="45" fillId="33" borderId="21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4" fillId="6" borderId="14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44" fillId="6" borderId="17" xfId="0" applyNumberFormat="1" applyFont="1" applyFill="1" applyBorder="1" applyAlignment="1" applyProtection="1">
      <alignment horizontal="center" vertical="center" wrapText="1"/>
      <protection/>
    </xf>
    <xf numFmtId="0" fontId="44" fillId="6" borderId="18" xfId="0" applyNumberFormat="1" applyFont="1" applyFill="1" applyBorder="1" applyAlignment="1" applyProtection="1">
      <alignment horizontal="center" vertical="center" wrapText="1"/>
      <protection/>
    </xf>
    <xf numFmtId="0" fontId="44" fillId="6" borderId="19" xfId="0" applyNumberFormat="1" applyFont="1" applyFill="1" applyBorder="1" applyAlignment="1" applyProtection="1">
      <alignment horizontal="center" vertical="center" wrapText="1"/>
      <protection/>
    </xf>
    <xf numFmtId="0" fontId="44" fillId="6" borderId="20" xfId="0" applyNumberFormat="1" applyFont="1" applyFill="1" applyBorder="1" applyAlignment="1" applyProtection="1">
      <alignment horizontal="center" vertical="center" wrapText="1"/>
      <protection/>
    </xf>
    <xf numFmtId="0" fontId="44" fillId="6" borderId="0" xfId="0" applyNumberFormat="1" applyFont="1" applyFill="1" applyBorder="1" applyAlignment="1" applyProtection="1">
      <alignment horizontal="center" vertical="center" wrapText="1"/>
      <protection/>
    </xf>
    <xf numFmtId="0" fontId="44" fillId="6" borderId="21" xfId="0" applyNumberFormat="1" applyFont="1" applyFill="1" applyBorder="1" applyAlignment="1" applyProtection="1">
      <alignment horizontal="center" vertical="center" wrapText="1"/>
      <protection/>
    </xf>
    <xf numFmtId="0" fontId="44" fillId="6" borderId="22" xfId="0" applyNumberFormat="1" applyFont="1" applyFill="1" applyBorder="1" applyAlignment="1" applyProtection="1">
      <alignment horizontal="center" vertical="center" wrapText="1"/>
      <protection/>
    </xf>
    <xf numFmtId="0" fontId="44" fillId="6" borderId="23" xfId="0" applyNumberFormat="1" applyFont="1" applyFill="1" applyBorder="1" applyAlignment="1" applyProtection="1">
      <alignment horizontal="center" vertical="center" wrapText="1"/>
      <protection/>
    </xf>
    <xf numFmtId="0" fontId="44" fillId="6" borderId="24" xfId="0" applyNumberFormat="1" applyFont="1" applyFill="1" applyBorder="1" applyAlignment="1" applyProtection="1">
      <alignment horizontal="center" vertical="center" wrapText="1"/>
      <protection/>
    </xf>
    <xf numFmtId="0" fontId="44" fillId="37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 applyProtection="1">
      <alignment horizontal="center" vertical="center" textRotation="90" wrapText="1"/>
      <protection/>
    </xf>
    <xf numFmtId="9" fontId="45" fillId="37" borderId="14" xfId="57" applyFont="1" applyFill="1" applyBorder="1" applyAlignment="1" applyProtection="1">
      <alignment horizontal="center" vertical="center" wrapText="1"/>
      <protection/>
    </xf>
    <xf numFmtId="0" fontId="44" fillId="37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38" borderId="14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4" fillId="39" borderId="14" xfId="0" applyNumberFormat="1" applyFont="1" applyFill="1" applyBorder="1" applyAlignment="1">
      <alignment horizontal="left" vertical="center" wrapText="1"/>
    </xf>
    <xf numFmtId="4" fontId="44" fillId="37" borderId="17" xfId="0" applyNumberFormat="1" applyFont="1" applyFill="1" applyBorder="1" applyAlignment="1">
      <alignment horizontal="center" vertical="center" wrapText="1"/>
    </xf>
    <xf numFmtId="4" fontId="44" fillId="37" borderId="18" xfId="0" applyNumberFormat="1" applyFont="1" applyFill="1" applyBorder="1" applyAlignment="1">
      <alignment horizontal="center" vertical="center" wrapText="1"/>
    </xf>
    <xf numFmtId="4" fontId="44" fillId="37" borderId="19" xfId="0" applyNumberFormat="1" applyFont="1" applyFill="1" applyBorder="1" applyAlignment="1">
      <alignment horizontal="center" vertical="center" wrapText="1"/>
    </xf>
    <xf numFmtId="4" fontId="44" fillId="37" borderId="20" xfId="0" applyNumberFormat="1" applyFont="1" applyFill="1" applyBorder="1" applyAlignment="1">
      <alignment horizontal="center" vertical="center" wrapText="1"/>
    </xf>
    <xf numFmtId="4" fontId="44" fillId="37" borderId="0" xfId="0" applyNumberFormat="1" applyFont="1" applyFill="1" applyBorder="1" applyAlignment="1">
      <alignment horizontal="center" vertical="center" wrapText="1"/>
    </xf>
    <xf numFmtId="4" fontId="44" fillId="37" borderId="21" xfId="0" applyNumberFormat="1" applyFont="1" applyFill="1" applyBorder="1" applyAlignment="1">
      <alignment horizontal="center" vertical="center" wrapText="1"/>
    </xf>
    <xf numFmtId="4" fontId="44" fillId="37" borderId="22" xfId="0" applyNumberFormat="1" applyFont="1" applyFill="1" applyBorder="1" applyAlignment="1">
      <alignment horizontal="center" vertical="center" wrapText="1"/>
    </xf>
    <xf numFmtId="4" fontId="44" fillId="37" borderId="23" xfId="0" applyNumberFormat="1" applyFont="1" applyFill="1" applyBorder="1" applyAlignment="1">
      <alignment horizontal="center" vertical="center" wrapText="1"/>
    </xf>
    <xf numFmtId="4" fontId="44" fillId="37" borderId="24" xfId="0" applyNumberFormat="1" applyFont="1" applyFill="1" applyBorder="1" applyAlignment="1">
      <alignment horizontal="center" vertical="center" wrapText="1"/>
    </xf>
    <xf numFmtId="4" fontId="44" fillId="39" borderId="16" xfId="0" applyNumberFormat="1" applyFont="1" applyFill="1" applyBorder="1" applyAlignment="1">
      <alignment horizontal="center" vertical="center" wrapText="1"/>
    </xf>
    <xf numFmtId="4" fontId="44" fillId="39" borderId="10" xfId="0" applyNumberFormat="1" applyFont="1" applyFill="1" applyBorder="1" applyAlignment="1">
      <alignment horizontal="center" vertical="center" wrapText="1"/>
    </xf>
    <xf numFmtId="4" fontId="44" fillId="39" borderId="11" xfId="0" applyNumberFormat="1" applyFont="1" applyFill="1" applyBorder="1" applyAlignment="1">
      <alignment horizontal="center" vertical="center" wrapText="1"/>
    </xf>
    <xf numFmtId="0" fontId="44" fillId="37" borderId="17" xfId="0" applyFont="1" applyFill="1" applyBorder="1" applyAlignment="1">
      <alignment horizontal="center" vertical="center" wrapText="1"/>
    </xf>
    <xf numFmtId="0" fontId="44" fillId="37" borderId="18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4" fillId="37" borderId="20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21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left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2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 textRotation="90" wrapText="1"/>
      <protection/>
    </xf>
    <xf numFmtId="0" fontId="44" fillId="0" borderId="13" xfId="0" applyFont="1" applyBorder="1" applyAlignment="1" applyProtection="1">
      <alignment horizontal="center" vertical="center" textRotation="90" wrapText="1"/>
      <protection/>
    </xf>
    <xf numFmtId="0" fontId="44" fillId="0" borderId="15" xfId="0" applyFont="1" applyBorder="1" applyAlignment="1" applyProtection="1">
      <alignment horizontal="center" vertical="center" textRotation="90" wrapText="1"/>
      <protection/>
    </xf>
    <xf numFmtId="9" fontId="45" fillId="37" borderId="17" xfId="57" applyFont="1" applyFill="1" applyBorder="1" applyAlignment="1" applyProtection="1">
      <alignment horizontal="center" vertical="center" wrapText="1"/>
      <protection/>
    </xf>
    <xf numFmtId="9" fontId="45" fillId="37" borderId="18" xfId="57" applyFont="1" applyFill="1" applyBorder="1" applyAlignment="1" applyProtection="1">
      <alignment horizontal="center" vertical="center" wrapText="1"/>
      <protection/>
    </xf>
    <xf numFmtId="9" fontId="45" fillId="37" borderId="19" xfId="57" applyFont="1" applyFill="1" applyBorder="1" applyAlignment="1" applyProtection="1">
      <alignment horizontal="center" vertical="center" wrapText="1"/>
      <protection/>
    </xf>
    <xf numFmtId="9" fontId="45" fillId="37" borderId="20" xfId="57" applyFont="1" applyFill="1" applyBorder="1" applyAlignment="1" applyProtection="1">
      <alignment horizontal="center" vertical="center" wrapText="1"/>
      <protection/>
    </xf>
    <xf numFmtId="9" fontId="45" fillId="37" borderId="0" xfId="57" applyFont="1" applyFill="1" applyBorder="1" applyAlignment="1" applyProtection="1">
      <alignment horizontal="center" vertical="center" wrapText="1"/>
      <protection/>
    </xf>
    <xf numFmtId="9" fontId="45" fillId="37" borderId="21" xfId="57" applyFont="1" applyFill="1" applyBorder="1" applyAlignment="1" applyProtection="1">
      <alignment horizontal="center" vertical="center" wrapText="1"/>
      <protection/>
    </xf>
    <xf numFmtId="9" fontId="45" fillId="37" borderId="22" xfId="57" applyFont="1" applyFill="1" applyBorder="1" applyAlignment="1" applyProtection="1">
      <alignment horizontal="center" vertical="center" wrapText="1"/>
      <protection/>
    </xf>
    <xf numFmtId="9" fontId="45" fillId="37" borderId="23" xfId="57" applyFont="1" applyFill="1" applyBorder="1" applyAlignment="1" applyProtection="1">
      <alignment horizontal="center" vertical="center" wrapText="1"/>
      <protection/>
    </xf>
    <xf numFmtId="9" fontId="45" fillId="37" borderId="24" xfId="57" applyFont="1" applyFill="1" applyBorder="1" applyAlignment="1" applyProtection="1">
      <alignment horizontal="center" vertical="center" wrapText="1"/>
      <protection/>
    </xf>
    <xf numFmtId="0" fontId="44" fillId="37" borderId="17" xfId="0" applyNumberFormat="1" applyFont="1" applyFill="1" applyBorder="1" applyAlignment="1" applyProtection="1">
      <alignment horizontal="center" vertical="center" wrapText="1"/>
      <protection/>
    </xf>
    <xf numFmtId="0" fontId="44" fillId="37" borderId="18" xfId="0" applyNumberFormat="1" applyFont="1" applyFill="1" applyBorder="1" applyAlignment="1" applyProtection="1">
      <alignment horizontal="center" vertical="center" wrapText="1"/>
      <protection/>
    </xf>
    <xf numFmtId="0" fontId="44" fillId="37" borderId="19" xfId="0" applyNumberFormat="1" applyFont="1" applyFill="1" applyBorder="1" applyAlignment="1" applyProtection="1">
      <alignment horizontal="center" vertical="center" wrapText="1"/>
      <protection/>
    </xf>
    <xf numFmtId="0" fontId="44" fillId="37" borderId="20" xfId="0" applyNumberFormat="1" applyFont="1" applyFill="1" applyBorder="1" applyAlignment="1" applyProtection="1">
      <alignment horizontal="center" vertical="center" wrapText="1"/>
      <protection/>
    </xf>
    <xf numFmtId="0" fontId="44" fillId="37" borderId="0" xfId="0" applyNumberFormat="1" applyFont="1" applyFill="1" applyBorder="1" applyAlignment="1" applyProtection="1">
      <alignment horizontal="center" vertical="center" wrapText="1"/>
      <protection/>
    </xf>
    <xf numFmtId="0" fontId="44" fillId="37" borderId="21" xfId="0" applyNumberFormat="1" applyFont="1" applyFill="1" applyBorder="1" applyAlignment="1" applyProtection="1">
      <alignment horizontal="center" vertical="center" wrapText="1"/>
      <protection/>
    </xf>
    <xf numFmtId="0" fontId="44" fillId="37" borderId="22" xfId="0" applyNumberFormat="1" applyFont="1" applyFill="1" applyBorder="1" applyAlignment="1" applyProtection="1">
      <alignment horizontal="center" vertical="center" wrapText="1"/>
      <protection/>
    </xf>
    <xf numFmtId="0" fontId="44" fillId="37" borderId="23" xfId="0" applyNumberFormat="1" applyFont="1" applyFill="1" applyBorder="1" applyAlignment="1" applyProtection="1">
      <alignment horizontal="center" vertical="center" wrapText="1"/>
      <protection/>
    </xf>
    <xf numFmtId="0" fontId="44" fillId="37" borderId="24" xfId="0" applyNumberFormat="1" applyFont="1" applyFill="1" applyBorder="1" applyAlignment="1" applyProtection="1">
      <alignment horizontal="center" vertical="center" wrapText="1"/>
      <protection/>
    </xf>
    <xf numFmtId="181" fontId="27" fillId="0" borderId="14" xfId="0" applyNumberFormat="1" applyFont="1" applyBorder="1" applyAlignment="1" applyProtection="1">
      <alignment horizontal="center" vertical="center" wrapText="1"/>
      <protection locked="0"/>
    </xf>
    <xf numFmtId="181" fontId="27" fillId="0" borderId="14" xfId="0" applyNumberFormat="1" applyFont="1" applyBorder="1" applyAlignment="1" applyProtection="1">
      <alignment horizontal="center"/>
      <protection locked="0"/>
    </xf>
    <xf numFmtId="181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%20Gexarquniq13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tqer"/>
      <sheetName val="Sheet1"/>
    </sheetNames>
    <sheetDataSet>
      <sheetData sheetId="1">
        <row r="4">
          <cell r="A4">
            <v>0</v>
          </cell>
          <cell r="B4">
            <v>0</v>
          </cell>
          <cell r="C4">
            <v>24</v>
          </cell>
          <cell r="D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F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F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F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F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F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450.246</v>
          </cell>
          <cell r="D15">
            <v>0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</row>
        <row r="19">
          <cell r="A19">
            <v>0.9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1.9</v>
          </cell>
          <cell r="D21">
            <v>0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2.9</v>
          </cell>
          <cell r="D27">
            <v>0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A31">
            <v>49.8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5.85</v>
          </cell>
          <cell r="D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A36">
            <v>1</v>
          </cell>
          <cell r="B36">
            <v>0</v>
          </cell>
          <cell r="C36">
            <v>2.9</v>
          </cell>
          <cell r="D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17</v>
          </cell>
          <cell r="D38">
            <v>0</v>
          </cell>
          <cell r="F38">
            <v>0</v>
          </cell>
        </row>
        <row r="39">
          <cell r="A39">
            <v>1</v>
          </cell>
          <cell r="B39">
            <v>0</v>
          </cell>
          <cell r="C39">
            <v>0</v>
          </cell>
          <cell r="D39">
            <v>0</v>
          </cell>
          <cell r="F39">
            <v>0</v>
          </cell>
        </row>
        <row r="40">
          <cell r="A40">
            <v>24</v>
          </cell>
          <cell r="B40">
            <v>0</v>
          </cell>
          <cell r="C40">
            <v>96</v>
          </cell>
          <cell r="D40">
            <v>355.914</v>
          </cell>
          <cell r="F40">
            <v>0</v>
          </cell>
        </row>
        <row r="41">
          <cell r="A41">
            <v>1.5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</row>
        <row r="43">
          <cell r="A43">
            <v>1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2</v>
          </cell>
          <cell r="D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</row>
        <row r="46">
          <cell r="A46">
            <v>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</row>
        <row r="47">
          <cell r="A47">
            <v>1</v>
          </cell>
          <cell r="B47">
            <v>0</v>
          </cell>
          <cell r="C47">
            <v>2</v>
          </cell>
          <cell r="D47">
            <v>0</v>
          </cell>
          <cell r="F47">
            <v>0</v>
          </cell>
        </row>
        <row r="48">
          <cell r="A48">
            <v>151</v>
          </cell>
          <cell r="B48">
            <v>0</v>
          </cell>
          <cell r="C48">
            <v>0</v>
          </cell>
          <cell r="D48">
            <v>524.123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</row>
        <row r="50">
          <cell r="A50">
            <v>1.5</v>
          </cell>
          <cell r="B50">
            <v>0</v>
          </cell>
          <cell r="C50">
            <v>0</v>
          </cell>
          <cell r="D50">
            <v>0</v>
          </cell>
          <cell r="F50">
            <v>0</v>
          </cell>
        </row>
        <row r="51">
          <cell r="A51">
            <v>1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</row>
        <row r="52">
          <cell r="A52">
            <v>3.2</v>
          </cell>
          <cell r="B52">
            <v>0</v>
          </cell>
          <cell r="C52">
            <v>20</v>
          </cell>
          <cell r="D52">
            <v>56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3</v>
          </cell>
          <cell r="D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F66">
            <v>0</v>
          </cell>
        </row>
        <row r="67">
          <cell r="A67">
            <v>158</v>
          </cell>
          <cell r="B67">
            <v>538.5</v>
          </cell>
          <cell r="C67">
            <v>208</v>
          </cell>
          <cell r="D67">
            <v>0.141</v>
          </cell>
          <cell r="F67">
            <v>240</v>
          </cell>
        </row>
        <row r="68">
          <cell r="A68">
            <v>50</v>
          </cell>
          <cell r="B68">
            <v>0</v>
          </cell>
          <cell r="C68">
            <v>0</v>
          </cell>
          <cell r="D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F69">
            <v>0</v>
          </cell>
        </row>
        <row r="70">
          <cell r="A70">
            <v>50</v>
          </cell>
          <cell r="B70">
            <v>0</v>
          </cell>
          <cell r="C70">
            <v>0</v>
          </cell>
          <cell r="D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>
            <v>0</v>
          </cell>
        </row>
        <row r="72">
          <cell r="A72">
            <v>0.1</v>
          </cell>
          <cell r="B72">
            <v>0</v>
          </cell>
          <cell r="C72">
            <v>0</v>
          </cell>
          <cell r="D72">
            <v>0</v>
          </cell>
          <cell r="F72">
            <v>0</v>
          </cell>
        </row>
        <row r="73">
          <cell r="A73">
            <v>104.4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</row>
        <row r="74">
          <cell r="A74">
            <v>157.5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</row>
        <row r="76">
          <cell r="A76">
            <v>0</v>
          </cell>
          <cell r="B76">
            <v>60</v>
          </cell>
          <cell r="C76">
            <v>0</v>
          </cell>
          <cell r="D76">
            <v>0</v>
          </cell>
          <cell r="F76">
            <v>0</v>
          </cell>
        </row>
        <row r="77">
          <cell r="A77">
            <v>151</v>
          </cell>
          <cell r="B77">
            <v>0</v>
          </cell>
          <cell r="C77">
            <v>0</v>
          </cell>
          <cell r="D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</row>
        <row r="79">
          <cell r="A79">
            <v>151.4</v>
          </cell>
          <cell r="B79">
            <v>0</v>
          </cell>
          <cell r="C79">
            <v>0</v>
          </cell>
          <cell r="D79">
            <v>0</v>
          </cell>
          <cell r="F79">
            <v>0</v>
          </cell>
        </row>
        <row r="80">
          <cell r="A80">
            <v>251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</row>
        <row r="81">
          <cell r="A81">
            <v>49.8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</row>
        <row r="83">
          <cell r="A83">
            <v>0</v>
          </cell>
          <cell r="B83">
            <v>502</v>
          </cell>
          <cell r="C83">
            <v>32</v>
          </cell>
          <cell r="D83">
            <v>0</v>
          </cell>
          <cell r="F83">
            <v>0</v>
          </cell>
        </row>
        <row r="84">
          <cell r="A84">
            <v>173.4</v>
          </cell>
          <cell r="B84">
            <v>0</v>
          </cell>
          <cell r="C84">
            <v>44</v>
          </cell>
          <cell r="D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10</v>
          </cell>
          <cell r="D85">
            <v>0</v>
          </cell>
          <cell r="F85">
            <v>0</v>
          </cell>
        </row>
        <row r="86">
          <cell r="A86">
            <v>1</v>
          </cell>
          <cell r="B86">
            <v>0</v>
          </cell>
          <cell r="C86">
            <v>5</v>
          </cell>
          <cell r="D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</row>
        <row r="89">
          <cell r="A89">
            <v>1.3</v>
          </cell>
          <cell r="B89">
            <v>0</v>
          </cell>
          <cell r="C89">
            <v>4</v>
          </cell>
          <cell r="D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26</v>
          </cell>
          <cell r="D90">
            <v>0</v>
          </cell>
          <cell r="F90">
            <v>0</v>
          </cell>
        </row>
        <row r="91">
          <cell r="A91">
            <v>2.2</v>
          </cell>
          <cell r="B91">
            <v>0</v>
          </cell>
          <cell r="C91">
            <v>8</v>
          </cell>
          <cell r="D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</row>
        <row r="93">
          <cell r="A93">
            <v>1.5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</row>
        <row r="94">
          <cell r="A94">
            <v>50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6"/>
  <sheetViews>
    <sheetView tabSelected="1" zoomScalePageLayoutView="0" workbookViewId="0" topLeftCell="A1">
      <pane xSplit="2" ySplit="11" topLeftCell="CE9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03" sqref="G103"/>
    </sheetView>
  </sheetViews>
  <sheetFormatPr defaultColWidth="9.140625" defaultRowHeight="15"/>
  <cols>
    <col min="1" max="1" width="5.421875" style="8" customWidth="1"/>
    <col min="2" max="2" width="16.8515625" style="8" customWidth="1"/>
    <col min="3" max="3" width="10.8515625" style="8" customWidth="1"/>
    <col min="4" max="4" width="10.00390625" style="8" customWidth="1"/>
    <col min="5" max="5" width="11.421875" style="8" customWidth="1"/>
    <col min="6" max="6" width="11.7109375" style="8" customWidth="1"/>
    <col min="7" max="7" width="11.28125" style="8" customWidth="1"/>
    <col min="8" max="8" width="9.140625" style="8" customWidth="1"/>
    <col min="9" max="9" width="9.8515625" style="8" customWidth="1"/>
    <col min="10" max="12" width="9.140625" style="8" customWidth="1"/>
    <col min="13" max="13" width="10.8515625" style="8" customWidth="1"/>
    <col min="14" max="14" width="11.57421875" style="8" customWidth="1"/>
    <col min="15" max="20" width="9.140625" style="8" customWidth="1"/>
    <col min="21" max="21" width="11.57421875" style="8" customWidth="1"/>
    <col min="22" max="22" width="12.140625" style="8" customWidth="1"/>
    <col min="23" max="23" width="11.57421875" style="8" customWidth="1"/>
    <col min="24" max="27" width="9.140625" style="8" customWidth="1"/>
    <col min="28" max="28" width="11.00390625" style="8" customWidth="1"/>
    <col min="29" max="29" width="11.140625" style="8" customWidth="1"/>
    <col min="30" max="30" width="12.57421875" style="8" customWidth="1"/>
    <col min="31" max="34" width="9.140625" style="8" customWidth="1"/>
    <col min="35" max="35" width="10.7109375" style="8" customWidth="1"/>
    <col min="36" max="36" width="13.8515625" style="8" customWidth="1"/>
    <col min="37" max="43" width="9.140625" style="8" customWidth="1"/>
    <col min="44" max="46" width="0" style="8" hidden="1" customWidth="1"/>
    <col min="47" max="47" width="11.57421875" style="8" customWidth="1"/>
    <col min="48" max="48" width="14.421875" style="8" customWidth="1"/>
    <col min="49" max="49" width="13.140625" style="8" customWidth="1"/>
    <col min="50" max="50" width="9.140625" style="8" customWidth="1"/>
    <col min="51" max="51" width="11.140625" style="8" customWidth="1"/>
    <col min="52" max="54" width="9.140625" style="8" customWidth="1"/>
    <col min="55" max="55" width="7.8515625" style="8" customWidth="1"/>
    <col min="56" max="58" width="9.140625" style="8" customWidth="1"/>
    <col min="59" max="59" width="10.28125" style="8" customWidth="1"/>
    <col min="60" max="60" width="11.8515625" style="8" customWidth="1"/>
    <col min="61" max="62" width="9.140625" style="8" customWidth="1"/>
    <col min="63" max="63" width="11.421875" style="8" customWidth="1"/>
    <col min="64" max="64" width="11.00390625" style="8" customWidth="1"/>
    <col min="65" max="67" width="9.140625" style="8" customWidth="1"/>
    <col min="68" max="68" width="7.7109375" style="8" customWidth="1"/>
    <col min="69" max="72" width="9.140625" style="8" customWidth="1"/>
    <col min="73" max="73" width="11.421875" style="8" customWidth="1"/>
    <col min="74" max="74" width="9.140625" style="8" customWidth="1"/>
    <col min="75" max="75" width="8.140625" style="8" customWidth="1"/>
    <col min="76" max="76" width="9.140625" style="8" customWidth="1"/>
    <col min="77" max="77" width="8.140625" style="8" customWidth="1"/>
    <col min="78" max="78" width="10.8515625" style="8" customWidth="1"/>
    <col min="79" max="80" width="9.140625" style="8" customWidth="1"/>
    <col min="81" max="81" width="6.28125" style="8" customWidth="1"/>
    <col min="82" max="82" width="6.00390625" style="8" customWidth="1"/>
    <col min="83" max="83" width="9.140625" style="8" customWidth="1"/>
    <col min="84" max="84" width="14.28125" style="8" customWidth="1"/>
    <col min="85" max="85" width="12.00390625" style="8" customWidth="1"/>
    <col min="86" max="86" width="11.8515625" style="8" customWidth="1"/>
    <col min="87" max="89" width="9.140625" style="8" customWidth="1"/>
    <col min="90" max="95" width="0" style="8" hidden="1" customWidth="1"/>
    <col min="96" max="16384" width="9.140625" style="8" customWidth="1"/>
  </cols>
  <sheetData>
    <row r="1" spans="1:104" ht="1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5"/>
      <c r="AV1" s="5"/>
      <c r="AW1" s="5"/>
      <c r="AX1" s="4"/>
      <c r="AY1" s="4"/>
      <c r="AZ1" s="4"/>
      <c r="BA1" s="4"/>
      <c r="BB1" s="4"/>
      <c r="BC1" s="4"/>
      <c r="BD1" s="4"/>
      <c r="BE1" s="4"/>
      <c r="BF1" s="6"/>
      <c r="BG1" s="6"/>
      <c r="BH1" s="6"/>
      <c r="BI1" s="6"/>
      <c r="BJ1" s="6"/>
      <c r="BK1" s="4"/>
      <c r="BL1" s="4"/>
      <c r="BM1" s="5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6"/>
      <c r="BZ1" s="4"/>
      <c r="CA1" s="4"/>
      <c r="CB1" s="6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7"/>
      <c r="CY1" s="7"/>
      <c r="CZ1" s="7"/>
    </row>
    <row r="2" spans="1:104" ht="15">
      <c r="A2" s="202" t="s">
        <v>147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9"/>
      <c r="AC2" s="9"/>
      <c r="AD2" s="10"/>
      <c r="AE2" s="11"/>
      <c r="AF2" s="11"/>
      <c r="AG2" s="11"/>
      <c r="AH2" s="11"/>
      <c r="AI2" s="12"/>
      <c r="AJ2" s="12"/>
      <c r="AK2" s="12"/>
      <c r="AL2" s="12"/>
      <c r="AM2" s="12"/>
      <c r="AN2" s="12"/>
      <c r="AO2" s="12"/>
      <c r="AP2" s="12"/>
      <c r="AQ2" s="12"/>
      <c r="AR2" s="13"/>
      <c r="AS2" s="13"/>
      <c r="AT2" s="13"/>
      <c r="AU2" s="14"/>
      <c r="AV2" s="14"/>
      <c r="AW2" s="14"/>
      <c r="AX2" s="15"/>
      <c r="AY2" s="15"/>
      <c r="AZ2" s="15"/>
      <c r="BA2" s="15"/>
      <c r="BB2" s="15"/>
      <c r="BC2" s="15"/>
      <c r="BD2" s="15"/>
      <c r="BE2" s="15"/>
      <c r="BF2" s="16"/>
      <c r="BG2" s="16"/>
      <c r="BH2" s="16"/>
      <c r="BI2" s="16"/>
      <c r="BJ2" s="16"/>
      <c r="BK2" s="15"/>
      <c r="BL2" s="15"/>
      <c r="BM2" s="14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6"/>
      <c r="BZ2" s="15"/>
      <c r="CA2" s="15"/>
      <c r="CB2" s="16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7"/>
      <c r="CY2" s="7"/>
      <c r="CZ2" s="7"/>
    </row>
    <row r="3" spans="1:104" ht="14.25" customHeight="1">
      <c r="A3" s="7"/>
      <c r="B3" s="1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03" t="s">
        <v>130</v>
      </c>
      <c r="P3" s="203"/>
      <c r="Q3" s="7"/>
      <c r="R3" s="7"/>
      <c r="S3" s="7"/>
      <c r="T3" s="7"/>
      <c r="U3" s="7"/>
      <c r="V3" s="7"/>
      <c r="W3" s="204"/>
      <c r="X3" s="204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7"/>
      <c r="AS3" s="7"/>
      <c r="AT3" s="7"/>
      <c r="AU3" s="19"/>
      <c r="AV3" s="19"/>
      <c r="AW3" s="19"/>
      <c r="AX3" s="7"/>
      <c r="AY3" s="7"/>
      <c r="AZ3" s="7"/>
      <c r="BA3" s="7"/>
      <c r="BB3" s="7"/>
      <c r="BC3" s="7"/>
      <c r="BD3" s="7"/>
      <c r="BE3" s="7"/>
      <c r="BF3" s="20"/>
      <c r="BG3" s="20"/>
      <c r="BH3" s="20"/>
      <c r="BI3" s="20"/>
      <c r="BJ3" s="20"/>
      <c r="BK3" s="7"/>
      <c r="BL3" s="7"/>
      <c r="BM3" s="19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20"/>
      <c r="BZ3" s="7"/>
      <c r="CA3" s="7"/>
      <c r="CB3" s="20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1:104" ht="15">
      <c r="A4" s="205" t="s">
        <v>1</v>
      </c>
      <c r="B4" s="208" t="s">
        <v>2</v>
      </c>
      <c r="C4" s="211" t="s">
        <v>3</v>
      </c>
      <c r="D4" s="211" t="s">
        <v>4</v>
      </c>
      <c r="E4" s="214" t="s">
        <v>5</v>
      </c>
      <c r="F4" s="215"/>
      <c r="G4" s="215"/>
      <c r="H4" s="216"/>
      <c r="I4" s="223" t="s">
        <v>6</v>
      </c>
      <c r="J4" s="224"/>
      <c r="K4" s="224"/>
      <c r="L4" s="225"/>
      <c r="M4" s="154" t="s">
        <v>128</v>
      </c>
      <c r="N4" s="155"/>
      <c r="O4" s="155"/>
      <c r="P4" s="156"/>
      <c r="Q4" s="163" t="s">
        <v>7</v>
      </c>
      <c r="R4" s="163"/>
      <c r="S4" s="163"/>
      <c r="T4" s="164"/>
      <c r="U4" s="164"/>
      <c r="V4" s="164"/>
      <c r="W4" s="164"/>
      <c r="X4" s="164"/>
      <c r="Y4" s="165"/>
      <c r="Z4" s="166"/>
      <c r="AA4" s="166"/>
      <c r="AB4" s="167"/>
      <c r="AC4" s="167"/>
      <c r="AD4" s="167"/>
      <c r="AE4" s="167"/>
      <c r="AF4" s="168"/>
      <c r="AG4" s="168"/>
      <c r="AH4" s="168"/>
      <c r="AI4" s="169"/>
      <c r="AJ4" s="169"/>
      <c r="AK4" s="169"/>
      <c r="AL4" s="169"/>
      <c r="AM4" s="169"/>
      <c r="AN4" s="169"/>
      <c r="AO4" s="169"/>
      <c r="AP4" s="169"/>
      <c r="AQ4" s="170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71"/>
      <c r="BG4" s="171"/>
      <c r="BH4" s="171"/>
      <c r="BI4" s="171"/>
      <c r="BJ4" s="171"/>
      <c r="BK4" s="171"/>
      <c r="BL4" s="171"/>
      <c r="BM4" s="172"/>
      <c r="BN4" s="172"/>
      <c r="BO4" s="172"/>
      <c r="BP4" s="172"/>
      <c r="BQ4" s="172"/>
      <c r="BR4" s="172"/>
      <c r="BS4" s="172"/>
      <c r="BT4" s="172"/>
      <c r="BU4" s="172"/>
      <c r="BV4" s="171"/>
      <c r="BW4" s="173"/>
      <c r="BX4" s="173"/>
      <c r="BY4" s="173"/>
      <c r="BZ4" s="173"/>
      <c r="CA4" s="173"/>
      <c r="CB4" s="173"/>
      <c r="CC4" s="173"/>
      <c r="CD4" s="173"/>
      <c r="CE4" s="173"/>
      <c r="CF4" s="174" t="s">
        <v>8</v>
      </c>
      <c r="CG4" s="175"/>
      <c r="CH4" s="176"/>
      <c r="CI4" s="183" t="s">
        <v>9</v>
      </c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5"/>
      <c r="CX4" s="186" t="s">
        <v>10</v>
      </c>
      <c r="CY4" s="187"/>
      <c r="CZ4" s="188"/>
    </row>
    <row r="5" spans="1:104" ht="15">
      <c r="A5" s="206"/>
      <c r="B5" s="209"/>
      <c r="C5" s="212"/>
      <c r="D5" s="212"/>
      <c r="E5" s="217"/>
      <c r="F5" s="218"/>
      <c r="G5" s="218"/>
      <c r="H5" s="219"/>
      <c r="I5" s="226"/>
      <c r="J5" s="227"/>
      <c r="K5" s="227"/>
      <c r="L5" s="228"/>
      <c r="M5" s="157"/>
      <c r="N5" s="158"/>
      <c r="O5" s="158"/>
      <c r="P5" s="159"/>
      <c r="Q5" s="195" t="s">
        <v>11</v>
      </c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7"/>
      <c r="AR5" s="198" t="s">
        <v>12</v>
      </c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200"/>
      <c r="BD5" s="171" t="s">
        <v>133</v>
      </c>
      <c r="BE5" s="171"/>
      <c r="BF5" s="171"/>
      <c r="BG5" s="21"/>
      <c r="BH5" s="21"/>
      <c r="BI5" s="21"/>
      <c r="BJ5" s="21"/>
      <c r="BK5" s="199" t="s">
        <v>13</v>
      </c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21" t="s">
        <v>134</v>
      </c>
      <c r="BX5" s="121"/>
      <c r="BY5" s="121"/>
      <c r="BZ5" s="121"/>
      <c r="CA5" s="121"/>
      <c r="CB5" s="121"/>
      <c r="CC5" s="22"/>
      <c r="CD5" s="22"/>
      <c r="CE5" s="23"/>
      <c r="CF5" s="177"/>
      <c r="CG5" s="178"/>
      <c r="CH5" s="179"/>
      <c r="CI5" s="144" t="s">
        <v>14</v>
      </c>
      <c r="CJ5" s="145"/>
      <c r="CK5" s="145"/>
      <c r="CL5" s="145"/>
      <c r="CM5" s="145"/>
      <c r="CN5" s="146"/>
      <c r="CO5" s="24"/>
      <c r="CP5" s="24"/>
      <c r="CQ5" s="24"/>
      <c r="CR5" s="144" t="s">
        <v>15</v>
      </c>
      <c r="CS5" s="145"/>
      <c r="CT5" s="145"/>
      <c r="CU5" s="145"/>
      <c r="CV5" s="145"/>
      <c r="CW5" s="146"/>
      <c r="CX5" s="189"/>
      <c r="CY5" s="190"/>
      <c r="CZ5" s="191"/>
    </row>
    <row r="6" spans="1:104" ht="15">
      <c r="A6" s="206"/>
      <c r="B6" s="209"/>
      <c r="C6" s="212"/>
      <c r="D6" s="212"/>
      <c r="E6" s="217"/>
      <c r="F6" s="218"/>
      <c r="G6" s="218"/>
      <c r="H6" s="219"/>
      <c r="I6" s="226"/>
      <c r="J6" s="227"/>
      <c r="K6" s="227"/>
      <c r="L6" s="228"/>
      <c r="M6" s="157"/>
      <c r="N6" s="158"/>
      <c r="O6" s="158"/>
      <c r="P6" s="159"/>
      <c r="Q6" s="148" t="s">
        <v>16</v>
      </c>
      <c r="R6" s="149"/>
      <c r="S6" s="149"/>
      <c r="T6" s="149"/>
      <c r="U6" s="149"/>
      <c r="V6" s="149"/>
      <c r="W6" s="149"/>
      <c r="X6" s="150"/>
      <c r="Y6" s="151" t="s">
        <v>17</v>
      </c>
      <c r="Z6" s="151" t="s">
        <v>18</v>
      </c>
      <c r="AA6" s="151" t="s">
        <v>19</v>
      </c>
      <c r="AB6" s="108" t="s">
        <v>31</v>
      </c>
      <c r="AC6" s="109"/>
      <c r="AD6" s="109"/>
      <c r="AE6" s="110"/>
      <c r="AF6" s="151" t="s">
        <v>20</v>
      </c>
      <c r="AG6" s="151" t="s">
        <v>18</v>
      </c>
      <c r="AH6" s="151" t="s">
        <v>21</v>
      </c>
      <c r="AI6" s="108" t="s">
        <v>135</v>
      </c>
      <c r="AJ6" s="109"/>
      <c r="AK6" s="110"/>
      <c r="AL6" s="108" t="s">
        <v>136</v>
      </c>
      <c r="AM6" s="109"/>
      <c r="AN6" s="110"/>
      <c r="AO6" s="108" t="s">
        <v>137</v>
      </c>
      <c r="AP6" s="109"/>
      <c r="AQ6" s="110"/>
      <c r="AR6" s="126" t="s">
        <v>22</v>
      </c>
      <c r="AS6" s="127"/>
      <c r="AT6" s="128"/>
      <c r="AU6" s="144" t="s">
        <v>138</v>
      </c>
      <c r="AV6" s="145"/>
      <c r="AW6" s="145"/>
      <c r="AX6" s="145"/>
      <c r="AY6" s="145"/>
      <c r="AZ6" s="145"/>
      <c r="BA6" s="145"/>
      <c r="BB6" s="145"/>
      <c r="BC6" s="146"/>
      <c r="BD6" s="171"/>
      <c r="BE6" s="171"/>
      <c r="BF6" s="171"/>
      <c r="BG6" s="147" t="s">
        <v>129</v>
      </c>
      <c r="BH6" s="147"/>
      <c r="BI6" s="147"/>
      <c r="BJ6" s="147"/>
      <c r="BK6" s="127" t="s">
        <v>23</v>
      </c>
      <c r="BL6" s="127"/>
      <c r="BM6" s="128"/>
      <c r="BN6" s="126" t="s">
        <v>24</v>
      </c>
      <c r="BO6" s="127"/>
      <c r="BP6" s="128"/>
      <c r="BQ6" s="126" t="s">
        <v>25</v>
      </c>
      <c r="BR6" s="127"/>
      <c r="BS6" s="128"/>
      <c r="BT6" s="126" t="s">
        <v>26</v>
      </c>
      <c r="BU6" s="127"/>
      <c r="BV6" s="128"/>
      <c r="BW6" s="124"/>
      <c r="BX6" s="124"/>
      <c r="BY6" s="124"/>
      <c r="BZ6" s="124"/>
      <c r="CA6" s="124"/>
      <c r="CB6" s="124"/>
      <c r="CC6" s="120" t="s">
        <v>27</v>
      </c>
      <c r="CD6" s="121"/>
      <c r="CE6" s="122"/>
      <c r="CF6" s="177"/>
      <c r="CG6" s="178"/>
      <c r="CH6" s="179"/>
      <c r="CI6" s="114" t="s">
        <v>139</v>
      </c>
      <c r="CJ6" s="115"/>
      <c r="CK6" s="116"/>
      <c r="CL6" s="81" t="s">
        <v>132</v>
      </c>
      <c r="CM6" s="82"/>
      <c r="CN6" s="83"/>
      <c r="CO6" s="81" t="s">
        <v>28</v>
      </c>
      <c r="CP6" s="82"/>
      <c r="CQ6" s="83"/>
      <c r="CR6" s="90" t="s">
        <v>140</v>
      </c>
      <c r="CS6" s="91"/>
      <c r="CT6" s="92"/>
      <c r="CU6" s="99" t="s">
        <v>141</v>
      </c>
      <c r="CV6" s="100"/>
      <c r="CW6" s="101"/>
      <c r="CX6" s="189"/>
      <c r="CY6" s="190"/>
      <c r="CZ6" s="191"/>
    </row>
    <row r="7" spans="1:104" ht="15" customHeight="1">
      <c r="A7" s="206"/>
      <c r="B7" s="209"/>
      <c r="C7" s="212"/>
      <c r="D7" s="212"/>
      <c r="E7" s="217"/>
      <c r="F7" s="218"/>
      <c r="G7" s="218"/>
      <c r="H7" s="219"/>
      <c r="I7" s="226"/>
      <c r="J7" s="227"/>
      <c r="K7" s="227"/>
      <c r="L7" s="228"/>
      <c r="M7" s="157"/>
      <c r="N7" s="158"/>
      <c r="O7" s="158"/>
      <c r="P7" s="159"/>
      <c r="Q7" s="108" t="s">
        <v>29</v>
      </c>
      <c r="R7" s="109"/>
      <c r="S7" s="109"/>
      <c r="T7" s="110"/>
      <c r="U7" s="108" t="s">
        <v>30</v>
      </c>
      <c r="V7" s="109"/>
      <c r="W7" s="109"/>
      <c r="X7" s="110"/>
      <c r="Y7" s="152"/>
      <c r="Z7" s="152"/>
      <c r="AA7" s="152"/>
      <c r="AB7" s="141"/>
      <c r="AC7" s="142"/>
      <c r="AD7" s="142"/>
      <c r="AE7" s="143"/>
      <c r="AF7" s="152"/>
      <c r="AG7" s="152"/>
      <c r="AH7" s="152"/>
      <c r="AI7" s="141"/>
      <c r="AJ7" s="142"/>
      <c r="AK7" s="143"/>
      <c r="AL7" s="141"/>
      <c r="AM7" s="142"/>
      <c r="AN7" s="143"/>
      <c r="AO7" s="141"/>
      <c r="AP7" s="142"/>
      <c r="AQ7" s="143"/>
      <c r="AR7" s="134"/>
      <c r="AS7" s="132"/>
      <c r="AT7" s="133"/>
      <c r="AU7" s="114" t="s">
        <v>142</v>
      </c>
      <c r="AV7" s="115"/>
      <c r="AW7" s="116"/>
      <c r="AX7" s="120" t="s">
        <v>143</v>
      </c>
      <c r="AY7" s="121"/>
      <c r="AZ7" s="122"/>
      <c r="BA7" s="120" t="s">
        <v>144</v>
      </c>
      <c r="BB7" s="121"/>
      <c r="BC7" s="122"/>
      <c r="BD7" s="171"/>
      <c r="BE7" s="171"/>
      <c r="BF7" s="171"/>
      <c r="BG7" s="147"/>
      <c r="BH7" s="147"/>
      <c r="BI7" s="147"/>
      <c r="BJ7" s="147"/>
      <c r="BK7" s="132"/>
      <c r="BL7" s="132"/>
      <c r="BM7" s="133"/>
      <c r="BN7" s="134"/>
      <c r="BO7" s="132"/>
      <c r="BP7" s="133"/>
      <c r="BQ7" s="134"/>
      <c r="BR7" s="132"/>
      <c r="BS7" s="133"/>
      <c r="BT7" s="134"/>
      <c r="BU7" s="132"/>
      <c r="BV7" s="133"/>
      <c r="BW7" s="126" t="s">
        <v>145</v>
      </c>
      <c r="BX7" s="127"/>
      <c r="BY7" s="128"/>
      <c r="BZ7" s="126" t="s">
        <v>146</v>
      </c>
      <c r="CA7" s="127"/>
      <c r="CB7" s="128"/>
      <c r="CC7" s="135"/>
      <c r="CD7" s="136"/>
      <c r="CE7" s="137"/>
      <c r="CF7" s="177"/>
      <c r="CG7" s="178"/>
      <c r="CH7" s="179"/>
      <c r="CI7" s="138"/>
      <c r="CJ7" s="139"/>
      <c r="CK7" s="140"/>
      <c r="CL7" s="84"/>
      <c r="CM7" s="85"/>
      <c r="CN7" s="86"/>
      <c r="CO7" s="84"/>
      <c r="CP7" s="85"/>
      <c r="CQ7" s="86"/>
      <c r="CR7" s="93"/>
      <c r="CS7" s="94"/>
      <c r="CT7" s="95"/>
      <c r="CU7" s="102"/>
      <c r="CV7" s="103"/>
      <c r="CW7" s="104"/>
      <c r="CX7" s="189"/>
      <c r="CY7" s="190"/>
      <c r="CZ7" s="191"/>
    </row>
    <row r="8" spans="1:104" ht="86.25" customHeight="1">
      <c r="A8" s="206"/>
      <c r="B8" s="209"/>
      <c r="C8" s="212"/>
      <c r="D8" s="212"/>
      <c r="E8" s="220"/>
      <c r="F8" s="221"/>
      <c r="G8" s="221"/>
      <c r="H8" s="222"/>
      <c r="I8" s="229"/>
      <c r="J8" s="230"/>
      <c r="K8" s="230"/>
      <c r="L8" s="231"/>
      <c r="M8" s="160"/>
      <c r="N8" s="161"/>
      <c r="O8" s="161"/>
      <c r="P8" s="162"/>
      <c r="Q8" s="111"/>
      <c r="R8" s="112"/>
      <c r="S8" s="112"/>
      <c r="T8" s="113"/>
      <c r="U8" s="111"/>
      <c r="V8" s="112"/>
      <c r="W8" s="112"/>
      <c r="X8" s="113"/>
      <c r="Y8" s="152"/>
      <c r="Z8" s="152"/>
      <c r="AA8" s="152"/>
      <c r="AB8" s="111"/>
      <c r="AC8" s="112"/>
      <c r="AD8" s="112"/>
      <c r="AE8" s="113"/>
      <c r="AF8" s="152"/>
      <c r="AG8" s="152"/>
      <c r="AH8" s="152"/>
      <c r="AI8" s="111"/>
      <c r="AJ8" s="112"/>
      <c r="AK8" s="113"/>
      <c r="AL8" s="111"/>
      <c r="AM8" s="112"/>
      <c r="AN8" s="113"/>
      <c r="AO8" s="111"/>
      <c r="AP8" s="112"/>
      <c r="AQ8" s="113"/>
      <c r="AR8" s="129"/>
      <c r="AS8" s="130"/>
      <c r="AT8" s="131"/>
      <c r="AU8" s="117"/>
      <c r="AV8" s="118"/>
      <c r="AW8" s="119"/>
      <c r="AX8" s="123"/>
      <c r="AY8" s="124"/>
      <c r="AZ8" s="125"/>
      <c r="BA8" s="123"/>
      <c r="BB8" s="124"/>
      <c r="BC8" s="125"/>
      <c r="BD8" s="171"/>
      <c r="BE8" s="171"/>
      <c r="BF8" s="171"/>
      <c r="BG8" s="147"/>
      <c r="BH8" s="147"/>
      <c r="BI8" s="147"/>
      <c r="BJ8" s="147"/>
      <c r="BK8" s="130"/>
      <c r="BL8" s="130"/>
      <c r="BM8" s="131"/>
      <c r="BN8" s="129"/>
      <c r="BO8" s="130"/>
      <c r="BP8" s="131"/>
      <c r="BQ8" s="129"/>
      <c r="BR8" s="130"/>
      <c r="BS8" s="131"/>
      <c r="BT8" s="129"/>
      <c r="BU8" s="130"/>
      <c r="BV8" s="131"/>
      <c r="BW8" s="129"/>
      <c r="BX8" s="130"/>
      <c r="BY8" s="131"/>
      <c r="BZ8" s="129"/>
      <c r="CA8" s="130"/>
      <c r="CB8" s="131"/>
      <c r="CC8" s="123"/>
      <c r="CD8" s="124"/>
      <c r="CE8" s="125"/>
      <c r="CF8" s="180"/>
      <c r="CG8" s="181"/>
      <c r="CH8" s="182"/>
      <c r="CI8" s="117"/>
      <c r="CJ8" s="118"/>
      <c r="CK8" s="119"/>
      <c r="CL8" s="87"/>
      <c r="CM8" s="88"/>
      <c r="CN8" s="89"/>
      <c r="CO8" s="87"/>
      <c r="CP8" s="88"/>
      <c r="CQ8" s="89"/>
      <c r="CR8" s="96"/>
      <c r="CS8" s="97"/>
      <c r="CT8" s="98"/>
      <c r="CU8" s="105"/>
      <c r="CV8" s="106"/>
      <c r="CW8" s="107"/>
      <c r="CX8" s="192"/>
      <c r="CY8" s="193"/>
      <c r="CZ8" s="194"/>
    </row>
    <row r="9" spans="1:104" ht="4.5" customHeight="1" hidden="1">
      <c r="A9" s="206"/>
      <c r="B9" s="209"/>
      <c r="C9" s="212"/>
      <c r="D9" s="212"/>
      <c r="E9" s="70" t="s">
        <v>32</v>
      </c>
      <c r="F9" s="70" t="s">
        <v>131</v>
      </c>
      <c r="G9" s="79"/>
      <c r="H9" s="80"/>
      <c r="I9" s="70" t="s">
        <v>32</v>
      </c>
      <c r="J9" s="70" t="s">
        <v>131</v>
      </c>
      <c r="K9" s="79"/>
      <c r="L9" s="80"/>
      <c r="M9" s="76" t="s">
        <v>32</v>
      </c>
      <c r="N9" s="70" t="s">
        <v>131</v>
      </c>
      <c r="O9" s="74"/>
      <c r="P9" s="75"/>
      <c r="Q9" s="70" t="s">
        <v>32</v>
      </c>
      <c r="R9" s="70" t="s">
        <v>131</v>
      </c>
      <c r="S9" s="79"/>
      <c r="T9" s="80"/>
      <c r="U9" s="70" t="s">
        <v>32</v>
      </c>
      <c r="V9" s="70" t="s">
        <v>131</v>
      </c>
      <c r="W9" s="79"/>
      <c r="X9" s="80"/>
      <c r="Y9" s="152"/>
      <c r="Z9" s="152"/>
      <c r="AA9" s="152"/>
      <c r="AB9" s="70" t="s">
        <v>32</v>
      </c>
      <c r="AC9" s="70" t="s">
        <v>131</v>
      </c>
      <c r="AD9" s="79"/>
      <c r="AE9" s="80"/>
      <c r="AF9" s="152"/>
      <c r="AG9" s="152"/>
      <c r="AH9" s="152"/>
      <c r="AI9" s="70" t="s">
        <v>32</v>
      </c>
      <c r="AJ9" s="70" t="s">
        <v>131</v>
      </c>
      <c r="AK9" s="25"/>
      <c r="AL9" s="70" t="s">
        <v>32</v>
      </c>
      <c r="AM9" s="70" t="s">
        <v>131</v>
      </c>
      <c r="AN9" s="25"/>
      <c r="AO9" s="70" t="s">
        <v>32</v>
      </c>
      <c r="AP9" s="70" t="s">
        <v>131</v>
      </c>
      <c r="AQ9" s="25"/>
      <c r="AR9" s="70" t="s">
        <v>32</v>
      </c>
      <c r="AS9" s="70" t="s">
        <v>127</v>
      </c>
      <c r="AT9" s="25"/>
      <c r="AU9" s="70" t="s">
        <v>32</v>
      </c>
      <c r="AV9" s="70" t="s">
        <v>131</v>
      </c>
      <c r="AW9" s="25"/>
      <c r="AX9" s="70" t="s">
        <v>32</v>
      </c>
      <c r="AY9" s="70" t="s">
        <v>131</v>
      </c>
      <c r="AZ9" s="25"/>
      <c r="BA9" s="70" t="s">
        <v>32</v>
      </c>
      <c r="BB9" s="70" t="s">
        <v>131</v>
      </c>
      <c r="BC9" s="25"/>
      <c r="BD9" s="70" t="s">
        <v>32</v>
      </c>
      <c r="BE9" s="70" t="s">
        <v>131</v>
      </c>
      <c r="BF9" s="25"/>
      <c r="BG9" s="76" t="s">
        <v>32</v>
      </c>
      <c r="BH9" s="70" t="s">
        <v>131</v>
      </c>
      <c r="BI9" s="74"/>
      <c r="BJ9" s="75"/>
      <c r="BK9" s="70" t="s">
        <v>32</v>
      </c>
      <c r="BL9" s="70" t="s">
        <v>131</v>
      </c>
      <c r="BM9" s="25"/>
      <c r="BN9" s="70" t="s">
        <v>32</v>
      </c>
      <c r="BO9" s="70" t="s">
        <v>131</v>
      </c>
      <c r="BP9" s="25"/>
      <c r="BQ9" s="70" t="s">
        <v>32</v>
      </c>
      <c r="BR9" s="70" t="s">
        <v>131</v>
      </c>
      <c r="BS9" s="25"/>
      <c r="BT9" s="70" t="s">
        <v>32</v>
      </c>
      <c r="BU9" s="70" t="s">
        <v>131</v>
      </c>
      <c r="BV9" s="25"/>
      <c r="BW9" s="70" t="s">
        <v>32</v>
      </c>
      <c r="BX9" s="70" t="s">
        <v>131</v>
      </c>
      <c r="BY9" s="25"/>
      <c r="BZ9" s="70" t="s">
        <v>32</v>
      </c>
      <c r="CA9" s="70" t="s">
        <v>131</v>
      </c>
      <c r="CB9" s="25"/>
      <c r="CC9" s="70" t="s">
        <v>32</v>
      </c>
      <c r="CD9" s="70" t="s">
        <v>131</v>
      </c>
      <c r="CE9" s="25"/>
      <c r="CF9" s="70" t="s">
        <v>32</v>
      </c>
      <c r="CG9" s="70" t="s">
        <v>131</v>
      </c>
      <c r="CH9" s="25"/>
      <c r="CI9" s="70" t="s">
        <v>32</v>
      </c>
      <c r="CJ9" s="70" t="s">
        <v>131</v>
      </c>
      <c r="CK9" s="25"/>
      <c r="CL9" s="70" t="s">
        <v>32</v>
      </c>
      <c r="CM9" s="70" t="s">
        <v>127</v>
      </c>
      <c r="CN9" s="25"/>
      <c r="CO9" s="70" t="s">
        <v>32</v>
      </c>
      <c r="CP9" s="70" t="s">
        <v>127</v>
      </c>
      <c r="CQ9" s="25"/>
      <c r="CR9" s="70" t="s">
        <v>32</v>
      </c>
      <c r="CS9" s="70" t="s">
        <v>131</v>
      </c>
      <c r="CT9" s="25"/>
      <c r="CU9" s="70" t="s">
        <v>32</v>
      </c>
      <c r="CV9" s="70" t="s">
        <v>131</v>
      </c>
      <c r="CW9" s="25"/>
      <c r="CX9" s="70" t="s">
        <v>32</v>
      </c>
      <c r="CY9" s="70" t="s">
        <v>131</v>
      </c>
      <c r="CZ9" s="25"/>
    </row>
    <row r="10" spans="1:104" ht="27.75" customHeight="1">
      <c r="A10" s="207"/>
      <c r="B10" s="210"/>
      <c r="C10" s="213"/>
      <c r="D10" s="213"/>
      <c r="E10" s="71"/>
      <c r="F10" s="71"/>
      <c r="G10" s="26" t="s">
        <v>33</v>
      </c>
      <c r="H10" s="26" t="s">
        <v>34</v>
      </c>
      <c r="I10" s="71"/>
      <c r="J10" s="71"/>
      <c r="K10" s="26" t="s">
        <v>33</v>
      </c>
      <c r="L10" s="26" t="s">
        <v>34</v>
      </c>
      <c r="M10" s="77"/>
      <c r="N10" s="71"/>
      <c r="O10" s="27" t="s">
        <v>33</v>
      </c>
      <c r="P10" s="27" t="s">
        <v>34</v>
      </c>
      <c r="Q10" s="71"/>
      <c r="R10" s="71"/>
      <c r="S10" s="26" t="s">
        <v>33</v>
      </c>
      <c r="T10" s="26" t="s">
        <v>34</v>
      </c>
      <c r="U10" s="71"/>
      <c r="V10" s="71"/>
      <c r="W10" s="26" t="s">
        <v>33</v>
      </c>
      <c r="X10" s="26" t="s">
        <v>34</v>
      </c>
      <c r="Y10" s="152"/>
      <c r="Z10" s="152"/>
      <c r="AA10" s="152"/>
      <c r="AB10" s="71"/>
      <c r="AC10" s="71"/>
      <c r="AD10" s="26" t="s">
        <v>33</v>
      </c>
      <c r="AE10" s="26" t="s">
        <v>34</v>
      </c>
      <c r="AF10" s="152"/>
      <c r="AG10" s="152"/>
      <c r="AH10" s="152"/>
      <c r="AI10" s="71"/>
      <c r="AJ10" s="71"/>
      <c r="AK10" s="26" t="s">
        <v>33</v>
      </c>
      <c r="AL10" s="71"/>
      <c r="AM10" s="71"/>
      <c r="AN10" s="26" t="s">
        <v>33</v>
      </c>
      <c r="AO10" s="78"/>
      <c r="AP10" s="71"/>
      <c r="AQ10" s="26" t="s">
        <v>33</v>
      </c>
      <c r="AR10" s="78"/>
      <c r="AS10" s="71"/>
      <c r="AT10" s="26" t="s">
        <v>33</v>
      </c>
      <c r="AU10" s="71"/>
      <c r="AV10" s="71"/>
      <c r="AW10" s="26" t="s">
        <v>33</v>
      </c>
      <c r="AX10" s="71"/>
      <c r="AY10" s="71"/>
      <c r="AZ10" s="26" t="s">
        <v>33</v>
      </c>
      <c r="BA10" s="71"/>
      <c r="BB10" s="71"/>
      <c r="BC10" s="26" t="s">
        <v>33</v>
      </c>
      <c r="BD10" s="71"/>
      <c r="BE10" s="71"/>
      <c r="BF10" s="26" t="s">
        <v>33</v>
      </c>
      <c r="BG10" s="77"/>
      <c r="BH10" s="71"/>
      <c r="BI10" s="27" t="s">
        <v>33</v>
      </c>
      <c r="BJ10" s="27" t="s">
        <v>34</v>
      </c>
      <c r="BK10" s="71"/>
      <c r="BL10" s="71"/>
      <c r="BM10" s="26" t="s">
        <v>33</v>
      </c>
      <c r="BN10" s="71"/>
      <c r="BO10" s="71"/>
      <c r="BP10" s="26" t="s">
        <v>33</v>
      </c>
      <c r="BQ10" s="71"/>
      <c r="BR10" s="71"/>
      <c r="BS10" s="26" t="s">
        <v>33</v>
      </c>
      <c r="BT10" s="71"/>
      <c r="BU10" s="71"/>
      <c r="BV10" s="26" t="s">
        <v>33</v>
      </c>
      <c r="BW10" s="71"/>
      <c r="BX10" s="71"/>
      <c r="BY10" s="26" t="s">
        <v>33</v>
      </c>
      <c r="BZ10" s="71"/>
      <c r="CA10" s="71"/>
      <c r="CB10" s="26" t="s">
        <v>33</v>
      </c>
      <c r="CC10" s="71"/>
      <c r="CD10" s="71"/>
      <c r="CE10" s="26" t="s">
        <v>33</v>
      </c>
      <c r="CF10" s="71"/>
      <c r="CG10" s="71"/>
      <c r="CH10" s="26" t="s">
        <v>33</v>
      </c>
      <c r="CI10" s="71"/>
      <c r="CJ10" s="71"/>
      <c r="CK10" s="26" t="s">
        <v>33</v>
      </c>
      <c r="CL10" s="71"/>
      <c r="CM10" s="71"/>
      <c r="CN10" s="26" t="s">
        <v>33</v>
      </c>
      <c r="CO10" s="71"/>
      <c r="CP10" s="71"/>
      <c r="CQ10" s="26" t="s">
        <v>33</v>
      </c>
      <c r="CR10" s="71"/>
      <c r="CS10" s="71"/>
      <c r="CT10" s="26" t="s">
        <v>33</v>
      </c>
      <c r="CU10" s="71"/>
      <c r="CV10" s="71"/>
      <c r="CW10" s="26" t="s">
        <v>33</v>
      </c>
      <c r="CX10" s="71"/>
      <c r="CY10" s="71"/>
      <c r="CZ10" s="26" t="s">
        <v>33</v>
      </c>
    </row>
    <row r="11" spans="1:104" ht="12.75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9"/>
      <c r="N11" s="29"/>
      <c r="O11" s="29"/>
      <c r="P11" s="29"/>
      <c r="Q11" s="28">
        <v>12</v>
      </c>
      <c r="R11" s="28">
        <v>13</v>
      </c>
      <c r="S11" s="28">
        <v>14</v>
      </c>
      <c r="T11" s="28">
        <v>15</v>
      </c>
      <c r="U11" s="28">
        <v>16</v>
      </c>
      <c r="V11" s="28">
        <v>17</v>
      </c>
      <c r="W11" s="28">
        <v>18</v>
      </c>
      <c r="X11" s="28">
        <v>19</v>
      </c>
      <c r="Y11" s="153"/>
      <c r="Z11" s="153"/>
      <c r="AA11" s="153"/>
      <c r="AB11" s="30">
        <v>20</v>
      </c>
      <c r="AC11" s="30">
        <v>21</v>
      </c>
      <c r="AD11" s="30">
        <v>22</v>
      </c>
      <c r="AE11" s="30">
        <v>23</v>
      </c>
      <c r="AF11" s="153"/>
      <c r="AG11" s="153"/>
      <c r="AH11" s="153"/>
      <c r="AI11" s="30">
        <v>24</v>
      </c>
      <c r="AJ11" s="30">
        <v>25</v>
      </c>
      <c r="AK11" s="31">
        <v>26</v>
      </c>
      <c r="AL11" s="30">
        <v>27</v>
      </c>
      <c r="AM11" s="30">
        <v>28</v>
      </c>
      <c r="AN11" s="31">
        <v>29</v>
      </c>
      <c r="AO11" s="31">
        <v>30</v>
      </c>
      <c r="AP11" s="31">
        <v>31</v>
      </c>
      <c r="AQ11" s="31">
        <v>32</v>
      </c>
      <c r="AR11" s="31">
        <v>33</v>
      </c>
      <c r="AS11" s="31">
        <v>34</v>
      </c>
      <c r="AT11" s="31">
        <v>35</v>
      </c>
      <c r="AU11" s="31">
        <v>36</v>
      </c>
      <c r="AV11" s="31">
        <v>37</v>
      </c>
      <c r="AW11" s="31">
        <v>38</v>
      </c>
      <c r="AX11" s="31">
        <v>39</v>
      </c>
      <c r="AY11" s="31">
        <v>40</v>
      </c>
      <c r="AZ11" s="31">
        <v>41</v>
      </c>
      <c r="BA11" s="31">
        <v>42</v>
      </c>
      <c r="BB11" s="31">
        <v>43</v>
      </c>
      <c r="BC11" s="31">
        <v>44</v>
      </c>
      <c r="BD11" s="31">
        <v>45</v>
      </c>
      <c r="BE11" s="31">
        <v>46</v>
      </c>
      <c r="BF11" s="31">
        <v>47</v>
      </c>
      <c r="BG11" s="31"/>
      <c r="BH11" s="31"/>
      <c r="BI11" s="31"/>
      <c r="BJ11" s="31"/>
      <c r="BK11" s="31">
        <v>48</v>
      </c>
      <c r="BL11" s="31">
        <v>49</v>
      </c>
      <c r="BM11" s="31">
        <v>50</v>
      </c>
      <c r="BN11" s="31">
        <v>51</v>
      </c>
      <c r="BO11" s="31">
        <v>52</v>
      </c>
      <c r="BP11" s="31">
        <v>53</v>
      </c>
      <c r="BQ11" s="31">
        <v>54</v>
      </c>
      <c r="BR11" s="31">
        <v>55</v>
      </c>
      <c r="BS11" s="31">
        <v>56</v>
      </c>
      <c r="BT11" s="31">
        <v>57</v>
      </c>
      <c r="BU11" s="31">
        <v>58</v>
      </c>
      <c r="BV11" s="31">
        <v>59</v>
      </c>
      <c r="BW11" s="31">
        <v>60</v>
      </c>
      <c r="BX11" s="31">
        <v>61</v>
      </c>
      <c r="BY11" s="31">
        <v>62</v>
      </c>
      <c r="BZ11" s="31">
        <v>63</v>
      </c>
      <c r="CA11" s="31">
        <v>64</v>
      </c>
      <c r="CB11" s="31">
        <v>65</v>
      </c>
      <c r="CC11" s="31">
        <v>66</v>
      </c>
      <c r="CD11" s="31">
        <v>67</v>
      </c>
      <c r="CE11" s="31">
        <v>68</v>
      </c>
      <c r="CF11" s="31">
        <v>69</v>
      </c>
      <c r="CG11" s="31">
        <v>70</v>
      </c>
      <c r="CH11" s="31">
        <v>71</v>
      </c>
      <c r="CI11" s="31">
        <v>72</v>
      </c>
      <c r="CJ11" s="31">
        <v>73</v>
      </c>
      <c r="CK11" s="31">
        <v>74</v>
      </c>
      <c r="CL11" s="31">
        <v>75</v>
      </c>
      <c r="CM11" s="31">
        <v>76</v>
      </c>
      <c r="CN11" s="31">
        <v>77</v>
      </c>
      <c r="CO11" s="31">
        <v>78</v>
      </c>
      <c r="CP11" s="31">
        <v>79</v>
      </c>
      <c r="CQ11" s="31">
        <v>80</v>
      </c>
      <c r="CR11" s="31">
        <v>81</v>
      </c>
      <c r="CS11" s="31">
        <v>82</v>
      </c>
      <c r="CT11" s="31">
        <v>83</v>
      </c>
      <c r="CU11" s="31">
        <v>84</v>
      </c>
      <c r="CV11" s="31">
        <v>85</v>
      </c>
      <c r="CW11" s="31">
        <v>86</v>
      </c>
      <c r="CX11" s="31">
        <v>87</v>
      </c>
      <c r="CY11" s="31">
        <v>88</v>
      </c>
      <c r="CZ11" s="31">
        <v>89</v>
      </c>
    </row>
    <row r="12" spans="1:104" ht="19.5" customHeight="1">
      <c r="A12" s="32">
        <v>1</v>
      </c>
      <c r="B12" s="33" t="s">
        <v>35</v>
      </c>
      <c r="C12" s="34">
        <v>23015.596</v>
      </c>
      <c r="D12" s="34">
        <v>4886.559</v>
      </c>
      <c r="E12" s="34">
        <f>CF12+CX12-CU12</f>
        <v>200727.40000000002</v>
      </c>
      <c r="F12" s="34">
        <f>CG12+CY12-CV12</f>
        <v>83636.41666666667</v>
      </c>
      <c r="G12" s="34">
        <f>CH12+CZ12-CW12</f>
        <v>81680.012</v>
      </c>
      <c r="H12" s="34">
        <f>G12/F12*100</f>
        <v>97.66082199042083</v>
      </c>
      <c r="I12" s="34">
        <f>Q12+U12+AB12+AI12+AL12+AO12+BD12+BK12+BN12+BQ12+BT12+BW12+CC12</f>
        <v>32280</v>
      </c>
      <c r="J12" s="34">
        <f>R12+V12+AC12+AJ12+AM12+AP12+BE12+BL12+BO12+BR12+BU12+BX12+CD12</f>
        <v>13450</v>
      </c>
      <c r="K12" s="34">
        <f>S12+W12+AD12+AK12+AN12+AQ12+BF12+BM12+BP12+BS12+BV12+BY12+CE12</f>
        <v>11919.602000000003</v>
      </c>
      <c r="L12" s="34">
        <f>K12/J12*100</f>
        <v>88.62157620817845</v>
      </c>
      <c r="M12" s="35">
        <f>Q12+AB12</f>
        <v>13500</v>
      </c>
      <c r="N12" s="35">
        <f>R12+AC12</f>
        <v>5625</v>
      </c>
      <c r="O12" s="35">
        <f>S12+AD12</f>
        <v>6499.483</v>
      </c>
      <c r="P12" s="35">
        <f>O12/N12*100</f>
        <v>115.54636444444444</v>
      </c>
      <c r="Q12" s="36">
        <v>3000</v>
      </c>
      <c r="R12" s="36">
        <f>Q12/12*5</f>
        <v>1250</v>
      </c>
      <c r="S12" s="37">
        <v>1042.383</v>
      </c>
      <c r="T12" s="34">
        <f>S12/R12*100</f>
        <v>83.39064</v>
      </c>
      <c r="U12" s="36">
        <v>6450</v>
      </c>
      <c r="V12" s="36">
        <f>U12/12*5</f>
        <v>2687.5</v>
      </c>
      <c r="W12" s="37">
        <v>858.622</v>
      </c>
      <c r="X12" s="34">
        <f>W12/V12*100</f>
        <v>31.948725581395347</v>
      </c>
      <c r="Y12" s="38"/>
      <c r="Z12" s="38"/>
      <c r="AA12" s="34"/>
      <c r="AB12" s="36">
        <v>10500</v>
      </c>
      <c r="AC12" s="36">
        <f>AB12/12*5</f>
        <v>4375</v>
      </c>
      <c r="AD12" s="37">
        <v>5457.1</v>
      </c>
      <c r="AE12" s="34">
        <f>AD12/AC12*100</f>
        <v>124.73371428571429</v>
      </c>
      <c r="AF12" s="39"/>
      <c r="AG12" s="39"/>
      <c r="AH12" s="34"/>
      <c r="AI12" s="40">
        <v>3380</v>
      </c>
      <c r="AJ12" s="36">
        <f>AI12/12*5</f>
        <v>1408.3333333333335</v>
      </c>
      <c r="AK12" s="37">
        <v>1228.9</v>
      </c>
      <c r="AL12" s="34">
        <v>1450</v>
      </c>
      <c r="AM12" s="36">
        <f>AL12/12*5</f>
        <v>604.1666666666666</v>
      </c>
      <c r="AN12" s="37">
        <v>760.35</v>
      </c>
      <c r="AO12" s="36"/>
      <c r="AP12" s="36">
        <f>AO12/12*5</f>
        <v>0</v>
      </c>
      <c r="AQ12" s="37">
        <f>'[1]Sheet1'!G4+'[1]Sheet1'!F4</f>
        <v>0</v>
      </c>
      <c r="AR12" s="34">
        <v>0</v>
      </c>
      <c r="AS12" s="36">
        <f>AR12/12*3</f>
        <v>0</v>
      </c>
      <c r="AT12" s="34"/>
      <c r="AU12" s="34">
        <v>161315.2</v>
      </c>
      <c r="AV12" s="36">
        <f>AU12/12*5</f>
        <v>67214.66666666667</v>
      </c>
      <c r="AW12" s="37">
        <v>67214.6</v>
      </c>
      <c r="AX12" s="34">
        <v>5431.7</v>
      </c>
      <c r="AY12" s="36">
        <f>AX12/12*5</f>
        <v>2263.208333333333</v>
      </c>
      <c r="AZ12" s="37">
        <v>2064</v>
      </c>
      <c r="BA12" s="34">
        <v>0</v>
      </c>
      <c r="BB12" s="36">
        <f>BA12/12*5</f>
        <v>0</v>
      </c>
      <c r="BC12" s="34"/>
      <c r="BD12" s="36"/>
      <c r="BE12" s="36">
        <f>BD12/12*5</f>
        <v>0</v>
      </c>
      <c r="BF12" s="234">
        <f>'[1]Sheet1'!B4+'[1]Sheet1'!C4+'[1]Sheet1'!D4+'[1]Sheet1'!A4</f>
        <v>24</v>
      </c>
      <c r="BG12" s="42">
        <f>BK12+BN12+BQ12+BT12</f>
        <v>7500</v>
      </c>
      <c r="BH12" s="42">
        <f>BL12+BO12+BR12+BU12</f>
        <v>3125</v>
      </c>
      <c r="BI12" s="42">
        <f>BM12+BP12+BS12+BV12</f>
        <v>2452.2470000000003</v>
      </c>
      <c r="BJ12" s="42">
        <f>BI12/BH12*100</f>
        <v>78.47190400000001</v>
      </c>
      <c r="BK12" s="34">
        <v>3700</v>
      </c>
      <c r="BL12" s="36">
        <f>BK12/12*5</f>
        <v>1541.6666666666665</v>
      </c>
      <c r="BM12" s="37">
        <v>1135.566</v>
      </c>
      <c r="BN12" s="34"/>
      <c r="BO12" s="36">
        <f>BN12/12*5</f>
        <v>0</v>
      </c>
      <c r="BP12" s="37">
        <v>1.181</v>
      </c>
      <c r="BQ12" s="34"/>
      <c r="BR12" s="36">
        <f>BQ12/12*4</f>
        <v>0</v>
      </c>
      <c r="BS12" s="37">
        <v>0</v>
      </c>
      <c r="BT12" s="34">
        <v>3800</v>
      </c>
      <c r="BU12" s="36">
        <f>BT12/12*5</f>
        <v>1583.3333333333335</v>
      </c>
      <c r="BV12" s="37">
        <v>1315.5</v>
      </c>
      <c r="BW12" s="36"/>
      <c r="BX12" s="36">
        <f>BW12/12*5</f>
        <v>0</v>
      </c>
      <c r="BY12" s="41"/>
      <c r="BZ12" s="36">
        <v>1700.5</v>
      </c>
      <c r="CA12" s="36">
        <f>BZ12/12*5</f>
        <v>708.5416666666667</v>
      </c>
      <c r="CB12" s="37">
        <v>481.81</v>
      </c>
      <c r="CC12" s="36"/>
      <c r="CD12" s="36">
        <f>CC12/12*5</f>
        <v>0</v>
      </c>
      <c r="CE12" s="37">
        <v>96</v>
      </c>
      <c r="CF12" s="34">
        <f aca="true" t="shared" si="0" ref="CF12:CH27">Q12+U12+AB12+AI12+AL12+AO12+AR12+AU12+AX12+BA12+BD12+BK12+BN12+BQ12+BT12+BW12+BZ12+CC12</f>
        <v>200727.40000000002</v>
      </c>
      <c r="CG12" s="34">
        <f t="shared" si="0"/>
        <v>83636.41666666667</v>
      </c>
      <c r="CH12" s="34">
        <f t="shared" si="0"/>
        <v>81680.012</v>
      </c>
      <c r="CI12" s="34">
        <v>0</v>
      </c>
      <c r="CJ12" s="36">
        <f>CI12/12*5</f>
        <v>0</v>
      </c>
      <c r="CK12" s="232">
        <v>0</v>
      </c>
      <c r="CL12" s="34">
        <v>0</v>
      </c>
      <c r="CM12" s="36">
        <f>CL12/12*3</f>
        <v>0</v>
      </c>
      <c r="CN12" s="43"/>
      <c r="CO12" s="34"/>
      <c r="CP12" s="36">
        <f>CO12/12*3</f>
        <v>0</v>
      </c>
      <c r="CQ12" s="34"/>
      <c r="CR12" s="34">
        <v>0</v>
      </c>
      <c r="CS12" s="36">
        <f>CR12/12*5</f>
        <v>0</v>
      </c>
      <c r="CT12" s="37">
        <v>0</v>
      </c>
      <c r="CU12" s="44">
        <v>0</v>
      </c>
      <c r="CV12" s="36">
        <f>CU12/12*5</f>
        <v>0</v>
      </c>
      <c r="CW12" s="37">
        <v>0</v>
      </c>
      <c r="CX12" s="34">
        <f>CI12+CL12+CO12+CR12+CU12</f>
        <v>0</v>
      </c>
      <c r="CY12" s="34">
        <f aca="true" t="shared" si="1" ref="CX12:CZ43">CJ12+CM12+CP12+CS12+CV12</f>
        <v>0</v>
      </c>
      <c r="CZ12" s="34">
        <f t="shared" si="1"/>
        <v>0</v>
      </c>
    </row>
    <row r="13" spans="1:104" ht="15">
      <c r="A13" s="32">
        <v>2</v>
      </c>
      <c r="B13" s="33" t="s">
        <v>36</v>
      </c>
      <c r="C13" s="34">
        <v>352.196</v>
      </c>
      <c r="D13" s="34">
        <v>2815.8629</v>
      </c>
      <c r="E13" s="34">
        <f>CF13+CX13-CU13</f>
        <v>37734.799999999996</v>
      </c>
      <c r="F13" s="34">
        <f>CG13+CY13-CV13</f>
        <v>15722.833333333334</v>
      </c>
      <c r="G13" s="34">
        <f>CH13+CZ13-CW13</f>
        <v>14006.498</v>
      </c>
      <c r="H13" s="34">
        <f aca="true" t="shared" si="2" ref="H13:H76">G13/F13*100</f>
        <v>89.08380380974592</v>
      </c>
      <c r="I13" s="34">
        <f aca="true" t="shared" si="3" ref="I13:I76">Q13+U13+AB13+AI13+AL13+AO13+BD13+BK13+BN13+BQ13+BT13+BW13+CC13</f>
        <v>5843.9</v>
      </c>
      <c r="J13" s="34">
        <f>R13+V13+AC13+AJ13+AM13+AP13+BE13+BL13+BO13+BR13+BU13+BX13+CD13</f>
        <v>2434.9583333333335</v>
      </c>
      <c r="K13" s="34">
        <f aca="true" t="shared" si="4" ref="K13:K76">S13+W13+AD13+AK13+AN13+AQ13+BF13+BM13+BP13+BS13+BV13+BY13+CE13</f>
        <v>968.5980000000001</v>
      </c>
      <c r="L13" s="34">
        <f aca="true" t="shared" si="5" ref="L13:L76">K13/J13*100</f>
        <v>39.77883262889509</v>
      </c>
      <c r="M13" s="35">
        <f aca="true" t="shared" si="6" ref="M13:N76">Q13+AB13</f>
        <v>774</v>
      </c>
      <c r="N13" s="35">
        <f t="shared" si="6"/>
        <v>322.5</v>
      </c>
      <c r="O13" s="35">
        <f aca="true" t="shared" si="7" ref="O13:O76">S13+AD13</f>
        <v>338.198</v>
      </c>
      <c r="P13" s="35">
        <f aca="true" t="shared" si="8" ref="P13:P76">O13/N13*100</f>
        <v>104.86759689922481</v>
      </c>
      <c r="Q13" s="36">
        <v>24.5</v>
      </c>
      <c r="R13" s="36">
        <f aca="true" t="shared" si="9" ref="R13:R76">Q13/12*5</f>
        <v>10.208333333333332</v>
      </c>
      <c r="S13" s="45">
        <v>12.048</v>
      </c>
      <c r="T13" s="34">
        <f aca="true" t="shared" si="10" ref="T13:T75">S13/R13*100</f>
        <v>118.02122448979593</v>
      </c>
      <c r="U13" s="36">
        <v>4230.5</v>
      </c>
      <c r="V13" s="36">
        <f aca="true" t="shared" si="11" ref="V13:V76">U13/12*5</f>
        <v>1762.7083333333335</v>
      </c>
      <c r="W13" s="45">
        <v>467.8</v>
      </c>
      <c r="X13" s="34">
        <f aca="true" t="shared" si="12" ref="X13:X76">W13/V13*100</f>
        <v>26.53870700862782</v>
      </c>
      <c r="Y13" s="38"/>
      <c r="Z13" s="38"/>
      <c r="AA13" s="34"/>
      <c r="AB13" s="36">
        <v>749.5</v>
      </c>
      <c r="AC13" s="36">
        <f aca="true" t="shared" si="13" ref="AC13:AC76">AB13/12*5</f>
        <v>312.2916666666667</v>
      </c>
      <c r="AD13" s="45">
        <v>326.15</v>
      </c>
      <c r="AE13" s="34">
        <f aca="true" t="shared" si="14" ref="AE13:AE76">AD13/AC13*100</f>
        <v>104.43762508338892</v>
      </c>
      <c r="AF13" s="39"/>
      <c r="AG13" s="39"/>
      <c r="AH13" s="34"/>
      <c r="AI13" s="40">
        <v>124.7</v>
      </c>
      <c r="AJ13" s="36">
        <f aca="true" t="shared" si="15" ref="AJ13:AJ76">AI13/12*5</f>
        <v>51.958333333333336</v>
      </c>
      <c r="AK13" s="45">
        <v>29.7</v>
      </c>
      <c r="AL13" s="34"/>
      <c r="AM13" s="36">
        <f aca="true" t="shared" si="16" ref="AM13:AM76">AL13/12*5</f>
        <v>0</v>
      </c>
      <c r="AN13" s="45">
        <v>0</v>
      </c>
      <c r="AO13" s="36"/>
      <c r="AP13" s="36">
        <f aca="true" t="shared" si="17" ref="AP13:AP76">AO13/12*5</f>
        <v>0</v>
      </c>
      <c r="AQ13" s="37">
        <f>'[1]Sheet1'!G5+'[1]Sheet1'!F5</f>
        <v>0</v>
      </c>
      <c r="AR13" s="34">
        <v>0</v>
      </c>
      <c r="AS13" s="36">
        <f aca="true" t="shared" si="18" ref="AS13:AS76">AR13/12*3</f>
        <v>0</v>
      </c>
      <c r="AT13" s="34"/>
      <c r="AU13" s="34">
        <v>31290.9</v>
      </c>
      <c r="AV13" s="36">
        <f aca="true" t="shared" si="19" ref="AV13:AV76">AU13/12*5</f>
        <v>13037.875000000002</v>
      </c>
      <c r="AW13" s="45">
        <v>13037.9</v>
      </c>
      <c r="AX13" s="34"/>
      <c r="AY13" s="36">
        <f aca="true" t="shared" si="20" ref="AY13:AY76">AX13/12*5</f>
        <v>0</v>
      </c>
      <c r="AZ13" s="45">
        <v>0</v>
      </c>
      <c r="BA13" s="34">
        <v>0</v>
      </c>
      <c r="BB13" s="36">
        <f aca="true" t="shared" si="21" ref="BB13:BB76">BA13/12*5</f>
        <v>0</v>
      </c>
      <c r="BC13" s="34"/>
      <c r="BD13" s="36"/>
      <c r="BE13" s="36">
        <f aca="true" t="shared" si="22" ref="BE13:BE76">BD13/12*5</f>
        <v>0</v>
      </c>
      <c r="BF13" s="234">
        <f>'[1]Sheet1'!B5+'[1]Sheet1'!C5+'[1]Sheet1'!D5+'[1]Sheet1'!A5</f>
        <v>0</v>
      </c>
      <c r="BG13" s="42">
        <f aca="true" t="shared" si="23" ref="BG13:BI76">BK13+BN13+BQ13+BT13</f>
        <v>714.7</v>
      </c>
      <c r="BH13" s="42">
        <f t="shared" si="23"/>
        <v>297.7916666666667</v>
      </c>
      <c r="BI13" s="42">
        <f t="shared" si="23"/>
        <v>132.9</v>
      </c>
      <c r="BJ13" s="42">
        <f aca="true" t="shared" si="24" ref="BJ13:BJ76">BI13/BH13*100</f>
        <v>44.628515461032606</v>
      </c>
      <c r="BK13" s="34">
        <v>714.7</v>
      </c>
      <c r="BL13" s="36">
        <f aca="true" t="shared" si="25" ref="BL13:BL76">BK13/12*5</f>
        <v>297.7916666666667</v>
      </c>
      <c r="BM13" s="45">
        <v>132.9</v>
      </c>
      <c r="BN13" s="34"/>
      <c r="BO13" s="36">
        <f aca="true" t="shared" si="26" ref="BO13:BO76">BN13/12*5</f>
        <v>0</v>
      </c>
      <c r="BP13" s="45">
        <v>0</v>
      </c>
      <c r="BQ13" s="34"/>
      <c r="BR13" s="36">
        <f aca="true" t="shared" si="27" ref="BR13:BR76">BQ13/12*4</f>
        <v>0</v>
      </c>
      <c r="BS13" s="45">
        <v>0</v>
      </c>
      <c r="BT13" s="34"/>
      <c r="BU13" s="36">
        <f aca="true" t="shared" si="28" ref="BU13:BU76">BT13/12*5</f>
        <v>0</v>
      </c>
      <c r="BV13" s="45">
        <v>0</v>
      </c>
      <c r="BW13" s="36"/>
      <c r="BX13" s="36">
        <f aca="true" t="shared" si="29" ref="BX13:BX76">BW13/12*5</f>
        <v>0</v>
      </c>
      <c r="BY13" s="41"/>
      <c r="BZ13" s="36">
        <v>600</v>
      </c>
      <c r="CA13" s="36">
        <f aca="true" t="shared" si="30" ref="CA13:CA76">BZ13/12*5</f>
        <v>250</v>
      </c>
      <c r="CB13" s="45">
        <v>0</v>
      </c>
      <c r="CC13" s="36"/>
      <c r="CD13" s="36">
        <f aca="true" t="shared" si="31" ref="CD13:CD76">CC13/12*5</f>
        <v>0</v>
      </c>
      <c r="CE13" s="46">
        <v>0</v>
      </c>
      <c r="CF13" s="34">
        <f t="shared" si="0"/>
        <v>37734.799999999996</v>
      </c>
      <c r="CG13" s="34">
        <f t="shared" si="0"/>
        <v>15722.833333333334</v>
      </c>
      <c r="CH13" s="34">
        <f t="shared" si="0"/>
        <v>14006.498</v>
      </c>
      <c r="CI13" s="34">
        <v>0</v>
      </c>
      <c r="CJ13" s="36">
        <f aca="true" t="shared" si="32" ref="CJ13:CJ76">CI13/12*5</f>
        <v>0</v>
      </c>
      <c r="CK13" s="233">
        <v>0</v>
      </c>
      <c r="CL13" s="34">
        <v>0</v>
      </c>
      <c r="CM13" s="36">
        <f aca="true" t="shared" si="33" ref="CM13:CM76">CL13/12*3</f>
        <v>0</v>
      </c>
      <c r="CN13" s="43"/>
      <c r="CO13" s="34"/>
      <c r="CP13" s="36">
        <f aca="true" t="shared" si="34" ref="CP13:CP76">CO13/12*3</f>
        <v>0</v>
      </c>
      <c r="CQ13" s="34"/>
      <c r="CR13" s="34">
        <v>0</v>
      </c>
      <c r="CS13" s="36">
        <f aca="true" t="shared" si="35" ref="CS13:CS76">CR13/12*5</f>
        <v>0</v>
      </c>
      <c r="CT13" s="45">
        <v>0</v>
      </c>
      <c r="CU13" s="44">
        <v>0</v>
      </c>
      <c r="CV13" s="36">
        <f aca="true" t="shared" si="36" ref="CV13:CV76">CU13/12*5</f>
        <v>0</v>
      </c>
      <c r="CW13" s="46">
        <v>0</v>
      </c>
      <c r="CX13" s="34">
        <f t="shared" si="1"/>
        <v>0</v>
      </c>
      <c r="CY13" s="34">
        <f t="shared" si="1"/>
        <v>0</v>
      </c>
      <c r="CZ13" s="34">
        <f t="shared" si="1"/>
        <v>0</v>
      </c>
    </row>
    <row r="14" spans="1:104" ht="15">
      <c r="A14" s="32">
        <v>3</v>
      </c>
      <c r="B14" s="33" t="s">
        <v>37</v>
      </c>
      <c r="C14" s="34">
        <v>17.718</v>
      </c>
      <c r="D14" s="34">
        <v>47.501</v>
      </c>
      <c r="E14" s="34">
        <f>CF14+CX14-CU14</f>
        <v>8722.8</v>
      </c>
      <c r="F14" s="34">
        <f>CG14+CY14-CV14</f>
        <v>3634.4999999999995</v>
      </c>
      <c r="G14" s="34">
        <f>CH14+CZ14-CW14</f>
        <v>2888.85</v>
      </c>
      <c r="H14" s="34">
        <f t="shared" si="2"/>
        <v>79.48411060668593</v>
      </c>
      <c r="I14" s="34">
        <f t="shared" si="3"/>
        <v>1680.8999999999999</v>
      </c>
      <c r="J14" s="34">
        <f aca="true" t="shared" si="37" ref="J14:J76">R14+V14+AC14+AJ14+AM14+AP14+BE14+BL14+BO14+BR14+BU14+BX14+CD14</f>
        <v>700.375</v>
      </c>
      <c r="K14" s="34">
        <f t="shared" si="4"/>
        <v>204.75000000000003</v>
      </c>
      <c r="L14" s="34">
        <f t="shared" si="5"/>
        <v>29.23433874709977</v>
      </c>
      <c r="M14" s="35">
        <f t="shared" si="6"/>
        <v>105.8</v>
      </c>
      <c r="N14" s="35">
        <f t="shared" si="6"/>
        <v>44.08333333333333</v>
      </c>
      <c r="O14" s="35">
        <f t="shared" si="7"/>
        <v>7.65</v>
      </c>
      <c r="P14" s="35">
        <f t="shared" si="8"/>
        <v>17.353497164461253</v>
      </c>
      <c r="Q14" s="36">
        <v>0</v>
      </c>
      <c r="R14" s="36">
        <f t="shared" si="9"/>
        <v>0</v>
      </c>
      <c r="S14" s="45">
        <v>0</v>
      </c>
      <c r="T14" s="34"/>
      <c r="U14" s="36">
        <v>653.3</v>
      </c>
      <c r="V14" s="36">
        <f t="shared" si="11"/>
        <v>272.2083333333333</v>
      </c>
      <c r="W14" s="45">
        <v>172.3</v>
      </c>
      <c r="X14" s="34"/>
      <c r="Y14" s="38"/>
      <c r="Z14" s="38"/>
      <c r="AA14" s="34"/>
      <c r="AB14" s="36">
        <v>105.8</v>
      </c>
      <c r="AC14" s="36">
        <f t="shared" si="13"/>
        <v>44.08333333333333</v>
      </c>
      <c r="AD14" s="45">
        <v>7.65</v>
      </c>
      <c r="AE14" s="34">
        <f t="shared" si="14"/>
        <v>17.353497164461253</v>
      </c>
      <c r="AF14" s="39"/>
      <c r="AG14" s="39"/>
      <c r="AH14" s="34"/>
      <c r="AI14" s="40"/>
      <c r="AJ14" s="36">
        <f t="shared" si="15"/>
        <v>0</v>
      </c>
      <c r="AK14" s="45">
        <v>0</v>
      </c>
      <c r="AL14" s="34"/>
      <c r="AM14" s="36">
        <f t="shared" si="16"/>
        <v>0</v>
      </c>
      <c r="AN14" s="45">
        <v>0</v>
      </c>
      <c r="AO14" s="36"/>
      <c r="AP14" s="36">
        <f t="shared" si="17"/>
        <v>0</v>
      </c>
      <c r="AQ14" s="37">
        <f>'[1]Sheet1'!G6+'[1]Sheet1'!F6</f>
        <v>0</v>
      </c>
      <c r="AR14" s="34">
        <v>0</v>
      </c>
      <c r="AS14" s="36">
        <f t="shared" si="18"/>
        <v>0</v>
      </c>
      <c r="AT14" s="34"/>
      <c r="AU14" s="34">
        <v>6441.9</v>
      </c>
      <c r="AV14" s="36">
        <f t="shared" si="19"/>
        <v>2684.1249999999995</v>
      </c>
      <c r="AW14" s="45">
        <v>2684.1</v>
      </c>
      <c r="AX14" s="34"/>
      <c r="AY14" s="36">
        <f t="shared" si="20"/>
        <v>0</v>
      </c>
      <c r="AZ14" s="45">
        <v>0</v>
      </c>
      <c r="BA14" s="34">
        <v>0</v>
      </c>
      <c r="BB14" s="36">
        <f t="shared" si="21"/>
        <v>0</v>
      </c>
      <c r="BC14" s="34"/>
      <c r="BD14" s="36"/>
      <c r="BE14" s="36">
        <f t="shared" si="22"/>
        <v>0</v>
      </c>
      <c r="BF14" s="234">
        <f>'[1]Sheet1'!B6+'[1]Sheet1'!C6+'[1]Sheet1'!D6+'[1]Sheet1'!A6</f>
        <v>0</v>
      </c>
      <c r="BG14" s="42">
        <f t="shared" si="23"/>
        <v>921.8</v>
      </c>
      <c r="BH14" s="42">
        <f t="shared" si="23"/>
        <v>384.0833333333333</v>
      </c>
      <c r="BI14" s="42">
        <f t="shared" si="23"/>
        <v>24.8</v>
      </c>
      <c r="BJ14" s="42">
        <f t="shared" si="24"/>
        <v>6.456932089390325</v>
      </c>
      <c r="BK14" s="34">
        <v>921.8</v>
      </c>
      <c r="BL14" s="36">
        <f t="shared" si="25"/>
        <v>384.0833333333333</v>
      </c>
      <c r="BM14" s="45">
        <v>24.8</v>
      </c>
      <c r="BN14" s="34"/>
      <c r="BO14" s="36">
        <f t="shared" si="26"/>
        <v>0</v>
      </c>
      <c r="BP14" s="45">
        <v>0</v>
      </c>
      <c r="BQ14" s="34"/>
      <c r="BR14" s="36">
        <f t="shared" si="27"/>
        <v>0</v>
      </c>
      <c r="BS14" s="45">
        <v>0</v>
      </c>
      <c r="BT14" s="34"/>
      <c r="BU14" s="36">
        <f t="shared" si="28"/>
        <v>0</v>
      </c>
      <c r="BV14" s="45">
        <v>0</v>
      </c>
      <c r="BW14" s="36"/>
      <c r="BX14" s="36">
        <f t="shared" si="29"/>
        <v>0</v>
      </c>
      <c r="BY14" s="41"/>
      <c r="BZ14" s="36">
        <v>600</v>
      </c>
      <c r="CA14" s="36">
        <f t="shared" si="30"/>
        <v>250</v>
      </c>
      <c r="CB14" s="45">
        <v>0</v>
      </c>
      <c r="CC14" s="36"/>
      <c r="CD14" s="36">
        <f t="shared" si="31"/>
        <v>0</v>
      </c>
      <c r="CE14" s="46">
        <v>0</v>
      </c>
      <c r="CF14" s="34">
        <f t="shared" si="0"/>
        <v>8722.8</v>
      </c>
      <c r="CG14" s="34">
        <f t="shared" si="0"/>
        <v>3634.4999999999995</v>
      </c>
      <c r="CH14" s="34">
        <f t="shared" si="0"/>
        <v>2888.85</v>
      </c>
      <c r="CI14" s="34">
        <v>0</v>
      </c>
      <c r="CJ14" s="36">
        <f t="shared" si="32"/>
        <v>0</v>
      </c>
      <c r="CK14" s="233">
        <v>0</v>
      </c>
      <c r="CL14" s="34">
        <v>0</v>
      </c>
      <c r="CM14" s="36">
        <f t="shared" si="33"/>
        <v>0</v>
      </c>
      <c r="CN14" s="43"/>
      <c r="CO14" s="34"/>
      <c r="CP14" s="36">
        <f t="shared" si="34"/>
        <v>0</v>
      </c>
      <c r="CQ14" s="34"/>
      <c r="CR14" s="34">
        <v>0</v>
      </c>
      <c r="CS14" s="36">
        <f t="shared" si="35"/>
        <v>0</v>
      </c>
      <c r="CT14" s="45">
        <v>0</v>
      </c>
      <c r="CU14" s="44">
        <v>200</v>
      </c>
      <c r="CV14" s="36">
        <f t="shared" si="36"/>
        <v>83.33333333333334</v>
      </c>
      <c r="CW14" s="46">
        <v>0</v>
      </c>
      <c r="CX14" s="34">
        <f t="shared" si="1"/>
        <v>200</v>
      </c>
      <c r="CY14" s="34">
        <f t="shared" si="1"/>
        <v>83.33333333333334</v>
      </c>
      <c r="CZ14" s="34">
        <f t="shared" si="1"/>
        <v>0</v>
      </c>
    </row>
    <row r="15" spans="1:104" ht="15">
      <c r="A15" s="32">
        <v>4</v>
      </c>
      <c r="B15" s="33" t="s">
        <v>38</v>
      </c>
      <c r="C15" s="34">
        <v>0</v>
      </c>
      <c r="D15" s="34">
        <v>29.04</v>
      </c>
      <c r="E15" s="34">
        <f>CF15+CX15-CU15</f>
        <v>12445.5</v>
      </c>
      <c r="F15" s="34">
        <f>CG15+CY15-CV15</f>
        <v>5185.625</v>
      </c>
      <c r="G15" s="34">
        <f>CH15+CZ15-CW15</f>
        <v>3306.521</v>
      </c>
      <c r="H15" s="34">
        <f t="shared" si="2"/>
        <v>63.763210799084014</v>
      </c>
      <c r="I15" s="34">
        <f t="shared" si="3"/>
        <v>4949</v>
      </c>
      <c r="J15" s="34">
        <f t="shared" si="37"/>
        <v>2062.083333333333</v>
      </c>
      <c r="K15" s="34">
        <f t="shared" si="4"/>
        <v>433.021</v>
      </c>
      <c r="L15" s="34">
        <f t="shared" si="5"/>
        <v>20.999199838351185</v>
      </c>
      <c r="M15" s="35">
        <f t="shared" si="6"/>
        <v>500</v>
      </c>
      <c r="N15" s="35">
        <f t="shared" si="6"/>
        <v>208.33333333333331</v>
      </c>
      <c r="O15" s="35">
        <f t="shared" si="7"/>
        <v>78.821</v>
      </c>
      <c r="P15" s="35">
        <f t="shared" si="8"/>
        <v>37.83408</v>
      </c>
      <c r="Q15" s="36">
        <v>0</v>
      </c>
      <c r="R15" s="36">
        <f t="shared" si="9"/>
        <v>0</v>
      </c>
      <c r="S15" s="45">
        <v>0.074</v>
      </c>
      <c r="T15" s="34"/>
      <c r="U15" s="36">
        <v>3739</v>
      </c>
      <c r="V15" s="36">
        <f t="shared" si="11"/>
        <v>1557.9166666666665</v>
      </c>
      <c r="W15" s="45">
        <v>74.7</v>
      </c>
      <c r="X15" s="34">
        <f t="shared" si="12"/>
        <v>4.794864937148971</v>
      </c>
      <c r="Y15" s="38"/>
      <c r="Z15" s="38"/>
      <c r="AA15" s="34"/>
      <c r="AB15" s="36">
        <v>500</v>
      </c>
      <c r="AC15" s="36">
        <f t="shared" si="13"/>
        <v>208.33333333333331</v>
      </c>
      <c r="AD15" s="45">
        <v>78.747</v>
      </c>
      <c r="AE15" s="34">
        <f t="shared" si="14"/>
        <v>37.79856</v>
      </c>
      <c r="AF15" s="39"/>
      <c r="AG15" s="39"/>
      <c r="AH15" s="34"/>
      <c r="AI15" s="40">
        <v>210</v>
      </c>
      <c r="AJ15" s="36">
        <f t="shared" si="15"/>
        <v>87.5</v>
      </c>
      <c r="AK15" s="45">
        <v>0</v>
      </c>
      <c r="AL15" s="34"/>
      <c r="AM15" s="36">
        <f t="shared" si="16"/>
        <v>0</v>
      </c>
      <c r="AN15" s="45">
        <v>0</v>
      </c>
      <c r="AO15" s="36"/>
      <c r="AP15" s="36">
        <f t="shared" si="17"/>
        <v>0</v>
      </c>
      <c r="AQ15" s="37">
        <f>'[1]Sheet1'!G7+'[1]Sheet1'!F7</f>
        <v>0</v>
      </c>
      <c r="AR15" s="34">
        <v>0</v>
      </c>
      <c r="AS15" s="36">
        <f t="shared" si="18"/>
        <v>0</v>
      </c>
      <c r="AT15" s="34"/>
      <c r="AU15" s="34">
        <v>6896.5</v>
      </c>
      <c r="AV15" s="36">
        <f t="shared" si="19"/>
        <v>2873.541666666667</v>
      </c>
      <c r="AW15" s="45">
        <v>2873.5</v>
      </c>
      <c r="AX15" s="34"/>
      <c r="AY15" s="36">
        <f t="shared" si="20"/>
        <v>0</v>
      </c>
      <c r="AZ15" s="45">
        <v>0</v>
      </c>
      <c r="BA15" s="34">
        <v>0</v>
      </c>
      <c r="BB15" s="36">
        <f t="shared" si="21"/>
        <v>0</v>
      </c>
      <c r="BC15" s="34"/>
      <c r="BD15" s="36"/>
      <c r="BE15" s="36">
        <f t="shared" si="22"/>
        <v>0</v>
      </c>
      <c r="BF15" s="234">
        <f>'[1]Sheet1'!B7+'[1]Sheet1'!C7+'[1]Sheet1'!D7+'[1]Sheet1'!A7</f>
        <v>0</v>
      </c>
      <c r="BG15" s="42">
        <f t="shared" si="23"/>
        <v>500</v>
      </c>
      <c r="BH15" s="42">
        <f t="shared" si="23"/>
        <v>208.33333333333331</v>
      </c>
      <c r="BI15" s="42">
        <f t="shared" si="23"/>
        <v>279.5</v>
      </c>
      <c r="BJ15" s="42">
        <f t="shared" si="24"/>
        <v>134.16000000000003</v>
      </c>
      <c r="BK15" s="34">
        <v>500</v>
      </c>
      <c r="BL15" s="36">
        <f t="shared" si="25"/>
        <v>208.33333333333331</v>
      </c>
      <c r="BM15" s="45">
        <v>279.5</v>
      </c>
      <c r="BN15" s="34"/>
      <c r="BO15" s="36">
        <f t="shared" si="26"/>
        <v>0</v>
      </c>
      <c r="BP15" s="45">
        <v>0</v>
      </c>
      <c r="BQ15" s="34"/>
      <c r="BR15" s="36">
        <f t="shared" si="27"/>
        <v>0</v>
      </c>
      <c r="BS15" s="45">
        <v>0</v>
      </c>
      <c r="BT15" s="34"/>
      <c r="BU15" s="36">
        <f t="shared" si="28"/>
        <v>0</v>
      </c>
      <c r="BV15" s="45">
        <v>0</v>
      </c>
      <c r="BW15" s="36"/>
      <c r="BX15" s="36">
        <f t="shared" si="29"/>
        <v>0</v>
      </c>
      <c r="BY15" s="41"/>
      <c r="BZ15" s="36">
        <v>600</v>
      </c>
      <c r="CA15" s="36">
        <f t="shared" si="30"/>
        <v>250</v>
      </c>
      <c r="CB15" s="45">
        <v>0</v>
      </c>
      <c r="CC15" s="36"/>
      <c r="CD15" s="36">
        <f t="shared" si="31"/>
        <v>0</v>
      </c>
      <c r="CE15" s="46">
        <v>0</v>
      </c>
      <c r="CF15" s="34">
        <f t="shared" si="0"/>
        <v>12445.5</v>
      </c>
      <c r="CG15" s="34">
        <f t="shared" si="0"/>
        <v>5185.625</v>
      </c>
      <c r="CH15" s="34">
        <f t="shared" si="0"/>
        <v>3306.521</v>
      </c>
      <c r="CI15" s="34">
        <v>0</v>
      </c>
      <c r="CJ15" s="36">
        <f t="shared" si="32"/>
        <v>0</v>
      </c>
      <c r="CK15" s="233">
        <v>0</v>
      </c>
      <c r="CL15" s="34">
        <v>0</v>
      </c>
      <c r="CM15" s="36">
        <f t="shared" si="33"/>
        <v>0</v>
      </c>
      <c r="CN15" s="43"/>
      <c r="CO15" s="34"/>
      <c r="CP15" s="36">
        <f t="shared" si="34"/>
        <v>0</v>
      </c>
      <c r="CQ15" s="34"/>
      <c r="CR15" s="34">
        <v>0</v>
      </c>
      <c r="CS15" s="36">
        <f t="shared" si="35"/>
        <v>0</v>
      </c>
      <c r="CT15" s="45">
        <v>0</v>
      </c>
      <c r="CU15" s="44">
        <v>500</v>
      </c>
      <c r="CV15" s="36">
        <f t="shared" si="36"/>
        <v>208.33333333333331</v>
      </c>
      <c r="CW15" s="46">
        <v>0</v>
      </c>
      <c r="CX15" s="34">
        <f t="shared" si="1"/>
        <v>500</v>
      </c>
      <c r="CY15" s="34">
        <f t="shared" si="1"/>
        <v>208.33333333333331</v>
      </c>
      <c r="CZ15" s="34">
        <f t="shared" si="1"/>
        <v>0</v>
      </c>
    </row>
    <row r="16" spans="1:104" ht="15">
      <c r="A16" s="32">
        <v>5</v>
      </c>
      <c r="B16" s="33" t="s">
        <v>39</v>
      </c>
      <c r="C16" s="34">
        <v>0</v>
      </c>
      <c r="D16" s="34">
        <v>528.4625</v>
      </c>
      <c r="E16" s="34">
        <f>CF16+CX16-CU16</f>
        <v>9521.6</v>
      </c>
      <c r="F16" s="34">
        <f>CG16+CY16-CV16</f>
        <v>3967.3333333333335</v>
      </c>
      <c r="G16" s="34">
        <f>CH16+CZ16-CW16</f>
        <v>2152.6989999999996</v>
      </c>
      <c r="H16" s="34">
        <f t="shared" si="2"/>
        <v>54.2606032599563</v>
      </c>
      <c r="I16" s="34">
        <f t="shared" si="3"/>
        <v>5098.200000000001</v>
      </c>
      <c r="J16" s="34">
        <f t="shared" si="37"/>
        <v>2124.25</v>
      </c>
      <c r="K16" s="34">
        <f t="shared" si="4"/>
        <v>559.599</v>
      </c>
      <c r="L16" s="34">
        <f t="shared" si="5"/>
        <v>26.343368247616812</v>
      </c>
      <c r="M16" s="35">
        <f t="shared" si="6"/>
        <v>54.8</v>
      </c>
      <c r="N16" s="35">
        <f t="shared" si="6"/>
        <v>22.833333333333332</v>
      </c>
      <c r="O16" s="35">
        <f t="shared" si="7"/>
        <v>40.899</v>
      </c>
      <c r="P16" s="35">
        <f t="shared" si="8"/>
        <v>179.1197080291971</v>
      </c>
      <c r="Q16" s="36">
        <v>0</v>
      </c>
      <c r="R16" s="36">
        <f t="shared" si="9"/>
        <v>0</v>
      </c>
      <c r="S16" s="37">
        <v>0.024</v>
      </c>
      <c r="T16" s="34"/>
      <c r="U16" s="36">
        <v>2713.4</v>
      </c>
      <c r="V16" s="36">
        <f t="shared" si="11"/>
        <v>1130.5833333333335</v>
      </c>
      <c r="W16" s="37">
        <v>0</v>
      </c>
      <c r="X16" s="34">
        <f t="shared" si="12"/>
        <v>0</v>
      </c>
      <c r="Y16" s="38"/>
      <c r="Z16" s="38"/>
      <c r="AA16" s="34"/>
      <c r="AB16" s="36">
        <v>54.8</v>
      </c>
      <c r="AC16" s="36">
        <f t="shared" si="13"/>
        <v>22.833333333333332</v>
      </c>
      <c r="AD16" s="37">
        <v>40.875</v>
      </c>
      <c r="AE16" s="34">
        <f t="shared" si="14"/>
        <v>179.01459854014598</v>
      </c>
      <c r="AF16" s="39"/>
      <c r="AG16" s="39"/>
      <c r="AH16" s="34"/>
      <c r="AI16" s="40"/>
      <c r="AJ16" s="36">
        <f t="shared" si="15"/>
        <v>0</v>
      </c>
      <c r="AK16" s="37">
        <v>0</v>
      </c>
      <c r="AL16" s="34"/>
      <c r="AM16" s="36">
        <f t="shared" si="16"/>
        <v>0</v>
      </c>
      <c r="AN16" s="37">
        <v>0</v>
      </c>
      <c r="AO16" s="36"/>
      <c r="AP16" s="36">
        <f t="shared" si="17"/>
        <v>0</v>
      </c>
      <c r="AQ16" s="37">
        <f>'[1]Sheet1'!G8+'[1]Sheet1'!F8</f>
        <v>0</v>
      </c>
      <c r="AR16" s="34">
        <v>0</v>
      </c>
      <c r="AS16" s="36">
        <f t="shared" si="18"/>
        <v>0</v>
      </c>
      <c r="AT16" s="34"/>
      <c r="AU16" s="34">
        <v>3823.4</v>
      </c>
      <c r="AV16" s="36">
        <f t="shared" si="19"/>
        <v>1593.0833333333335</v>
      </c>
      <c r="AW16" s="37">
        <v>1593.1</v>
      </c>
      <c r="AX16" s="34"/>
      <c r="AY16" s="36">
        <f t="shared" si="20"/>
        <v>0</v>
      </c>
      <c r="AZ16" s="37">
        <v>0</v>
      </c>
      <c r="BA16" s="34">
        <v>0</v>
      </c>
      <c r="BB16" s="36">
        <f t="shared" si="21"/>
        <v>0</v>
      </c>
      <c r="BC16" s="34"/>
      <c r="BD16" s="36"/>
      <c r="BE16" s="36">
        <f t="shared" si="22"/>
        <v>0</v>
      </c>
      <c r="BF16" s="234">
        <f>'[1]Sheet1'!B8+'[1]Sheet1'!C8+'[1]Sheet1'!D8+'[1]Sheet1'!A8</f>
        <v>0</v>
      </c>
      <c r="BG16" s="42">
        <f t="shared" si="23"/>
        <v>2330</v>
      </c>
      <c r="BH16" s="42">
        <f t="shared" si="23"/>
        <v>970.8333333333333</v>
      </c>
      <c r="BI16" s="42">
        <f t="shared" si="23"/>
        <v>518.7</v>
      </c>
      <c r="BJ16" s="42">
        <f t="shared" si="24"/>
        <v>53.42832618025752</v>
      </c>
      <c r="BK16" s="34">
        <v>2330</v>
      </c>
      <c r="BL16" s="36">
        <f t="shared" si="25"/>
        <v>970.8333333333333</v>
      </c>
      <c r="BM16" s="37">
        <v>518.7</v>
      </c>
      <c r="BN16" s="34"/>
      <c r="BO16" s="36">
        <f t="shared" si="26"/>
        <v>0</v>
      </c>
      <c r="BP16" s="37">
        <v>0</v>
      </c>
      <c r="BQ16" s="34"/>
      <c r="BR16" s="36">
        <f t="shared" si="27"/>
        <v>0</v>
      </c>
      <c r="BS16" s="37">
        <v>0</v>
      </c>
      <c r="BT16" s="34"/>
      <c r="BU16" s="36">
        <f t="shared" si="28"/>
        <v>0</v>
      </c>
      <c r="BV16" s="37">
        <v>0</v>
      </c>
      <c r="BW16" s="36"/>
      <c r="BX16" s="36">
        <f t="shared" si="29"/>
        <v>0</v>
      </c>
      <c r="BY16" s="41"/>
      <c r="BZ16" s="36">
        <v>600</v>
      </c>
      <c r="CA16" s="36">
        <f t="shared" si="30"/>
        <v>250</v>
      </c>
      <c r="CB16" s="37">
        <v>0</v>
      </c>
      <c r="CC16" s="36"/>
      <c r="CD16" s="36">
        <f t="shared" si="31"/>
        <v>0</v>
      </c>
      <c r="CE16" s="37">
        <v>0</v>
      </c>
      <c r="CF16" s="34">
        <f t="shared" si="0"/>
        <v>9521.6</v>
      </c>
      <c r="CG16" s="34">
        <f t="shared" si="0"/>
        <v>3967.333333333333</v>
      </c>
      <c r="CH16" s="34">
        <f t="shared" si="0"/>
        <v>2152.6989999999996</v>
      </c>
      <c r="CI16" s="34">
        <v>0</v>
      </c>
      <c r="CJ16" s="36">
        <f t="shared" si="32"/>
        <v>0</v>
      </c>
      <c r="CK16" s="232">
        <v>0</v>
      </c>
      <c r="CL16" s="34">
        <v>0</v>
      </c>
      <c r="CM16" s="36">
        <f t="shared" si="33"/>
        <v>0</v>
      </c>
      <c r="CN16" s="43"/>
      <c r="CO16" s="34"/>
      <c r="CP16" s="36">
        <f t="shared" si="34"/>
        <v>0</v>
      </c>
      <c r="CQ16" s="34"/>
      <c r="CR16" s="34">
        <v>0</v>
      </c>
      <c r="CS16" s="36">
        <f t="shared" si="35"/>
        <v>0</v>
      </c>
      <c r="CT16" s="37">
        <v>0</v>
      </c>
      <c r="CU16" s="44">
        <v>400</v>
      </c>
      <c r="CV16" s="36">
        <f t="shared" si="36"/>
        <v>166.66666666666669</v>
      </c>
      <c r="CW16" s="37">
        <v>0</v>
      </c>
      <c r="CX16" s="34">
        <f t="shared" si="1"/>
        <v>400</v>
      </c>
      <c r="CY16" s="34">
        <f t="shared" si="1"/>
        <v>166.66666666666669</v>
      </c>
      <c r="CZ16" s="34">
        <f t="shared" si="1"/>
        <v>0</v>
      </c>
    </row>
    <row r="17" spans="1:104" ht="15">
      <c r="A17" s="32">
        <v>6</v>
      </c>
      <c r="B17" s="33" t="s">
        <v>40</v>
      </c>
      <c r="C17" s="34">
        <v>0</v>
      </c>
      <c r="D17" s="34">
        <v>102.5543</v>
      </c>
      <c r="E17" s="34">
        <f>CF17+CX17-CU17</f>
        <v>21665</v>
      </c>
      <c r="F17" s="34">
        <f>CG17+CY17-CV17</f>
        <v>9027.083333333332</v>
      </c>
      <c r="G17" s="34">
        <f>CH17+CZ17-CW17</f>
        <v>4964.477000000001</v>
      </c>
      <c r="H17" s="34">
        <f t="shared" si="2"/>
        <v>54.99536025848144</v>
      </c>
      <c r="I17" s="34">
        <f t="shared" si="3"/>
        <v>11924.099999999999</v>
      </c>
      <c r="J17" s="34">
        <f t="shared" si="37"/>
        <v>4968.375</v>
      </c>
      <c r="K17" s="34">
        <f t="shared" si="4"/>
        <v>1155.6770000000001</v>
      </c>
      <c r="L17" s="34">
        <f t="shared" si="5"/>
        <v>23.260663697889154</v>
      </c>
      <c r="M17" s="35">
        <f t="shared" si="6"/>
        <v>505</v>
      </c>
      <c r="N17" s="35">
        <f t="shared" si="6"/>
        <v>210.41666666666666</v>
      </c>
      <c r="O17" s="35">
        <f t="shared" si="7"/>
        <v>206.05700000000002</v>
      </c>
      <c r="P17" s="35">
        <f t="shared" si="8"/>
        <v>97.9280792079208</v>
      </c>
      <c r="Q17" s="36">
        <v>0.3</v>
      </c>
      <c r="R17" s="36">
        <f t="shared" si="9"/>
        <v>0.12499999999999999</v>
      </c>
      <c r="S17" s="45">
        <v>0.038</v>
      </c>
      <c r="T17" s="34">
        <f t="shared" si="10"/>
        <v>30.400000000000006</v>
      </c>
      <c r="U17" s="36">
        <v>5703.4</v>
      </c>
      <c r="V17" s="36">
        <f t="shared" si="11"/>
        <v>2376.4166666666665</v>
      </c>
      <c r="W17" s="45">
        <v>189.4</v>
      </c>
      <c r="X17" s="34">
        <f t="shared" si="12"/>
        <v>7.969982817266893</v>
      </c>
      <c r="Y17" s="47"/>
      <c r="Z17" s="47"/>
      <c r="AA17" s="34"/>
      <c r="AB17" s="36">
        <v>504.7</v>
      </c>
      <c r="AC17" s="36">
        <f t="shared" si="13"/>
        <v>210.29166666666666</v>
      </c>
      <c r="AD17" s="45">
        <v>206.019</v>
      </c>
      <c r="AE17" s="34">
        <f t="shared" si="14"/>
        <v>97.96821874380821</v>
      </c>
      <c r="AF17" s="39"/>
      <c r="AG17" s="39"/>
      <c r="AH17" s="34"/>
      <c r="AI17" s="40">
        <v>10</v>
      </c>
      <c r="AJ17" s="36">
        <f t="shared" si="15"/>
        <v>4.166666666666667</v>
      </c>
      <c r="AK17" s="45">
        <v>0</v>
      </c>
      <c r="AL17" s="34"/>
      <c r="AM17" s="36">
        <f t="shared" si="16"/>
        <v>0</v>
      </c>
      <c r="AN17" s="45">
        <v>0</v>
      </c>
      <c r="AO17" s="36"/>
      <c r="AP17" s="36">
        <f t="shared" si="17"/>
        <v>0</v>
      </c>
      <c r="AQ17" s="37">
        <f>'[1]Sheet1'!G9+'[1]Sheet1'!F9</f>
        <v>0</v>
      </c>
      <c r="AR17" s="34">
        <v>0</v>
      </c>
      <c r="AS17" s="36">
        <f t="shared" si="18"/>
        <v>0</v>
      </c>
      <c r="AT17" s="34"/>
      <c r="AU17" s="34">
        <v>9140.9</v>
      </c>
      <c r="AV17" s="36">
        <f t="shared" si="19"/>
        <v>3808.7083333333335</v>
      </c>
      <c r="AW17" s="45">
        <v>3808.8</v>
      </c>
      <c r="AX17" s="34"/>
      <c r="AY17" s="36">
        <f t="shared" si="20"/>
        <v>0</v>
      </c>
      <c r="AZ17" s="45">
        <v>0</v>
      </c>
      <c r="BA17" s="34">
        <v>0</v>
      </c>
      <c r="BB17" s="36">
        <f t="shared" si="21"/>
        <v>0</v>
      </c>
      <c r="BC17" s="34"/>
      <c r="BD17" s="36"/>
      <c r="BE17" s="36">
        <f t="shared" si="22"/>
        <v>0</v>
      </c>
      <c r="BF17" s="234">
        <f>'[1]Sheet1'!B9+'[1]Sheet1'!C9+'[1]Sheet1'!D9+'[1]Sheet1'!A9</f>
        <v>0</v>
      </c>
      <c r="BG17" s="42">
        <f t="shared" si="23"/>
        <v>5705.7</v>
      </c>
      <c r="BH17" s="42">
        <f t="shared" si="23"/>
        <v>2377.375</v>
      </c>
      <c r="BI17" s="42">
        <f t="shared" si="23"/>
        <v>760.22</v>
      </c>
      <c r="BJ17" s="42">
        <f t="shared" si="24"/>
        <v>31.977285872022716</v>
      </c>
      <c r="BK17" s="34">
        <v>5705.7</v>
      </c>
      <c r="BL17" s="36">
        <f t="shared" si="25"/>
        <v>2377.375</v>
      </c>
      <c r="BM17" s="45">
        <v>760.22</v>
      </c>
      <c r="BN17" s="34"/>
      <c r="BO17" s="36">
        <f t="shared" si="26"/>
        <v>0</v>
      </c>
      <c r="BP17" s="45">
        <v>0</v>
      </c>
      <c r="BQ17" s="34"/>
      <c r="BR17" s="36">
        <f t="shared" si="27"/>
        <v>0</v>
      </c>
      <c r="BS17" s="45">
        <v>0</v>
      </c>
      <c r="BT17" s="34"/>
      <c r="BU17" s="36">
        <f t="shared" si="28"/>
        <v>0</v>
      </c>
      <c r="BV17" s="45">
        <v>0</v>
      </c>
      <c r="BW17" s="36"/>
      <c r="BX17" s="36">
        <f t="shared" si="29"/>
        <v>0</v>
      </c>
      <c r="BY17" s="41"/>
      <c r="BZ17" s="36">
        <v>600</v>
      </c>
      <c r="CA17" s="36">
        <f t="shared" si="30"/>
        <v>250</v>
      </c>
      <c r="CB17" s="45">
        <v>0</v>
      </c>
      <c r="CC17" s="36"/>
      <c r="CD17" s="36">
        <f t="shared" si="31"/>
        <v>0</v>
      </c>
      <c r="CE17" s="46">
        <v>0</v>
      </c>
      <c r="CF17" s="34">
        <f t="shared" si="0"/>
        <v>21665</v>
      </c>
      <c r="CG17" s="34">
        <f t="shared" si="0"/>
        <v>9027.083333333332</v>
      </c>
      <c r="CH17" s="34">
        <f t="shared" si="0"/>
        <v>4964.477000000001</v>
      </c>
      <c r="CI17" s="34">
        <v>0</v>
      </c>
      <c r="CJ17" s="36">
        <f t="shared" si="32"/>
        <v>0</v>
      </c>
      <c r="CK17" s="233">
        <v>0</v>
      </c>
      <c r="CL17" s="34">
        <v>0</v>
      </c>
      <c r="CM17" s="36">
        <f t="shared" si="33"/>
        <v>0</v>
      </c>
      <c r="CN17" s="43"/>
      <c r="CO17" s="34"/>
      <c r="CP17" s="36">
        <f t="shared" si="34"/>
        <v>0</v>
      </c>
      <c r="CQ17" s="34"/>
      <c r="CR17" s="34">
        <v>0</v>
      </c>
      <c r="CS17" s="36">
        <f t="shared" si="35"/>
        <v>0</v>
      </c>
      <c r="CT17" s="45">
        <v>0</v>
      </c>
      <c r="CU17" s="44">
        <v>540</v>
      </c>
      <c r="CV17" s="36">
        <f t="shared" si="36"/>
        <v>225</v>
      </c>
      <c r="CW17" s="46">
        <v>0</v>
      </c>
      <c r="CX17" s="34">
        <f t="shared" si="1"/>
        <v>540</v>
      </c>
      <c r="CY17" s="34">
        <f t="shared" si="1"/>
        <v>225</v>
      </c>
      <c r="CZ17" s="34">
        <f t="shared" si="1"/>
        <v>0</v>
      </c>
    </row>
    <row r="18" spans="1:104" ht="15">
      <c r="A18" s="32">
        <v>7</v>
      </c>
      <c r="B18" s="33" t="s">
        <v>41</v>
      </c>
      <c r="C18" s="34">
        <v>4.58</v>
      </c>
      <c r="D18" s="34">
        <v>3119.1794</v>
      </c>
      <c r="E18" s="34">
        <f>CF18+CX18-CU18</f>
        <v>13360.7</v>
      </c>
      <c r="F18" s="34">
        <f>CG18+CY18-CV18</f>
        <v>5566.958333333333</v>
      </c>
      <c r="G18" s="34">
        <f>CH18+CZ18-CW18</f>
        <v>3333.796</v>
      </c>
      <c r="H18" s="34">
        <f t="shared" si="2"/>
        <v>59.8854131894287</v>
      </c>
      <c r="I18" s="34">
        <f t="shared" si="3"/>
        <v>6387</v>
      </c>
      <c r="J18" s="34">
        <f t="shared" si="37"/>
        <v>2661.25</v>
      </c>
      <c r="K18" s="34">
        <f t="shared" si="4"/>
        <v>677.996</v>
      </c>
      <c r="L18" s="34">
        <f t="shared" si="5"/>
        <v>25.47659934241428</v>
      </c>
      <c r="M18" s="35">
        <f t="shared" si="6"/>
        <v>255</v>
      </c>
      <c r="N18" s="35">
        <f t="shared" si="6"/>
        <v>106.24999999999999</v>
      </c>
      <c r="O18" s="35">
        <f t="shared" si="7"/>
        <v>48.876000000000005</v>
      </c>
      <c r="P18" s="35">
        <f t="shared" si="8"/>
        <v>46.0009411764706</v>
      </c>
      <c r="Q18" s="36">
        <v>5</v>
      </c>
      <c r="R18" s="36">
        <f t="shared" si="9"/>
        <v>2.0833333333333335</v>
      </c>
      <c r="S18" s="45">
        <v>0.066</v>
      </c>
      <c r="T18" s="34">
        <f t="shared" si="10"/>
        <v>3.168</v>
      </c>
      <c r="U18" s="36">
        <v>2753.9</v>
      </c>
      <c r="V18" s="36">
        <f t="shared" si="11"/>
        <v>1147.4583333333335</v>
      </c>
      <c r="W18" s="45">
        <v>260.42</v>
      </c>
      <c r="X18" s="34">
        <f t="shared" si="12"/>
        <v>22.69537746468644</v>
      </c>
      <c r="Y18" s="38"/>
      <c r="Z18" s="38"/>
      <c r="AA18" s="34"/>
      <c r="AB18" s="36">
        <v>250</v>
      </c>
      <c r="AC18" s="36">
        <f t="shared" si="13"/>
        <v>104.16666666666666</v>
      </c>
      <c r="AD18" s="45">
        <v>48.81</v>
      </c>
      <c r="AE18" s="34">
        <f t="shared" si="14"/>
        <v>46.857600000000005</v>
      </c>
      <c r="AF18" s="39"/>
      <c r="AG18" s="39"/>
      <c r="AH18" s="34"/>
      <c r="AI18" s="40">
        <v>20</v>
      </c>
      <c r="AJ18" s="36">
        <f t="shared" si="15"/>
        <v>8.333333333333334</v>
      </c>
      <c r="AK18" s="45">
        <v>0</v>
      </c>
      <c r="AL18" s="34"/>
      <c r="AM18" s="36">
        <f t="shared" si="16"/>
        <v>0</v>
      </c>
      <c r="AN18" s="45">
        <v>0</v>
      </c>
      <c r="AO18" s="36"/>
      <c r="AP18" s="36">
        <f t="shared" si="17"/>
        <v>0</v>
      </c>
      <c r="AQ18" s="37">
        <f>'[1]Sheet1'!G10+'[1]Sheet1'!F10</f>
        <v>0</v>
      </c>
      <c r="AR18" s="34">
        <v>0</v>
      </c>
      <c r="AS18" s="36">
        <f t="shared" si="18"/>
        <v>0</v>
      </c>
      <c r="AT18" s="34"/>
      <c r="AU18" s="34">
        <v>6373.7</v>
      </c>
      <c r="AV18" s="36">
        <f t="shared" si="19"/>
        <v>2655.708333333333</v>
      </c>
      <c r="AW18" s="45">
        <v>2655.8</v>
      </c>
      <c r="AX18" s="34"/>
      <c r="AY18" s="36">
        <f t="shared" si="20"/>
        <v>0</v>
      </c>
      <c r="AZ18" s="45">
        <v>0</v>
      </c>
      <c r="BA18" s="34">
        <v>0</v>
      </c>
      <c r="BB18" s="36">
        <f t="shared" si="21"/>
        <v>0</v>
      </c>
      <c r="BC18" s="34"/>
      <c r="BD18" s="36"/>
      <c r="BE18" s="36">
        <f t="shared" si="22"/>
        <v>0</v>
      </c>
      <c r="BF18" s="234">
        <f>'[1]Sheet1'!B10+'[1]Sheet1'!C10+'[1]Sheet1'!D10+'[1]Sheet1'!A10</f>
        <v>0</v>
      </c>
      <c r="BG18" s="42">
        <f t="shared" si="23"/>
        <v>3358.1</v>
      </c>
      <c r="BH18" s="42">
        <f t="shared" si="23"/>
        <v>1399.2083333333333</v>
      </c>
      <c r="BI18" s="42">
        <f t="shared" si="23"/>
        <v>368.7</v>
      </c>
      <c r="BJ18" s="42">
        <f t="shared" si="24"/>
        <v>26.35061493106221</v>
      </c>
      <c r="BK18" s="34">
        <v>3208.1</v>
      </c>
      <c r="BL18" s="36">
        <f t="shared" si="25"/>
        <v>1336.7083333333333</v>
      </c>
      <c r="BM18" s="45">
        <v>368.7</v>
      </c>
      <c r="BN18" s="34"/>
      <c r="BO18" s="36">
        <f t="shared" si="26"/>
        <v>0</v>
      </c>
      <c r="BP18" s="45">
        <v>0</v>
      </c>
      <c r="BQ18" s="34"/>
      <c r="BR18" s="36">
        <f t="shared" si="27"/>
        <v>0</v>
      </c>
      <c r="BS18" s="45">
        <v>0</v>
      </c>
      <c r="BT18" s="34">
        <v>150</v>
      </c>
      <c r="BU18" s="36">
        <f t="shared" si="28"/>
        <v>62.5</v>
      </c>
      <c r="BV18" s="45">
        <v>0</v>
      </c>
      <c r="BW18" s="36"/>
      <c r="BX18" s="36">
        <f t="shared" si="29"/>
        <v>0</v>
      </c>
      <c r="BY18" s="41"/>
      <c r="BZ18" s="36">
        <v>600</v>
      </c>
      <c r="CA18" s="36">
        <f t="shared" si="30"/>
        <v>250</v>
      </c>
      <c r="CB18" s="45">
        <v>0</v>
      </c>
      <c r="CC18" s="36"/>
      <c r="CD18" s="36">
        <f t="shared" si="31"/>
        <v>0</v>
      </c>
      <c r="CE18" s="46">
        <v>0</v>
      </c>
      <c r="CF18" s="34">
        <f t="shared" si="0"/>
        <v>13360.7</v>
      </c>
      <c r="CG18" s="34">
        <f t="shared" si="0"/>
        <v>5566.958333333333</v>
      </c>
      <c r="CH18" s="34">
        <f t="shared" si="0"/>
        <v>3333.796</v>
      </c>
      <c r="CI18" s="34">
        <v>0</v>
      </c>
      <c r="CJ18" s="36">
        <f t="shared" si="32"/>
        <v>0</v>
      </c>
      <c r="CK18" s="233">
        <v>0</v>
      </c>
      <c r="CL18" s="34">
        <v>0</v>
      </c>
      <c r="CM18" s="36">
        <f t="shared" si="33"/>
        <v>0</v>
      </c>
      <c r="CN18" s="43"/>
      <c r="CO18" s="34"/>
      <c r="CP18" s="36">
        <f t="shared" si="34"/>
        <v>0</v>
      </c>
      <c r="CQ18" s="34"/>
      <c r="CR18" s="34">
        <v>0</v>
      </c>
      <c r="CS18" s="36">
        <f t="shared" si="35"/>
        <v>0</v>
      </c>
      <c r="CT18" s="45">
        <v>0</v>
      </c>
      <c r="CU18" s="44">
        <v>1100</v>
      </c>
      <c r="CV18" s="36">
        <f t="shared" si="36"/>
        <v>458.33333333333337</v>
      </c>
      <c r="CW18" s="46">
        <v>0</v>
      </c>
      <c r="CX18" s="34">
        <f t="shared" si="1"/>
        <v>1100</v>
      </c>
      <c r="CY18" s="34">
        <f t="shared" si="1"/>
        <v>458.33333333333337</v>
      </c>
      <c r="CZ18" s="34">
        <f t="shared" si="1"/>
        <v>0</v>
      </c>
    </row>
    <row r="19" spans="1:104" ht="15">
      <c r="A19" s="32">
        <v>8</v>
      </c>
      <c r="B19" s="33" t="s">
        <v>42</v>
      </c>
      <c r="C19" s="34">
        <v>81.409</v>
      </c>
      <c r="D19" s="34">
        <v>254.746</v>
      </c>
      <c r="E19" s="34">
        <f>CF19+CX19-CU19</f>
        <v>8098.4</v>
      </c>
      <c r="F19" s="34">
        <f>CG19+CY19-CV19</f>
        <v>3374.3333333333335</v>
      </c>
      <c r="G19" s="34">
        <f>CH19+CZ19-CW19</f>
        <v>2388.2839999999997</v>
      </c>
      <c r="H19" s="34">
        <f t="shared" si="2"/>
        <v>70.77795120023707</v>
      </c>
      <c r="I19" s="34">
        <f t="shared" si="3"/>
        <v>3162.5</v>
      </c>
      <c r="J19" s="34">
        <f t="shared" si="37"/>
        <v>1317.7083333333335</v>
      </c>
      <c r="K19" s="34">
        <f t="shared" si="4"/>
        <v>581.684</v>
      </c>
      <c r="L19" s="34">
        <f t="shared" si="5"/>
        <v>44.14360790513833</v>
      </c>
      <c r="M19" s="35">
        <f t="shared" si="6"/>
        <v>80</v>
      </c>
      <c r="N19" s="35">
        <f t="shared" si="6"/>
        <v>33.333333333333336</v>
      </c>
      <c r="O19" s="35">
        <f t="shared" si="7"/>
        <v>107.73400000000001</v>
      </c>
      <c r="P19" s="35">
        <f t="shared" si="8"/>
        <v>323.202</v>
      </c>
      <c r="Q19" s="36">
        <v>0</v>
      </c>
      <c r="R19" s="36">
        <f t="shared" si="9"/>
        <v>0</v>
      </c>
      <c r="S19" s="45">
        <v>0.034</v>
      </c>
      <c r="T19" s="34"/>
      <c r="U19" s="36">
        <v>1908</v>
      </c>
      <c r="V19" s="36">
        <f t="shared" si="11"/>
        <v>795</v>
      </c>
      <c r="W19" s="45">
        <v>305.1</v>
      </c>
      <c r="X19" s="34">
        <f t="shared" si="12"/>
        <v>38.37735849056604</v>
      </c>
      <c r="Y19" s="38"/>
      <c r="Z19" s="38"/>
      <c r="AA19" s="34"/>
      <c r="AB19" s="36">
        <v>80</v>
      </c>
      <c r="AC19" s="36">
        <f t="shared" si="13"/>
        <v>33.333333333333336</v>
      </c>
      <c r="AD19" s="45">
        <v>107.7</v>
      </c>
      <c r="AE19" s="34">
        <f t="shared" si="14"/>
        <v>323.09999999999997</v>
      </c>
      <c r="AF19" s="39"/>
      <c r="AG19" s="39"/>
      <c r="AH19" s="34"/>
      <c r="AI19" s="40">
        <v>10</v>
      </c>
      <c r="AJ19" s="36">
        <f t="shared" si="15"/>
        <v>4.166666666666667</v>
      </c>
      <c r="AK19" s="45">
        <v>0</v>
      </c>
      <c r="AL19" s="34"/>
      <c r="AM19" s="36">
        <f t="shared" si="16"/>
        <v>0</v>
      </c>
      <c r="AN19" s="45">
        <v>0</v>
      </c>
      <c r="AO19" s="36"/>
      <c r="AP19" s="36">
        <f t="shared" si="17"/>
        <v>0</v>
      </c>
      <c r="AQ19" s="37">
        <f>'[1]Sheet1'!G11+'[1]Sheet1'!F11</f>
        <v>0</v>
      </c>
      <c r="AR19" s="34"/>
      <c r="AS19" s="36">
        <f t="shared" si="18"/>
        <v>0</v>
      </c>
      <c r="AT19" s="34"/>
      <c r="AU19" s="34">
        <v>4335.9</v>
      </c>
      <c r="AV19" s="36">
        <f t="shared" si="19"/>
        <v>1806.625</v>
      </c>
      <c r="AW19" s="45">
        <v>1806.6</v>
      </c>
      <c r="AX19" s="34"/>
      <c r="AY19" s="36">
        <f t="shared" si="20"/>
        <v>0</v>
      </c>
      <c r="AZ19" s="45">
        <v>0</v>
      </c>
      <c r="BA19" s="34">
        <v>0</v>
      </c>
      <c r="BB19" s="36">
        <f t="shared" si="21"/>
        <v>0</v>
      </c>
      <c r="BC19" s="34"/>
      <c r="BD19" s="36"/>
      <c r="BE19" s="36">
        <f t="shared" si="22"/>
        <v>0</v>
      </c>
      <c r="BF19" s="234">
        <f>'[1]Sheet1'!B11+'[1]Sheet1'!C11+'[1]Sheet1'!D11+'[1]Sheet1'!A11</f>
        <v>0</v>
      </c>
      <c r="BG19" s="42">
        <f t="shared" si="23"/>
        <v>1164.5</v>
      </c>
      <c r="BH19" s="42">
        <f t="shared" si="23"/>
        <v>485.20833333333337</v>
      </c>
      <c r="BI19" s="42">
        <f t="shared" si="23"/>
        <v>168.85</v>
      </c>
      <c r="BJ19" s="42">
        <f t="shared" si="24"/>
        <v>34.79948475740661</v>
      </c>
      <c r="BK19" s="34">
        <v>1164.5</v>
      </c>
      <c r="BL19" s="36">
        <f t="shared" si="25"/>
        <v>485.20833333333337</v>
      </c>
      <c r="BM19" s="45">
        <v>168.85</v>
      </c>
      <c r="BN19" s="34"/>
      <c r="BO19" s="36">
        <f t="shared" si="26"/>
        <v>0</v>
      </c>
      <c r="BP19" s="45">
        <v>0</v>
      </c>
      <c r="BQ19" s="34"/>
      <c r="BR19" s="36">
        <f t="shared" si="27"/>
        <v>0</v>
      </c>
      <c r="BS19" s="45">
        <v>0</v>
      </c>
      <c r="BT19" s="34"/>
      <c r="BU19" s="36">
        <f t="shared" si="28"/>
        <v>0</v>
      </c>
      <c r="BV19" s="45">
        <v>0</v>
      </c>
      <c r="BW19" s="36"/>
      <c r="BX19" s="36">
        <f t="shared" si="29"/>
        <v>0</v>
      </c>
      <c r="BY19" s="41"/>
      <c r="BZ19" s="36">
        <v>600</v>
      </c>
      <c r="CA19" s="36">
        <f t="shared" si="30"/>
        <v>250</v>
      </c>
      <c r="CB19" s="45">
        <v>0</v>
      </c>
      <c r="CC19" s="36"/>
      <c r="CD19" s="36">
        <f t="shared" si="31"/>
        <v>0</v>
      </c>
      <c r="CE19" s="46">
        <v>0</v>
      </c>
      <c r="CF19" s="34">
        <f t="shared" si="0"/>
        <v>8098.4</v>
      </c>
      <c r="CG19" s="34">
        <f t="shared" si="0"/>
        <v>3374.3333333333335</v>
      </c>
      <c r="CH19" s="34">
        <f t="shared" si="0"/>
        <v>2388.2839999999997</v>
      </c>
      <c r="CI19" s="34">
        <v>0</v>
      </c>
      <c r="CJ19" s="36">
        <f t="shared" si="32"/>
        <v>0</v>
      </c>
      <c r="CK19" s="233">
        <v>0</v>
      </c>
      <c r="CL19" s="34">
        <v>0</v>
      </c>
      <c r="CM19" s="36">
        <f t="shared" si="33"/>
        <v>0</v>
      </c>
      <c r="CN19" s="43"/>
      <c r="CO19" s="34"/>
      <c r="CP19" s="36">
        <f t="shared" si="34"/>
        <v>0</v>
      </c>
      <c r="CQ19" s="34"/>
      <c r="CR19" s="34">
        <v>0</v>
      </c>
      <c r="CS19" s="36">
        <f t="shared" si="35"/>
        <v>0</v>
      </c>
      <c r="CT19" s="45">
        <v>0</v>
      </c>
      <c r="CU19" s="44">
        <v>200</v>
      </c>
      <c r="CV19" s="36">
        <f t="shared" si="36"/>
        <v>83.33333333333334</v>
      </c>
      <c r="CW19" s="46">
        <v>0</v>
      </c>
      <c r="CX19" s="34">
        <f t="shared" si="1"/>
        <v>200</v>
      </c>
      <c r="CY19" s="34">
        <f t="shared" si="1"/>
        <v>83.33333333333334</v>
      </c>
      <c r="CZ19" s="34">
        <f t="shared" si="1"/>
        <v>0</v>
      </c>
    </row>
    <row r="20" spans="1:104" ht="15">
      <c r="A20" s="32">
        <v>9</v>
      </c>
      <c r="B20" s="33" t="s">
        <v>43</v>
      </c>
      <c r="C20" s="34">
        <v>65.488</v>
      </c>
      <c r="D20" s="34">
        <v>784.5387</v>
      </c>
      <c r="E20" s="34">
        <f>CF20+CX20-CU20</f>
        <v>8971.6</v>
      </c>
      <c r="F20" s="34">
        <f>CG20+CY20-CV20</f>
        <v>3738.1666666666665</v>
      </c>
      <c r="G20" s="34">
        <f>CH20+CZ20-CW20</f>
        <v>2638.33</v>
      </c>
      <c r="H20" s="34">
        <f t="shared" si="2"/>
        <v>70.57818003477641</v>
      </c>
      <c r="I20" s="34">
        <f t="shared" si="3"/>
        <v>5471.6</v>
      </c>
      <c r="J20" s="34">
        <f t="shared" si="37"/>
        <v>2279.833333333333</v>
      </c>
      <c r="K20" s="34">
        <f t="shared" si="4"/>
        <v>1179.93</v>
      </c>
      <c r="L20" s="34">
        <f t="shared" si="5"/>
        <v>51.755099056948616</v>
      </c>
      <c r="M20" s="35">
        <f t="shared" si="6"/>
        <v>97.6</v>
      </c>
      <c r="N20" s="35">
        <f t="shared" si="6"/>
        <v>40.666666666666664</v>
      </c>
      <c r="O20" s="35">
        <f t="shared" si="7"/>
        <v>13.780000000000001</v>
      </c>
      <c r="P20" s="35">
        <f t="shared" si="8"/>
        <v>33.88524590163935</v>
      </c>
      <c r="Q20" s="36">
        <v>0</v>
      </c>
      <c r="R20" s="36">
        <f t="shared" si="9"/>
        <v>0</v>
      </c>
      <c r="S20" s="45">
        <v>0.06</v>
      </c>
      <c r="T20" s="34"/>
      <c r="U20" s="36">
        <v>1824</v>
      </c>
      <c r="V20" s="36">
        <f t="shared" si="11"/>
        <v>760</v>
      </c>
      <c r="W20" s="45">
        <v>9.85</v>
      </c>
      <c r="X20" s="34">
        <f t="shared" si="12"/>
        <v>1.2960526315789473</v>
      </c>
      <c r="Y20" s="38"/>
      <c r="Z20" s="38"/>
      <c r="AA20" s="34"/>
      <c r="AB20" s="36">
        <v>97.6</v>
      </c>
      <c r="AC20" s="36">
        <f t="shared" si="13"/>
        <v>40.666666666666664</v>
      </c>
      <c r="AD20" s="45">
        <v>13.72</v>
      </c>
      <c r="AE20" s="34">
        <f t="shared" si="14"/>
        <v>33.73770491803279</v>
      </c>
      <c r="AF20" s="39"/>
      <c r="AG20" s="39"/>
      <c r="AH20" s="34"/>
      <c r="AI20" s="40"/>
      <c r="AJ20" s="36">
        <f t="shared" si="15"/>
        <v>0</v>
      </c>
      <c r="AK20" s="45">
        <v>0</v>
      </c>
      <c r="AL20" s="34"/>
      <c r="AM20" s="36">
        <f t="shared" si="16"/>
        <v>0</v>
      </c>
      <c r="AN20" s="45">
        <v>0</v>
      </c>
      <c r="AO20" s="36"/>
      <c r="AP20" s="36">
        <f t="shared" si="17"/>
        <v>0</v>
      </c>
      <c r="AQ20" s="37">
        <f>'[1]Sheet1'!G12+'[1]Sheet1'!F12</f>
        <v>0</v>
      </c>
      <c r="AR20" s="34">
        <v>0</v>
      </c>
      <c r="AS20" s="36">
        <f t="shared" si="18"/>
        <v>0</v>
      </c>
      <c r="AT20" s="34"/>
      <c r="AU20" s="34">
        <v>3500</v>
      </c>
      <c r="AV20" s="36">
        <f t="shared" si="19"/>
        <v>1458.3333333333335</v>
      </c>
      <c r="AW20" s="45">
        <v>1458.4</v>
      </c>
      <c r="AX20" s="34"/>
      <c r="AY20" s="36">
        <f t="shared" si="20"/>
        <v>0</v>
      </c>
      <c r="AZ20" s="45">
        <v>0</v>
      </c>
      <c r="BA20" s="34">
        <v>0</v>
      </c>
      <c r="BB20" s="36">
        <f t="shared" si="21"/>
        <v>0</v>
      </c>
      <c r="BC20" s="34"/>
      <c r="BD20" s="36"/>
      <c r="BE20" s="36">
        <f t="shared" si="22"/>
        <v>0</v>
      </c>
      <c r="BF20" s="234">
        <f>'[1]Sheet1'!B12+'[1]Sheet1'!C12+'[1]Sheet1'!D12+'[1]Sheet1'!A12</f>
        <v>0</v>
      </c>
      <c r="BG20" s="42">
        <f t="shared" si="23"/>
        <v>3550</v>
      </c>
      <c r="BH20" s="42">
        <f t="shared" si="23"/>
        <v>1479.1666666666665</v>
      </c>
      <c r="BI20" s="42">
        <f t="shared" si="23"/>
        <v>1156.3</v>
      </c>
      <c r="BJ20" s="42">
        <f t="shared" si="24"/>
        <v>78.17239436619718</v>
      </c>
      <c r="BK20" s="34">
        <v>3550</v>
      </c>
      <c r="BL20" s="36">
        <f t="shared" si="25"/>
        <v>1479.1666666666665</v>
      </c>
      <c r="BM20" s="45">
        <v>1096.6</v>
      </c>
      <c r="BN20" s="34"/>
      <c r="BO20" s="36">
        <f t="shared" si="26"/>
        <v>0</v>
      </c>
      <c r="BP20" s="45">
        <v>59.7</v>
      </c>
      <c r="BQ20" s="34"/>
      <c r="BR20" s="36">
        <f t="shared" si="27"/>
        <v>0</v>
      </c>
      <c r="BS20" s="45">
        <v>0</v>
      </c>
      <c r="BT20" s="34"/>
      <c r="BU20" s="36">
        <f t="shared" si="28"/>
        <v>0</v>
      </c>
      <c r="BV20" s="45">
        <v>0</v>
      </c>
      <c r="BW20" s="36"/>
      <c r="BX20" s="36">
        <f t="shared" si="29"/>
        <v>0</v>
      </c>
      <c r="BY20" s="41"/>
      <c r="BZ20" s="36"/>
      <c r="CA20" s="36">
        <f t="shared" si="30"/>
        <v>0</v>
      </c>
      <c r="CB20" s="45">
        <v>0</v>
      </c>
      <c r="CC20" s="36"/>
      <c r="CD20" s="36">
        <f t="shared" si="31"/>
        <v>0</v>
      </c>
      <c r="CE20" s="46">
        <v>0</v>
      </c>
      <c r="CF20" s="34">
        <f t="shared" si="0"/>
        <v>8971.6</v>
      </c>
      <c r="CG20" s="34">
        <f t="shared" si="0"/>
        <v>3738.1666666666665</v>
      </c>
      <c r="CH20" s="34">
        <f t="shared" si="0"/>
        <v>2638.33</v>
      </c>
      <c r="CI20" s="34">
        <v>0</v>
      </c>
      <c r="CJ20" s="36">
        <f t="shared" si="32"/>
        <v>0</v>
      </c>
      <c r="CK20" s="233">
        <v>0</v>
      </c>
      <c r="CL20" s="34"/>
      <c r="CM20" s="36">
        <f t="shared" si="33"/>
        <v>0</v>
      </c>
      <c r="CN20" s="43"/>
      <c r="CO20" s="34"/>
      <c r="CP20" s="36">
        <f t="shared" si="34"/>
        <v>0</v>
      </c>
      <c r="CQ20" s="34"/>
      <c r="CR20" s="34">
        <v>0</v>
      </c>
      <c r="CS20" s="36">
        <f t="shared" si="35"/>
        <v>0</v>
      </c>
      <c r="CT20" s="45">
        <v>0</v>
      </c>
      <c r="CU20" s="44">
        <v>100</v>
      </c>
      <c r="CV20" s="36">
        <f t="shared" si="36"/>
        <v>41.66666666666667</v>
      </c>
      <c r="CW20" s="46">
        <v>265</v>
      </c>
      <c r="CX20" s="34">
        <f t="shared" si="1"/>
        <v>100</v>
      </c>
      <c r="CY20" s="34">
        <f t="shared" si="1"/>
        <v>41.66666666666667</v>
      </c>
      <c r="CZ20" s="34">
        <f t="shared" si="1"/>
        <v>265</v>
      </c>
    </row>
    <row r="21" spans="1:104" ht="15">
      <c r="A21" s="32">
        <v>10</v>
      </c>
      <c r="B21" s="33" t="s">
        <v>44</v>
      </c>
      <c r="C21" s="34">
        <v>0</v>
      </c>
      <c r="D21" s="34">
        <v>435.718</v>
      </c>
      <c r="E21" s="34">
        <f>CF21+CX21-CU21</f>
        <v>6610</v>
      </c>
      <c r="F21" s="34">
        <f>CG21+CY21-CV21</f>
        <v>2754.166666666667</v>
      </c>
      <c r="G21" s="34">
        <f>CH21+CZ21-CW21</f>
        <v>1774.102</v>
      </c>
      <c r="H21" s="34">
        <f t="shared" si="2"/>
        <v>64.41520121028745</v>
      </c>
      <c r="I21" s="34">
        <f t="shared" si="3"/>
        <v>2510</v>
      </c>
      <c r="J21" s="34">
        <f t="shared" si="37"/>
        <v>1045.8333333333333</v>
      </c>
      <c r="K21" s="34">
        <f t="shared" si="4"/>
        <v>315.702</v>
      </c>
      <c r="L21" s="34">
        <f t="shared" si="5"/>
        <v>30.186645418326698</v>
      </c>
      <c r="M21" s="35">
        <f t="shared" si="6"/>
        <v>56</v>
      </c>
      <c r="N21" s="35">
        <f t="shared" si="6"/>
        <v>23.333333333333336</v>
      </c>
      <c r="O21" s="35">
        <f t="shared" si="7"/>
        <v>16.402</v>
      </c>
      <c r="P21" s="35">
        <f t="shared" si="8"/>
        <v>70.2942857142857</v>
      </c>
      <c r="Q21" s="36">
        <v>0</v>
      </c>
      <c r="R21" s="36">
        <f t="shared" si="9"/>
        <v>0</v>
      </c>
      <c r="S21" s="45">
        <v>0.052</v>
      </c>
      <c r="T21" s="34"/>
      <c r="U21" s="36">
        <v>951.7</v>
      </c>
      <c r="V21" s="36">
        <f t="shared" si="11"/>
        <v>396.5416666666667</v>
      </c>
      <c r="W21" s="45">
        <v>64.6</v>
      </c>
      <c r="X21" s="34">
        <f t="shared" si="12"/>
        <v>16.290847956288744</v>
      </c>
      <c r="Y21" s="38"/>
      <c r="Z21" s="38"/>
      <c r="AA21" s="34"/>
      <c r="AB21" s="36">
        <v>56</v>
      </c>
      <c r="AC21" s="36">
        <f t="shared" si="13"/>
        <v>23.333333333333336</v>
      </c>
      <c r="AD21" s="45">
        <v>16.35</v>
      </c>
      <c r="AE21" s="34">
        <f t="shared" si="14"/>
        <v>70.07142857142857</v>
      </c>
      <c r="AF21" s="39"/>
      <c r="AG21" s="39"/>
      <c r="AH21" s="34"/>
      <c r="AI21" s="40"/>
      <c r="AJ21" s="36">
        <f t="shared" si="15"/>
        <v>0</v>
      </c>
      <c r="AK21" s="45">
        <v>0</v>
      </c>
      <c r="AL21" s="34"/>
      <c r="AM21" s="36">
        <f t="shared" si="16"/>
        <v>0</v>
      </c>
      <c r="AN21" s="45">
        <v>0</v>
      </c>
      <c r="AO21" s="36"/>
      <c r="AP21" s="36">
        <f t="shared" si="17"/>
        <v>0</v>
      </c>
      <c r="AQ21" s="37">
        <f>'[1]Sheet1'!G13+'[1]Sheet1'!F13</f>
        <v>0</v>
      </c>
      <c r="AR21" s="34">
        <v>0</v>
      </c>
      <c r="AS21" s="36">
        <f t="shared" si="18"/>
        <v>0</v>
      </c>
      <c r="AT21" s="34"/>
      <c r="AU21" s="34">
        <v>3500</v>
      </c>
      <c r="AV21" s="36">
        <f t="shared" si="19"/>
        <v>1458.3333333333335</v>
      </c>
      <c r="AW21" s="45">
        <v>1458.4</v>
      </c>
      <c r="AX21" s="34"/>
      <c r="AY21" s="36">
        <f t="shared" si="20"/>
        <v>0</v>
      </c>
      <c r="AZ21" s="45">
        <v>0</v>
      </c>
      <c r="BA21" s="34">
        <v>0</v>
      </c>
      <c r="BB21" s="36">
        <f t="shared" si="21"/>
        <v>0</v>
      </c>
      <c r="BC21" s="34"/>
      <c r="BD21" s="36"/>
      <c r="BE21" s="36">
        <f t="shared" si="22"/>
        <v>0</v>
      </c>
      <c r="BF21" s="234">
        <f>'[1]Sheet1'!B13+'[1]Sheet1'!C13+'[1]Sheet1'!D13+'[1]Sheet1'!A13</f>
        <v>0</v>
      </c>
      <c r="BG21" s="42">
        <f t="shared" si="23"/>
        <v>1502.3</v>
      </c>
      <c r="BH21" s="42">
        <f t="shared" si="23"/>
        <v>625.9583333333334</v>
      </c>
      <c r="BI21" s="42">
        <f t="shared" si="23"/>
        <v>234.7</v>
      </c>
      <c r="BJ21" s="42">
        <f t="shared" si="24"/>
        <v>37.494508420422015</v>
      </c>
      <c r="BK21" s="34">
        <v>1434</v>
      </c>
      <c r="BL21" s="36">
        <f t="shared" si="25"/>
        <v>597.5</v>
      </c>
      <c r="BM21" s="45">
        <v>234.7</v>
      </c>
      <c r="BN21" s="34">
        <v>68.3</v>
      </c>
      <c r="BO21" s="36">
        <f t="shared" si="26"/>
        <v>28.458333333333332</v>
      </c>
      <c r="BP21" s="45">
        <v>0</v>
      </c>
      <c r="BQ21" s="34"/>
      <c r="BR21" s="36">
        <f t="shared" si="27"/>
        <v>0</v>
      </c>
      <c r="BS21" s="45">
        <v>0</v>
      </c>
      <c r="BT21" s="34"/>
      <c r="BU21" s="36">
        <f t="shared" si="28"/>
        <v>0</v>
      </c>
      <c r="BV21" s="45">
        <v>0</v>
      </c>
      <c r="BW21" s="36"/>
      <c r="BX21" s="36">
        <f t="shared" si="29"/>
        <v>0</v>
      </c>
      <c r="BY21" s="41"/>
      <c r="BZ21" s="36">
        <v>600</v>
      </c>
      <c r="CA21" s="36">
        <f t="shared" si="30"/>
        <v>250</v>
      </c>
      <c r="CB21" s="45">
        <v>0</v>
      </c>
      <c r="CC21" s="36"/>
      <c r="CD21" s="36">
        <f t="shared" si="31"/>
        <v>0</v>
      </c>
      <c r="CE21" s="46">
        <v>0</v>
      </c>
      <c r="CF21" s="34">
        <f t="shared" si="0"/>
        <v>6610</v>
      </c>
      <c r="CG21" s="34">
        <f t="shared" si="0"/>
        <v>2754.166666666667</v>
      </c>
      <c r="CH21" s="34">
        <f t="shared" si="0"/>
        <v>1774.102</v>
      </c>
      <c r="CI21" s="34">
        <v>0</v>
      </c>
      <c r="CJ21" s="36">
        <f t="shared" si="32"/>
        <v>0</v>
      </c>
      <c r="CK21" s="233">
        <v>0</v>
      </c>
      <c r="CL21" s="34">
        <v>0</v>
      </c>
      <c r="CM21" s="36">
        <f t="shared" si="33"/>
        <v>0</v>
      </c>
      <c r="CN21" s="43"/>
      <c r="CO21" s="34"/>
      <c r="CP21" s="36">
        <f t="shared" si="34"/>
        <v>0</v>
      </c>
      <c r="CQ21" s="34"/>
      <c r="CR21" s="34">
        <v>0</v>
      </c>
      <c r="CS21" s="36">
        <f t="shared" si="35"/>
        <v>0</v>
      </c>
      <c r="CT21" s="45">
        <v>0</v>
      </c>
      <c r="CU21" s="44">
        <v>100</v>
      </c>
      <c r="CV21" s="36">
        <f t="shared" si="36"/>
        <v>41.66666666666667</v>
      </c>
      <c r="CW21" s="46">
        <v>0</v>
      </c>
      <c r="CX21" s="34">
        <f t="shared" si="1"/>
        <v>100</v>
      </c>
      <c r="CY21" s="34">
        <f t="shared" si="1"/>
        <v>41.66666666666667</v>
      </c>
      <c r="CZ21" s="34">
        <f t="shared" si="1"/>
        <v>0</v>
      </c>
    </row>
    <row r="22" spans="1:104" ht="15">
      <c r="A22" s="32">
        <v>11</v>
      </c>
      <c r="B22" s="33" t="s">
        <v>45</v>
      </c>
      <c r="C22" s="34">
        <v>0</v>
      </c>
      <c r="D22" s="34">
        <v>5.15</v>
      </c>
      <c r="E22" s="34">
        <f>CF22+CX22-CU22</f>
        <v>7190</v>
      </c>
      <c r="F22" s="34">
        <f>CG22+CY22-CV22</f>
        <v>2995.8333333333335</v>
      </c>
      <c r="G22" s="34">
        <f>CH22+CZ22-CW22</f>
        <v>2476.55</v>
      </c>
      <c r="H22" s="34">
        <f t="shared" si="2"/>
        <v>82.66648122392212</v>
      </c>
      <c r="I22" s="34">
        <f t="shared" si="3"/>
        <v>3690</v>
      </c>
      <c r="J22" s="34">
        <f t="shared" si="37"/>
        <v>1537.5</v>
      </c>
      <c r="K22" s="34">
        <f t="shared" si="4"/>
        <v>1018.1500000000001</v>
      </c>
      <c r="L22" s="34">
        <f t="shared" si="5"/>
        <v>66.22113821138213</v>
      </c>
      <c r="M22" s="35">
        <f t="shared" si="6"/>
        <v>0</v>
      </c>
      <c r="N22" s="35">
        <f t="shared" si="6"/>
        <v>0</v>
      </c>
      <c r="O22" s="35">
        <f t="shared" si="7"/>
        <v>61.7</v>
      </c>
      <c r="P22" s="35" t="e">
        <f t="shared" si="8"/>
        <v>#DIV/0!</v>
      </c>
      <c r="Q22" s="36">
        <v>0</v>
      </c>
      <c r="R22" s="36">
        <f t="shared" si="9"/>
        <v>0</v>
      </c>
      <c r="S22" s="45">
        <v>0</v>
      </c>
      <c r="T22" s="34"/>
      <c r="U22" s="36">
        <v>1224</v>
      </c>
      <c r="V22" s="36">
        <f t="shared" si="11"/>
        <v>510</v>
      </c>
      <c r="W22" s="45">
        <v>273.75</v>
      </c>
      <c r="X22" s="34">
        <f t="shared" si="12"/>
        <v>53.67647058823529</v>
      </c>
      <c r="Y22" s="38"/>
      <c r="Z22" s="38"/>
      <c r="AA22" s="34"/>
      <c r="AB22" s="36"/>
      <c r="AC22" s="36">
        <f t="shared" si="13"/>
        <v>0</v>
      </c>
      <c r="AD22" s="45">
        <v>61.7</v>
      </c>
      <c r="AE22" s="34"/>
      <c r="AF22" s="39"/>
      <c r="AG22" s="39"/>
      <c r="AH22" s="34"/>
      <c r="AI22" s="40"/>
      <c r="AJ22" s="36">
        <f t="shared" si="15"/>
        <v>0</v>
      </c>
      <c r="AK22" s="45">
        <v>0</v>
      </c>
      <c r="AL22" s="34"/>
      <c r="AM22" s="36">
        <f t="shared" si="16"/>
        <v>0</v>
      </c>
      <c r="AN22" s="45">
        <v>0</v>
      </c>
      <c r="AO22" s="36"/>
      <c r="AP22" s="36">
        <f t="shared" si="17"/>
        <v>0</v>
      </c>
      <c r="AQ22" s="37">
        <f>'[1]Sheet1'!G14+'[1]Sheet1'!F14</f>
        <v>0</v>
      </c>
      <c r="AR22" s="34">
        <v>0</v>
      </c>
      <c r="AS22" s="36">
        <f t="shared" si="18"/>
        <v>0</v>
      </c>
      <c r="AT22" s="34"/>
      <c r="AU22" s="34">
        <v>3500</v>
      </c>
      <c r="AV22" s="36">
        <f t="shared" si="19"/>
        <v>1458.3333333333335</v>
      </c>
      <c r="AW22" s="45">
        <v>1458.4</v>
      </c>
      <c r="AX22" s="34"/>
      <c r="AY22" s="36">
        <f t="shared" si="20"/>
        <v>0</v>
      </c>
      <c r="AZ22" s="45">
        <v>0</v>
      </c>
      <c r="BA22" s="34">
        <v>0</v>
      </c>
      <c r="BB22" s="36">
        <f t="shared" si="21"/>
        <v>0</v>
      </c>
      <c r="BC22" s="34"/>
      <c r="BD22" s="36"/>
      <c r="BE22" s="36">
        <f t="shared" si="22"/>
        <v>0</v>
      </c>
      <c r="BF22" s="234">
        <f>'[1]Sheet1'!B14+'[1]Sheet1'!C14+'[1]Sheet1'!D14+'[1]Sheet1'!A14</f>
        <v>0</v>
      </c>
      <c r="BG22" s="42">
        <f t="shared" si="23"/>
        <v>2466</v>
      </c>
      <c r="BH22" s="42">
        <f t="shared" si="23"/>
        <v>1027.5</v>
      </c>
      <c r="BI22" s="42">
        <f t="shared" si="23"/>
        <v>682.7</v>
      </c>
      <c r="BJ22" s="42">
        <f t="shared" si="24"/>
        <v>66.44282238442823</v>
      </c>
      <c r="BK22" s="34">
        <v>2466</v>
      </c>
      <c r="BL22" s="36">
        <f t="shared" si="25"/>
        <v>1027.5</v>
      </c>
      <c r="BM22" s="45">
        <v>682.7</v>
      </c>
      <c r="BN22" s="34"/>
      <c r="BO22" s="36">
        <f t="shared" si="26"/>
        <v>0</v>
      </c>
      <c r="BP22" s="45">
        <v>0</v>
      </c>
      <c r="BQ22" s="34"/>
      <c r="BR22" s="36">
        <f t="shared" si="27"/>
        <v>0</v>
      </c>
      <c r="BS22" s="45">
        <v>0</v>
      </c>
      <c r="BT22" s="34"/>
      <c r="BU22" s="36">
        <f t="shared" si="28"/>
        <v>0</v>
      </c>
      <c r="BV22" s="45">
        <v>0</v>
      </c>
      <c r="BW22" s="36"/>
      <c r="BX22" s="36">
        <f t="shared" si="29"/>
        <v>0</v>
      </c>
      <c r="BY22" s="41"/>
      <c r="BZ22" s="36"/>
      <c r="CA22" s="36">
        <f t="shared" si="30"/>
        <v>0</v>
      </c>
      <c r="CB22" s="45">
        <v>0</v>
      </c>
      <c r="CC22" s="36"/>
      <c r="CD22" s="36">
        <f t="shared" si="31"/>
        <v>0</v>
      </c>
      <c r="CE22" s="46">
        <v>0</v>
      </c>
      <c r="CF22" s="34">
        <f t="shared" si="0"/>
        <v>7190</v>
      </c>
      <c r="CG22" s="34">
        <f t="shared" si="0"/>
        <v>2995.8333333333335</v>
      </c>
      <c r="CH22" s="34">
        <f t="shared" si="0"/>
        <v>2476.55</v>
      </c>
      <c r="CI22" s="34">
        <v>0</v>
      </c>
      <c r="CJ22" s="36">
        <f t="shared" si="32"/>
        <v>0</v>
      </c>
      <c r="CK22" s="233">
        <v>0</v>
      </c>
      <c r="CL22" s="34">
        <v>0</v>
      </c>
      <c r="CM22" s="36">
        <f t="shared" si="33"/>
        <v>0</v>
      </c>
      <c r="CN22" s="43"/>
      <c r="CO22" s="34"/>
      <c r="CP22" s="36">
        <f t="shared" si="34"/>
        <v>0</v>
      </c>
      <c r="CQ22" s="34"/>
      <c r="CR22" s="34">
        <v>0</v>
      </c>
      <c r="CS22" s="36">
        <f t="shared" si="35"/>
        <v>0</v>
      </c>
      <c r="CT22" s="45">
        <v>0</v>
      </c>
      <c r="CU22" s="44">
        <v>300</v>
      </c>
      <c r="CV22" s="36">
        <f t="shared" si="36"/>
        <v>125</v>
      </c>
      <c r="CW22" s="46">
        <v>0</v>
      </c>
      <c r="CX22" s="34">
        <f t="shared" si="1"/>
        <v>300</v>
      </c>
      <c r="CY22" s="34">
        <f t="shared" si="1"/>
        <v>125</v>
      </c>
      <c r="CZ22" s="34">
        <f t="shared" si="1"/>
        <v>0</v>
      </c>
    </row>
    <row r="23" spans="1:104" ht="15">
      <c r="A23" s="32">
        <v>12</v>
      </c>
      <c r="B23" s="33" t="s">
        <v>46</v>
      </c>
      <c r="C23" s="34">
        <v>82.08</v>
      </c>
      <c r="D23" s="34">
        <v>14983.3901</v>
      </c>
      <c r="E23" s="34">
        <f>CF23+CX23-CU23</f>
        <v>85785.9</v>
      </c>
      <c r="F23" s="34">
        <f>CG23+CY23-CV23</f>
        <v>35744.125</v>
      </c>
      <c r="G23" s="34">
        <f>CH23+CZ23-CW23</f>
        <v>22101.014</v>
      </c>
      <c r="H23" s="34">
        <f t="shared" si="2"/>
        <v>61.83117924973685</v>
      </c>
      <c r="I23" s="34">
        <f t="shared" si="3"/>
        <v>75285.9</v>
      </c>
      <c r="J23" s="34">
        <f t="shared" si="37"/>
        <v>31369.124999999996</v>
      </c>
      <c r="K23" s="34">
        <f t="shared" si="4"/>
        <v>17742.714</v>
      </c>
      <c r="L23" s="34">
        <f t="shared" si="5"/>
        <v>56.56107398596551</v>
      </c>
      <c r="M23" s="35">
        <f t="shared" si="6"/>
        <v>366.3</v>
      </c>
      <c r="N23" s="35">
        <f t="shared" si="6"/>
        <v>152.625</v>
      </c>
      <c r="O23" s="35">
        <f t="shared" si="7"/>
        <v>146.168</v>
      </c>
      <c r="P23" s="35">
        <f t="shared" si="8"/>
        <v>95.76936936936937</v>
      </c>
      <c r="Q23" s="36">
        <v>10.3</v>
      </c>
      <c r="R23" s="36">
        <f t="shared" si="9"/>
        <v>4.291666666666667</v>
      </c>
      <c r="S23" s="45">
        <v>0.818</v>
      </c>
      <c r="T23" s="34">
        <f t="shared" si="10"/>
        <v>19.060194174757278</v>
      </c>
      <c r="U23" s="36">
        <v>4699.6</v>
      </c>
      <c r="V23" s="36">
        <f t="shared" si="11"/>
        <v>1958.166666666667</v>
      </c>
      <c r="W23" s="45">
        <v>147.4</v>
      </c>
      <c r="X23" s="34">
        <f t="shared" si="12"/>
        <v>7.527449144608051</v>
      </c>
      <c r="Y23" s="38"/>
      <c r="Z23" s="38"/>
      <c r="AA23" s="34"/>
      <c r="AB23" s="36">
        <v>356</v>
      </c>
      <c r="AC23" s="36">
        <f t="shared" si="13"/>
        <v>148.33333333333334</v>
      </c>
      <c r="AD23" s="45">
        <v>145.35</v>
      </c>
      <c r="AE23" s="34">
        <f t="shared" si="14"/>
        <v>97.9887640449438</v>
      </c>
      <c r="AF23" s="39"/>
      <c r="AG23" s="39"/>
      <c r="AH23" s="34"/>
      <c r="AI23" s="40">
        <v>70</v>
      </c>
      <c r="AJ23" s="36">
        <f t="shared" si="15"/>
        <v>29.166666666666664</v>
      </c>
      <c r="AK23" s="45">
        <v>0</v>
      </c>
      <c r="AL23" s="34"/>
      <c r="AM23" s="36">
        <f t="shared" si="16"/>
        <v>0</v>
      </c>
      <c r="AN23" s="45">
        <v>0</v>
      </c>
      <c r="AO23" s="36"/>
      <c r="AP23" s="36">
        <f t="shared" si="17"/>
        <v>0</v>
      </c>
      <c r="AQ23" s="37">
        <f>'[1]Sheet1'!G15+'[1]Sheet1'!F15</f>
        <v>0</v>
      </c>
      <c r="AR23" s="34">
        <v>0</v>
      </c>
      <c r="AS23" s="36">
        <f t="shared" si="18"/>
        <v>0</v>
      </c>
      <c r="AT23" s="34"/>
      <c r="AU23" s="34">
        <v>9900</v>
      </c>
      <c r="AV23" s="36">
        <f t="shared" si="19"/>
        <v>4125</v>
      </c>
      <c r="AW23" s="45">
        <v>4125</v>
      </c>
      <c r="AX23" s="34"/>
      <c r="AY23" s="36">
        <f t="shared" si="20"/>
        <v>0</v>
      </c>
      <c r="AZ23" s="45">
        <v>0</v>
      </c>
      <c r="BA23" s="34">
        <v>0</v>
      </c>
      <c r="BB23" s="36">
        <f t="shared" si="21"/>
        <v>0</v>
      </c>
      <c r="BC23" s="34"/>
      <c r="BD23" s="36"/>
      <c r="BE23" s="36">
        <f t="shared" si="22"/>
        <v>0</v>
      </c>
      <c r="BF23" s="234">
        <f>'[1]Sheet1'!B15+'[1]Sheet1'!C15+'[1]Sheet1'!D15+'[1]Sheet1'!A15</f>
        <v>450.246</v>
      </c>
      <c r="BG23" s="42">
        <f t="shared" si="23"/>
        <v>70150</v>
      </c>
      <c r="BH23" s="42">
        <f t="shared" si="23"/>
        <v>29229.166666666664</v>
      </c>
      <c r="BI23" s="42">
        <f t="shared" si="23"/>
        <v>16998.9</v>
      </c>
      <c r="BJ23" s="42">
        <f t="shared" si="24"/>
        <v>58.15732002851034</v>
      </c>
      <c r="BK23" s="34">
        <v>70150</v>
      </c>
      <c r="BL23" s="36">
        <f t="shared" si="25"/>
        <v>29229.166666666664</v>
      </c>
      <c r="BM23" s="45">
        <v>16998.9</v>
      </c>
      <c r="BN23" s="34"/>
      <c r="BO23" s="36">
        <f t="shared" si="26"/>
        <v>0</v>
      </c>
      <c r="BP23" s="45">
        <v>0</v>
      </c>
      <c r="BQ23" s="34"/>
      <c r="BR23" s="36">
        <f t="shared" si="27"/>
        <v>0</v>
      </c>
      <c r="BS23" s="45">
        <v>0</v>
      </c>
      <c r="BT23" s="34"/>
      <c r="BU23" s="36">
        <f t="shared" si="28"/>
        <v>0</v>
      </c>
      <c r="BV23" s="45">
        <v>0</v>
      </c>
      <c r="BW23" s="36"/>
      <c r="BX23" s="36">
        <f t="shared" si="29"/>
        <v>0</v>
      </c>
      <c r="BY23" s="41"/>
      <c r="BZ23" s="36">
        <v>600</v>
      </c>
      <c r="CA23" s="36">
        <f t="shared" si="30"/>
        <v>250</v>
      </c>
      <c r="CB23" s="45">
        <v>0</v>
      </c>
      <c r="CC23" s="36"/>
      <c r="CD23" s="36">
        <f t="shared" si="31"/>
        <v>0</v>
      </c>
      <c r="CE23" s="46">
        <v>0</v>
      </c>
      <c r="CF23" s="34">
        <f t="shared" si="0"/>
        <v>85785.9</v>
      </c>
      <c r="CG23" s="34">
        <f t="shared" si="0"/>
        <v>35744.125</v>
      </c>
      <c r="CH23" s="34">
        <f t="shared" si="0"/>
        <v>21867.714</v>
      </c>
      <c r="CI23" s="34">
        <v>0</v>
      </c>
      <c r="CJ23" s="36">
        <f t="shared" si="32"/>
        <v>0</v>
      </c>
      <c r="CK23" s="233">
        <v>233.3</v>
      </c>
      <c r="CL23" s="34">
        <v>0</v>
      </c>
      <c r="CM23" s="36">
        <f t="shared" si="33"/>
        <v>0</v>
      </c>
      <c r="CN23" s="43"/>
      <c r="CO23" s="34"/>
      <c r="CP23" s="36">
        <f t="shared" si="34"/>
        <v>0</v>
      </c>
      <c r="CQ23" s="34"/>
      <c r="CR23" s="34">
        <v>0</v>
      </c>
      <c r="CS23" s="36">
        <f t="shared" si="35"/>
        <v>0</v>
      </c>
      <c r="CT23" s="45">
        <v>0</v>
      </c>
      <c r="CU23" s="44">
        <v>15900</v>
      </c>
      <c r="CV23" s="36">
        <f t="shared" si="36"/>
        <v>6625</v>
      </c>
      <c r="CW23" s="46">
        <v>0</v>
      </c>
      <c r="CX23" s="34">
        <f t="shared" si="1"/>
        <v>15900</v>
      </c>
      <c r="CY23" s="34">
        <f t="shared" si="1"/>
        <v>6625</v>
      </c>
      <c r="CZ23" s="34">
        <f t="shared" si="1"/>
        <v>233.3</v>
      </c>
    </row>
    <row r="24" spans="1:104" ht="15">
      <c r="A24" s="32">
        <v>13</v>
      </c>
      <c r="B24" s="33" t="s">
        <v>47</v>
      </c>
      <c r="C24" s="34">
        <v>98.1</v>
      </c>
      <c r="D24" s="34">
        <v>2.4693</v>
      </c>
      <c r="E24" s="34">
        <f>CF24+CX24-CU24</f>
        <v>9148.6</v>
      </c>
      <c r="F24" s="34">
        <f>CG24+CY24-CV24</f>
        <v>3811.916666666667</v>
      </c>
      <c r="G24" s="34">
        <f>CH24+CZ24-CW24</f>
        <v>2108.726</v>
      </c>
      <c r="H24" s="34">
        <f t="shared" si="2"/>
        <v>55.31931005836959</v>
      </c>
      <c r="I24" s="34">
        <f t="shared" si="3"/>
        <v>5183.6</v>
      </c>
      <c r="J24" s="34">
        <f t="shared" si="37"/>
        <v>2159.8333333333335</v>
      </c>
      <c r="K24" s="34">
        <f t="shared" si="4"/>
        <v>706.626</v>
      </c>
      <c r="L24" s="34">
        <f t="shared" si="5"/>
        <v>32.71669110270854</v>
      </c>
      <c r="M24" s="35">
        <f t="shared" si="6"/>
        <v>159.7</v>
      </c>
      <c r="N24" s="35">
        <f t="shared" si="6"/>
        <v>66.54166666666666</v>
      </c>
      <c r="O24" s="35">
        <f t="shared" si="7"/>
        <v>39.85</v>
      </c>
      <c r="P24" s="35">
        <f t="shared" si="8"/>
        <v>59.887288666249226</v>
      </c>
      <c r="Q24" s="36">
        <v>0</v>
      </c>
      <c r="R24" s="36">
        <f t="shared" si="9"/>
        <v>0</v>
      </c>
      <c r="S24" s="48">
        <v>0</v>
      </c>
      <c r="T24" s="34">
        <v>0</v>
      </c>
      <c r="U24" s="36">
        <v>3092</v>
      </c>
      <c r="V24" s="36">
        <f t="shared" si="11"/>
        <v>1288.3333333333335</v>
      </c>
      <c r="W24" s="48">
        <v>230.276</v>
      </c>
      <c r="X24" s="34">
        <f t="shared" si="12"/>
        <v>17.873945666235443</v>
      </c>
      <c r="Y24" s="38"/>
      <c r="Z24" s="38"/>
      <c r="AA24" s="34"/>
      <c r="AB24" s="36">
        <v>159.7</v>
      </c>
      <c r="AC24" s="36">
        <f t="shared" si="13"/>
        <v>66.54166666666666</v>
      </c>
      <c r="AD24" s="48">
        <v>39.85</v>
      </c>
      <c r="AE24" s="34">
        <f t="shared" si="14"/>
        <v>59.887288666249226</v>
      </c>
      <c r="AF24" s="39"/>
      <c r="AG24" s="39"/>
      <c r="AH24" s="34"/>
      <c r="AI24" s="40">
        <v>10</v>
      </c>
      <c r="AJ24" s="36">
        <f t="shared" si="15"/>
        <v>4.166666666666667</v>
      </c>
      <c r="AK24" s="48">
        <v>29.2</v>
      </c>
      <c r="AL24" s="34"/>
      <c r="AM24" s="36">
        <f t="shared" si="16"/>
        <v>0</v>
      </c>
      <c r="AN24" s="48">
        <v>0</v>
      </c>
      <c r="AO24" s="36"/>
      <c r="AP24" s="36">
        <f t="shared" si="17"/>
        <v>0</v>
      </c>
      <c r="AQ24" s="37">
        <f>'[1]Sheet1'!G16+'[1]Sheet1'!F16</f>
        <v>0</v>
      </c>
      <c r="AR24" s="34">
        <v>0</v>
      </c>
      <c r="AS24" s="36">
        <f t="shared" si="18"/>
        <v>0</v>
      </c>
      <c r="AT24" s="34"/>
      <c r="AU24" s="34">
        <v>3365</v>
      </c>
      <c r="AV24" s="36">
        <f t="shared" si="19"/>
        <v>1402.0833333333335</v>
      </c>
      <c r="AW24" s="48">
        <v>1402.1</v>
      </c>
      <c r="AX24" s="34"/>
      <c r="AY24" s="36">
        <f t="shared" si="20"/>
        <v>0</v>
      </c>
      <c r="AZ24" s="48">
        <v>0</v>
      </c>
      <c r="BA24" s="34">
        <v>0</v>
      </c>
      <c r="BB24" s="36">
        <f t="shared" si="21"/>
        <v>0</v>
      </c>
      <c r="BC24" s="34"/>
      <c r="BD24" s="36"/>
      <c r="BE24" s="36">
        <f t="shared" si="22"/>
        <v>0</v>
      </c>
      <c r="BF24" s="234">
        <f>'[1]Sheet1'!B16+'[1]Sheet1'!C16+'[1]Sheet1'!D16+'[1]Sheet1'!A16</f>
        <v>0</v>
      </c>
      <c r="BG24" s="42">
        <f t="shared" si="23"/>
        <v>1921.9</v>
      </c>
      <c r="BH24" s="42">
        <f t="shared" si="23"/>
        <v>800.7916666666666</v>
      </c>
      <c r="BI24" s="42">
        <f t="shared" si="23"/>
        <v>407.3</v>
      </c>
      <c r="BJ24" s="42">
        <f t="shared" si="24"/>
        <v>50.86216764659972</v>
      </c>
      <c r="BK24" s="34">
        <v>1921.9</v>
      </c>
      <c r="BL24" s="36">
        <f t="shared" si="25"/>
        <v>800.7916666666666</v>
      </c>
      <c r="BM24" s="48">
        <v>407.3</v>
      </c>
      <c r="BN24" s="34"/>
      <c r="BO24" s="36">
        <f t="shared" si="26"/>
        <v>0</v>
      </c>
      <c r="BP24" s="48">
        <v>0</v>
      </c>
      <c r="BQ24" s="34"/>
      <c r="BR24" s="36">
        <f t="shared" si="27"/>
        <v>0</v>
      </c>
      <c r="BS24" s="48">
        <v>0</v>
      </c>
      <c r="BT24" s="34"/>
      <c r="BU24" s="36">
        <f t="shared" si="28"/>
        <v>0</v>
      </c>
      <c r="BV24" s="48">
        <v>0</v>
      </c>
      <c r="BW24" s="36"/>
      <c r="BX24" s="36">
        <f t="shared" si="29"/>
        <v>0</v>
      </c>
      <c r="BY24" s="41"/>
      <c r="BZ24" s="36">
        <v>600</v>
      </c>
      <c r="CA24" s="36">
        <f t="shared" si="30"/>
        <v>250</v>
      </c>
      <c r="CB24" s="48">
        <v>0</v>
      </c>
      <c r="CC24" s="36"/>
      <c r="CD24" s="36">
        <f t="shared" si="31"/>
        <v>0</v>
      </c>
      <c r="CE24" s="49">
        <v>0</v>
      </c>
      <c r="CF24" s="34">
        <f t="shared" si="0"/>
        <v>9148.6</v>
      </c>
      <c r="CG24" s="34">
        <f t="shared" si="0"/>
        <v>3811.916666666667</v>
      </c>
      <c r="CH24" s="34">
        <f t="shared" si="0"/>
        <v>2108.726</v>
      </c>
      <c r="CI24" s="34">
        <v>0</v>
      </c>
      <c r="CJ24" s="36">
        <f t="shared" si="32"/>
        <v>0</v>
      </c>
      <c r="CK24" s="233">
        <v>0</v>
      </c>
      <c r="CL24" s="34">
        <v>0</v>
      </c>
      <c r="CM24" s="36">
        <f t="shared" si="33"/>
        <v>0</v>
      </c>
      <c r="CN24" s="43"/>
      <c r="CO24" s="34"/>
      <c r="CP24" s="36">
        <f t="shared" si="34"/>
        <v>0</v>
      </c>
      <c r="CQ24" s="34"/>
      <c r="CR24" s="34">
        <v>0</v>
      </c>
      <c r="CS24" s="36">
        <f t="shared" si="35"/>
        <v>0</v>
      </c>
      <c r="CT24" s="48">
        <v>0</v>
      </c>
      <c r="CU24" s="44">
        <v>500</v>
      </c>
      <c r="CV24" s="36">
        <f t="shared" si="36"/>
        <v>208.33333333333331</v>
      </c>
      <c r="CW24" s="49">
        <v>0</v>
      </c>
      <c r="CX24" s="34">
        <f t="shared" si="1"/>
        <v>500</v>
      </c>
      <c r="CY24" s="34">
        <f t="shared" si="1"/>
        <v>208.33333333333331</v>
      </c>
      <c r="CZ24" s="34">
        <f t="shared" si="1"/>
        <v>0</v>
      </c>
    </row>
    <row r="25" spans="1:104" ht="15">
      <c r="A25" s="32">
        <v>14</v>
      </c>
      <c r="B25" s="33" t="s">
        <v>48</v>
      </c>
      <c r="C25" s="34">
        <v>0</v>
      </c>
      <c r="D25" s="34">
        <v>0</v>
      </c>
      <c r="E25" s="34">
        <f>CF25+CX25-CU25</f>
        <v>12494.900000000001</v>
      </c>
      <c r="F25" s="34">
        <f>CG25+CY25-CV25</f>
        <v>5188.208333333334</v>
      </c>
      <c r="G25" s="34">
        <f>CH25+CZ25-CW25</f>
        <v>1853.502</v>
      </c>
      <c r="H25" s="34">
        <f t="shared" si="2"/>
        <v>35.72528088534096</v>
      </c>
      <c r="I25" s="34">
        <f t="shared" si="3"/>
        <v>8429.900000000001</v>
      </c>
      <c r="J25" s="34">
        <f t="shared" si="37"/>
        <v>3494.458333333334</v>
      </c>
      <c r="K25" s="34">
        <f t="shared" si="4"/>
        <v>409.80199999999996</v>
      </c>
      <c r="L25" s="34">
        <f t="shared" si="5"/>
        <v>11.727196632763778</v>
      </c>
      <c r="M25" s="35">
        <f t="shared" si="6"/>
        <v>161.6</v>
      </c>
      <c r="N25" s="35">
        <f t="shared" si="6"/>
        <v>67.33333333333334</v>
      </c>
      <c r="O25" s="35">
        <f t="shared" si="7"/>
        <v>24.532</v>
      </c>
      <c r="P25" s="35">
        <f t="shared" si="8"/>
        <v>36.433663366336624</v>
      </c>
      <c r="Q25" s="36">
        <v>0.1</v>
      </c>
      <c r="R25" s="36">
        <f t="shared" si="9"/>
        <v>0.041666666666666664</v>
      </c>
      <c r="S25" s="48">
        <v>0.022</v>
      </c>
      <c r="T25" s="34">
        <f t="shared" si="10"/>
        <v>52.800000000000004</v>
      </c>
      <c r="U25" s="36">
        <v>4630.5</v>
      </c>
      <c r="V25" s="36">
        <f t="shared" si="11"/>
        <v>1929.375</v>
      </c>
      <c r="W25" s="48">
        <v>125.44</v>
      </c>
      <c r="X25" s="34">
        <f t="shared" si="12"/>
        <v>6.501587301587302</v>
      </c>
      <c r="Y25" s="38"/>
      <c r="Z25" s="38"/>
      <c r="AA25" s="34"/>
      <c r="AB25" s="36">
        <v>161.5</v>
      </c>
      <c r="AC25" s="36">
        <f t="shared" si="13"/>
        <v>67.29166666666667</v>
      </c>
      <c r="AD25" s="48">
        <v>24.51</v>
      </c>
      <c r="AE25" s="34">
        <f t="shared" si="14"/>
        <v>36.423529411764704</v>
      </c>
      <c r="AF25" s="39"/>
      <c r="AG25" s="39"/>
      <c r="AH25" s="34"/>
      <c r="AI25" s="40"/>
      <c r="AJ25" s="36">
        <f t="shared" si="15"/>
        <v>0</v>
      </c>
      <c r="AK25" s="48">
        <v>0</v>
      </c>
      <c r="AL25" s="34"/>
      <c r="AM25" s="36">
        <f t="shared" si="16"/>
        <v>0</v>
      </c>
      <c r="AN25" s="48">
        <v>0</v>
      </c>
      <c r="AO25" s="36"/>
      <c r="AP25" s="36">
        <f t="shared" si="17"/>
        <v>0</v>
      </c>
      <c r="AQ25" s="37">
        <f>'[1]Sheet1'!G17+'[1]Sheet1'!F17</f>
        <v>0</v>
      </c>
      <c r="AR25" s="34">
        <v>0</v>
      </c>
      <c r="AS25" s="36">
        <f t="shared" si="18"/>
        <v>0</v>
      </c>
      <c r="AT25" s="34"/>
      <c r="AU25" s="34">
        <v>3465</v>
      </c>
      <c r="AV25" s="36">
        <f t="shared" si="19"/>
        <v>1443.75</v>
      </c>
      <c r="AW25" s="48">
        <v>1443.7</v>
      </c>
      <c r="AX25" s="34"/>
      <c r="AY25" s="36">
        <f t="shared" si="20"/>
        <v>0</v>
      </c>
      <c r="AZ25" s="48">
        <v>0</v>
      </c>
      <c r="BA25" s="34">
        <v>0</v>
      </c>
      <c r="BB25" s="36">
        <f t="shared" si="21"/>
        <v>0</v>
      </c>
      <c r="BC25" s="34"/>
      <c r="BD25" s="36"/>
      <c r="BE25" s="36">
        <f t="shared" si="22"/>
        <v>0</v>
      </c>
      <c r="BF25" s="234">
        <f>'[1]Sheet1'!B17+'[1]Sheet1'!C17+'[1]Sheet1'!D17+'[1]Sheet1'!A17</f>
        <v>0</v>
      </c>
      <c r="BG25" s="42">
        <f t="shared" si="23"/>
        <v>3637.8</v>
      </c>
      <c r="BH25" s="42">
        <f t="shared" si="23"/>
        <v>1497.7500000000002</v>
      </c>
      <c r="BI25" s="42">
        <f t="shared" si="23"/>
        <v>259.83</v>
      </c>
      <c r="BJ25" s="42">
        <f t="shared" si="24"/>
        <v>17.34802203304957</v>
      </c>
      <c r="BK25" s="34">
        <v>3421.8</v>
      </c>
      <c r="BL25" s="36">
        <f t="shared" si="25"/>
        <v>1425.7500000000002</v>
      </c>
      <c r="BM25" s="48">
        <v>196.75</v>
      </c>
      <c r="BN25" s="34"/>
      <c r="BO25" s="36">
        <f t="shared" si="26"/>
        <v>0</v>
      </c>
      <c r="BP25" s="48">
        <v>0</v>
      </c>
      <c r="BQ25" s="34">
        <v>216</v>
      </c>
      <c r="BR25" s="36">
        <f t="shared" si="27"/>
        <v>72</v>
      </c>
      <c r="BS25" s="48">
        <v>0</v>
      </c>
      <c r="BT25" s="34"/>
      <c r="BU25" s="36">
        <f t="shared" si="28"/>
        <v>0</v>
      </c>
      <c r="BV25" s="48">
        <v>63.08</v>
      </c>
      <c r="BW25" s="36"/>
      <c r="BX25" s="36">
        <f t="shared" si="29"/>
        <v>0</v>
      </c>
      <c r="BY25" s="41"/>
      <c r="BZ25" s="36">
        <v>600</v>
      </c>
      <c r="CA25" s="36">
        <f t="shared" si="30"/>
        <v>250</v>
      </c>
      <c r="CB25" s="48">
        <v>0</v>
      </c>
      <c r="CC25" s="36"/>
      <c r="CD25" s="36">
        <f t="shared" si="31"/>
        <v>0</v>
      </c>
      <c r="CE25" s="49">
        <v>0</v>
      </c>
      <c r="CF25" s="34">
        <f t="shared" si="0"/>
        <v>12494.900000000001</v>
      </c>
      <c r="CG25" s="34">
        <f t="shared" si="0"/>
        <v>5188.208333333334</v>
      </c>
      <c r="CH25" s="34">
        <f t="shared" si="0"/>
        <v>1853.502</v>
      </c>
      <c r="CI25" s="34">
        <v>0</v>
      </c>
      <c r="CJ25" s="36">
        <f t="shared" si="32"/>
        <v>0</v>
      </c>
      <c r="CK25" s="233">
        <v>0</v>
      </c>
      <c r="CL25" s="34">
        <v>0</v>
      </c>
      <c r="CM25" s="36">
        <f t="shared" si="33"/>
        <v>0</v>
      </c>
      <c r="CN25" s="43"/>
      <c r="CO25" s="34"/>
      <c r="CP25" s="36">
        <f t="shared" si="34"/>
        <v>0</v>
      </c>
      <c r="CQ25" s="34"/>
      <c r="CR25" s="34">
        <v>0</v>
      </c>
      <c r="CS25" s="36">
        <f t="shared" si="35"/>
        <v>0</v>
      </c>
      <c r="CT25" s="48">
        <v>0</v>
      </c>
      <c r="CU25" s="44">
        <v>1190</v>
      </c>
      <c r="CV25" s="36">
        <f t="shared" si="36"/>
        <v>495.83333333333337</v>
      </c>
      <c r="CW25" s="49">
        <v>0</v>
      </c>
      <c r="CX25" s="34">
        <f t="shared" si="1"/>
        <v>1190</v>
      </c>
      <c r="CY25" s="34">
        <f t="shared" si="1"/>
        <v>495.83333333333337</v>
      </c>
      <c r="CZ25" s="34">
        <f t="shared" si="1"/>
        <v>0</v>
      </c>
    </row>
    <row r="26" spans="1:104" ht="15">
      <c r="A26" s="32">
        <v>15</v>
      </c>
      <c r="B26" s="33" t="s">
        <v>49</v>
      </c>
      <c r="C26" s="34">
        <v>62.985</v>
      </c>
      <c r="D26" s="34">
        <v>665.684</v>
      </c>
      <c r="E26" s="34">
        <f>CF26+CX26-CU26</f>
        <v>5994.6</v>
      </c>
      <c r="F26" s="34">
        <f>CG26+CY26-CV26</f>
        <v>2497.75</v>
      </c>
      <c r="G26" s="34">
        <f>CH26+CZ26-CW26</f>
        <v>2967.85</v>
      </c>
      <c r="H26" s="34">
        <f t="shared" si="2"/>
        <v>118.82093884496045</v>
      </c>
      <c r="I26" s="34">
        <f t="shared" si="3"/>
        <v>2494.6</v>
      </c>
      <c r="J26" s="34">
        <f t="shared" si="37"/>
        <v>1039.4166666666667</v>
      </c>
      <c r="K26" s="34">
        <f t="shared" si="4"/>
        <v>1509.4499999999998</v>
      </c>
      <c r="L26" s="34">
        <f t="shared" si="5"/>
        <v>145.22087709452413</v>
      </c>
      <c r="M26" s="35">
        <f t="shared" si="6"/>
        <v>174.1</v>
      </c>
      <c r="N26" s="35">
        <f t="shared" si="6"/>
        <v>72.54166666666667</v>
      </c>
      <c r="O26" s="35">
        <f t="shared" si="7"/>
        <v>186.85</v>
      </c>
      <c r="P26" s="35">
        <f t="shared" si="8"/>
        <v>257.5761056863871</v>
      </c>
      <c r="Q26" s="36">
        <v>0.1</v>
      </c>
      <c r="R26" s="36">
        <f t="shared" si="9"/>
        <v>0.041666666666666664</v>
      </c>
      <c r="S26" s="48">
        <v>0</v>
      </c>
      <c r="T26" s="34">
        <f t="shared" si="10"/>
        <v>0</v>
      </c>
      <c r="U26" s="36">
        <v>11</v>
      </c>
      <c r="V26" s="36">
        <f t="shared" si="11"/>
        <v>4.583333333333333</v>
      </c>
      <c r="W26" s="48">
        <v>0</v>
      </c>
      <c r="X26" s="34">
        <f t="shared" si="12"/>
        <v>0</v>
      </c>
      <c r="Y26" s="38"/>
      <c r="Z26" s="38"/>
      <c r="AA26" s="34"/>
      <c r="AB26" s="36">
        <v>174</v>
      </c>
      <c r="AC26" s="36">
        <f t="shared" si="13"/>
        <v>72.5</v>
      </c>
      <c r="AD26" s="48">
        <v>186.85</v>
      </c>
      <c r="AE26" s="34">
        <f t="shared" si="14"/>
        <v>257.7241379310345</v>
      </c>
      <c r="AF26" s="39"/>
      <c r="AG26" s="39"/>
      <c r="AH26" s="34"/>
      <c r="AI26" s="40"/>
      <c r="AJ26" s="36">
        <f t="shared" si="15"/>
        <v>0</v>
      </c>
      <c r="AK26" s="48">
        <v>0</v>
      </c>
      <c r="AL26" s="34"/>
      <c r="AM26" s="36">
        <f t="shared" si="16"/>
        <v>0</v>
      </c>
      <c r="AN26" s="48">
        <v>0</v>
      </c>
      <c r="AO26" s="36"/>
      <c r="AP26" s="36">
        <f t="shared" si="17"/>
        <v>0</v>
      </c>
      <c r="AQ26" s="37">
        <f>'[1]Sheet1'!G18+'[1]Sheet1'!F18</f>
        <v>0</v>
      </c>
      <c r="AR26" s="34">
        <v>0</v>
      </c>
      <c r="AS26" s="36">
        <f t="shared" si="18"/>
        <v>0</v>
      </c>
      <c r="AT26" s="34"/>
      <c r="AU26" s="34">
        <v>3500</v>
      </c>
      <c r="AV26" s="36">
        <f t="shared" si="19"/>
        <v>1458.3333333333335</v>
      </c>
      <c r="AW26" s="48">
        <v>1458.4</v>
      </c>
      <c r="AX26" s="34"/>
      <c r="AY26" s="36">
        <f t="shared" si="20"/>
        <v>0</v>
      </c>
      <c r="AZ26" s="48">
        <v>0</v>
      </c>
      <c r="BA26" s="34">
        <v>0</v>
      </c>
      <c r="BB26" s="36">
        <f t="shared" si="21"/>
        <v>0</v>
      </c>
      <c r="BC26" s="34"/>
      <c r="BD26" s="36"/>
      <c r="BE26" s="36">
        <f t="shared" si="22"/>
        <v>0</v>
      </c>
      <c r="BF26" s="234">
        <f>'[1]Sheet1'!B18+'[1]Sheet1'!C18+'[1]Sheet1'!D18+'[1]Sheet1'!A18</f>
        <v>0</v>
      </c>
      <c r="BG26" s="42">
        <f t="shared" si="23"/>
        <v>2309.5</v>
      </c>
      <c r="BH26" s="42">
        <f t="shared" si="23"/>
        <v>962.2916666666667</v>
      </c>
      <c r="BI26" s="42">
        <f t="shared" si="23"/>
        <v>1322.6</v>
      </c>
      <c r="BJ26" s="42">
        <f t="shared" si="24"/>
        <v>137.4427365230569</v>
      </c>
      <c r="BK26" s="34">
        <v>2309.5</v>
      </c>
      <c r="BL26" s="36">
        <f t="shared" si="25"/>
        <v>962.2916666666667</v>
      </c>
      <c r="BM26" s="48">
        <v>1322.6</v>
      </c>
      <c r="BN26" s="34"/>
      <c r="BO26" s="36">
        <f t="shared" si="26"/>
        <v>0</v>
      </c>
      <c r="BP26" s="48">
        <v>0</v>
      </c>
      <c r="BQ26" s="34"/>
      <c r="BR26" s="36">
        <f t="shared" si="27"/>
        <v>0</v>
      </c>
      <c r="BS26" s="48">
        <v>0</v>
      </c>
      <c r="BT26" s="34"/>
      <c r="BU26" s="36">
        <f t="shared" si="28"/>
        <v>0</v>
      </c>
      <c r="BV26" s="48">
        <v>0</v>
      </c>
      <c r="BW26" s="36"/>
      <c r="BX26" s="36">
        <f t="shared" si="29"/>
        <v>0</v>
      </c>
      <c r="BY26" s="41"/>
      <c r="BZ26" s="36"/>
      <c r="CA26" s="36">
        <f t="shared" si="30"/>
        <v>0</v>
      </c>
      <c r="CB26" s="48">
        <v>0</v>
      </c>
      <c r="CC26" s="36"/>
      <c r="CD26" s="36">
        <f t="shared" si="31"/>
        <v>0</v>
      </c>
      <c r="CE26" s="49">
        <v>0</v>
      </c>
      <c r="CF26" s="34">
        <f t="shared" si="0"/>
        <v>5994.6</v>
      </c>
      <c r="CG26" s="34">
        <f t="shared" si="0"/>
        <v>2497.75</v>
      </c>
      <c r="CH26" s="34">
        <f t="shared" si="0"/>
        <v>2967.85</v>
      </c>
      <c r="CI26" s="34">
        <v>0</v>
      </c>
      <c r="CJ26" s="36">
        <f t="shared" si="32"/>
        <v>0</v>
      </c>
      <c r="CK26" s="233">
        <v>0</v>
      </c>
      <c r="CL26" s="34">
        <v>0</v>
      </c>
      <c r="CM26" s="36">
        <f t="shared" si="33"/>
        <v>0</v>
      </c>
      <c r="CN26" s="43"/>
      <c r="CO26" s="34"/>
      <c r="CP26" s="36">
        <f t="shared" si="34"/>
        <v>0</v>
      </c>
      <c r="CQ26" s="34"/>
      <c r="CR26" s="34">
        <v>0</v>
      </c>
      <c r="CS26" s="36">
        <f t="shared" si="35"/>
        <v>0</v>
      </c>
      <c r="CT26" s="48">
        <v>0</v>
      </c>
      <c r="CU26" s="44">
        <v>300</v>
      </c>
      <c r="CV26" s="36">
        <f t="shared" si="36"/>
        <v>125</v>
      </c>
      <c r="CW26" s="49">
        <v>0</v>
      </c>
      <c r="CX26" s="34">
        <f t="shared" si="1"/>
        <v>300</v>
      </c>
      <c r="CY26" s="34">
        <f t="shared" si="1"/>
        <v>125</v>
      </c>
      <c r="CZ26" s="34">
        <f t="shared" si="1"/>
        <v>0</v>
      </c>
    </row>
    <row r="27" spans="1:104" ht="15">
      <c r="A27" s="32">
        <v>16</v>
      </c>
      <c r="B27" s="33" t="s">
        <v>50</v>
      </c>
      <c r="C27" s="34">
        <v>235.602</v>
      </c>
      <c r="D27" s="34">
        <v>6.7559</v>
      </c>
      <c r="E27" s="34">
        <f>CF27+CX27-CU27</f>
        <v>6107.5</v>
      </c>
      <c r="F27" s="34">
        <f>CG27+CY27-CV27</f>
        <v>2544.7916666666665</v>
      </c>
      <c r="G27" s="34">
        <f>CH27+CZ27-CW27</f>
        <v>1717.4180000000001</v>
      </c>
      <c r="H27" s="34">
        <f t="shared" si="2"/>
        <v>67.48756774457635</v>
      </c>
      <c r="I27" s="34">
        <f t="shared" si="3"/>
        <v>2007.5</v>
      </c>
      <c r="J27" s="34">
        <f t="shared" si="37"/>
        <v>836.4583333333333</v>
      </c>
      <c r="K27" s="34">
        <f t="shared" si="4"/>
        <v>259.01800000000003</v>
      </c>
      <c r="L27" s="34">
        <f t="shared" si="5"/>
        <v>30.966037359900376</v>
      </c>
      <c r="M27" s="35">
        <f t="shared" si="6"/>
        <v>81.8</v>
      </c>
      <c r="N27" s="35">
        <f t="shared" si="6"/>
        <v>34.083333333333336</v>
      </c>
      <c r="O27" s="35">
        <f t="shared" si="7"/>
        <v>32.118</v>
      </c>
      <c r="P27" s="35">
        <f t="shared" si="8"/>
        <v>94.23374083129585</v>
      </c>
      <c r="Q27" s="36">
        <v>5.3</v>
      </c>
      <c r="R27" s="36">
        <f t="shared" si="9"/>
        <v>2.208333333333333</v>
      </c>
      <c r="S27" s="48">
        <v>0.048</v>
      </c>
      <c r="T27" s="34">
        <f t="shared" si="10"/>
        <v>2.1735849056603773</v>
      </c>
      <c r="U27" s="36">
        <v>1011</v>
      </c>
      <c r="V27" s="36">
        <f t="shared" si="11"/>
        <v>421.25</v>
      </c>
      <c r="W27" s="48">
        <v>86.5</v>
      </c>
      <c r="X27" s="34">
        <f t="shared" si="12"/>
        <v>20.534124629080118</v>
      </c>
      <c r="Y27" s="38"/>
      <c r="Z27" s="38"/>
      <c r="AA27" s="34"/>
      <c r="AB27" s="36">
        <v>76.5</v>
      </c>
      <c r="AC27" s="36">
        <f t="shared" si="13"/>
        <v>31.875</v>
      </c>
      <c r="AD27" s="48">
        <v>32.07</v>
      </c>
      <c r="AE27" s="34">
        <f t="shared" si="14"/>
        <v>100.61176470588235</v>
      </c>
      <c r="AF27" s="39"/>
      <c r="AG27" s="39"/>
      <c r="AH27" s="34"/>
      <c r="AI27" s="40">
        <v>20</v>
      </c>
      <c r="AJ27" s="36">
        <f t="shared" si="15"/>
        <v>8.333333333333334</v>
      </c>
      <c r="AK27" s="48">
        <v>0</v>
      </c>
      <c r="AL27" s="34"/>
      <c r="AM27" s="36">
        <f t="shared" si="16"/>
        <v>0</v>
      </c>
      <c r="AN27" s="48">
        <v>0</v>
      </c>
      <c r="AO27" s="36"/>
      <c r="AP27" s="36">
        <f t="shared" si="17"/>
        <v>0</v>
      </c>
      <c r="AQ27" s="37">
        <f>'[1]Sheet1'!G19+'[1]Sheet1'!F19</f>
        <v>0</v>
      </c>
      <c r="AR27" s="34">
        <v>0</v>
      </c>
      <c r="AS27" s="36">
        <f t="shared" si="18"/>
        <v>0</v>
      </c>
      <c r="AT27" s="34"/>
      <c r="AU27" s="34">
        <v>3500</v>
      </c>
      <c r="AV27" s="36">
        <f t="shared" si="19"/>
        <v>1458.3333333333335</v>
      </c>
      <c r="AW27" s="48">
        <v>1458.4</v>
      </c>
      <c r="AX27" s="34"/>
      <c r="AY27" s="36">
        <f t="shared" si="20"/>
        <v>0</v>
      </c>
      <c r="AZ27" s="48">
        <v>0</v>
      </c>
      <c r="BA27" s="34">
        <v>0</v>
      </c>
      <c r="BB27" s="36">
        <f t="shared" si="21"/>
        <v>0</v>
      </c>
      <c r="BC27" s="34"/>
      <c r="BD27" s="36"/>
      <c r="BE27" s="36">
        <f t="shared" si="22"/>
        <v>0</v>
      </c>
      <c r="BF27" s="234">
        <f>'[1]Sheet1'!B19+'[1]Sheet1'!C19+'[1]Sheet1'!D19+'[1]Sheet1'!A19</f>
        <v>0.9</v>
      </c>
      <c r="BG27" s="42">
        <f t="shared" si="23"/>
        <v>894.7</v>
      </c>
      <c r="BH27" s="42">
        <f t="shared" si="23"/>
        <v>372.7916666666667</v>
      </c>
      <c r="BI27" s="42">
        <f t="shared" si="23"/>
        <v>139.5</v>
      </c>
      <c r="BJ27" s="42">
        <f t="shared" si="24"/>
        <v>37.42036436794456</v>
      </c>
      <c r="BK27" s="34">
        <v>894.7</v>
      </c>
      <c r="BL27" s="36">
        <f t="shared" si="25"/>
        <v>372.7916666666667</v>
      </c>
      <c r="BM27" s="48">
        <v>139.5</v>
      </c>
      <c r="BN27" s="34"/>
      <c r="BO27" s="36">
        <f t="shared" si="26"/>
        <v>0</v>
      </c>
      <c r="BP27" s="48">
        <v>0</v>
      </c>
      <c r="BQ27" s="34"/>
      <c r="BR27" s="36">
        <f t="shared" si="27"/>
        <v>0</v>
      </c>
      <c r="BS27" s="48">
        <v>0</v>
      </c>
      <c r="BT27" s="34"/>
      <c r="BU27" s="36">
        <f t="shared" si="28"/>
        <v>0</v>
      </c>
      <c r="BV27" s="48">
        <v>0</v>
      </c>
      <c r="BW27" s="36"/>
      <c r="BX27" s="36">
        <f t="shared" si="29"/>
        <v>0</v>
      </c>
      <c r="BY27" s="41"/>
      <c r="BZ27" s="36">
        <v>600</v>
      </c>
      <c r="CA27" s="36">
        <f t="shared" si="30"/>
        <v>250</v>
      </c>
      <c r="CB27" s="48">
        <v>0</v>
      </c>
      <c r="CC27" s="36"/>
      <c r="CD27" s="36">
        <f t="shared" si="31"/>
        <v>0</v>
      </c>
      <c r="CE27" s="49">
        <v>0</v>
      </c>
      <c r="CF27" s="34">
        <f t="shared" si="0"/>
        <v>6107.5</v>
      </c>
      <c r="CG27" s="34">
        <f t="shared" si="0"/>
        <v>2544.7916666666665</v>
      </c>
      <c r="CH27" s="34">
        <f t="shared" si="0"/>
        <v>1717.4180000000001</v>
      </c>
      <c r="CI27" s="34">
        <v>0</v>
      </c>
      <c r="CJ27" s="36">
        <f t="shared" si="32"/>
        <v>0</v>
      </c>
      <c r="CK27" s="233">
        <v>0</v>
      </c>
      <c r="CL27" s="34"/>
      <c r="CM27" s="36">
        <f t="shared" si="33"/>
        <v>0</v>
      </c>
      <c r="CN27" s="43"/>
      <c r="CO27" s="34"/>
      <c r="CP27" s="36">
        <f t="shared" si="34"/>
        <v>0</v>
      </c>
      <c r="CQ27" s="34"/>
      <c r="CR27" s="34">
        <v>0</v>
      </c>
      <c r="CS27" s="36">
        <f t="shared" si="35"/>
        <v>0</v>
      </c>
      <c r="CT27" s="48">
        <v>0</v>
      </c>
      <c r="CU27" s="44">
        <v>100</v>
      </c>
      <c r="CV27" s="36">
        <f t="shared" si="36"/>
        <v>41.66666666666667</v>
      </c>
      <c r="CW27" s="49">
        <v>0</v>
      </c>
      <c r="CX27" s="34">
        <f t="shared" si="1"/>
        <v>100</v>
      </c>
      <c r="CY27" s="34">
        <f t="shared" si="1"/>
        <v>41.66666666666667</v>
      </c>
      <c r="CZ27" s="34">
        <f t="shared" si="1"/>
        <v>0</v>
      </c>
    </row>
    <row r="28" spans="1:104" ht="15">
      <c r="A28" s="32">
        <v>17</v>
      </c>
      <c r="B28" s="33" t="s">
        <v>51</v>
      </c>
      <c r="C28" s="34">
        <v>665.101</v>
      </c>
      <c r="D28" s="34">
        <v>0.9157</v>
      </c>
      <c r="E28" s="34">
        <f>CF28+CX28-CU28</f>
        <v>8061</v>
      </c>
      <c r="F28" s="34">
        <f>CG28+CY28-CV28</f>
        <v>3358.75</v>
      </c>
      <c r="G28" s="34">
        <f>CH28+CZ28-CW28</f>
        <v>1813</v>
      </c>
      <c r="H28" s="34">
        <f t="shared" si="2"/>
        <v>53.97841458876071</v>
      </c>
      <c r="I28" s="34">
        <f t="shared" si="3"/>
        <v>3961</v>
      </c>
      <c r="J28" s="34">
        <f t="shared" si="37"/>
        <v>1650.4166666666665</v>
      </c>
      <c r="K28" s="34">
        <f t="shared" si="4"/>
        <v>354.6</v>
      </c>
      <c r="L28" s="34">
        <f t="shared" si="5"/>
        <v>21.48548346377178</v>
      </c>
      <c r="M28" s="35">
        <f t="shared" si="6"/>
        <v>26</v>
      </c>
      <c r="N28" s="35">
        <f t="shared" si="6"/>
        <v>10.833333333333332</v>
      </c>
      <c r="O28" s="35">
        <f t="shared" si="7"/>
        <v>0</v>
      </c>
      <c r="P28" s="35">
        <f t="shared" si="8"/>
        <v>0</v>
      </c>
      <c r="Q28" s="36"/>
      <c r="R28" s="36">
        <f t="shared" si="9"/>
        <v>0</v>
      </c>
      <c r="S28" s="48">
        <v>0</v>
      </c>
      <c r="T28" s="34"/>
      <c r="U28" s="36">
        <v>2000</v>
      </c>
      <c r="V28" s="36">
        <f t="shared" si="11"/>
        <v>833.3333333333333</v>
      </c>
      <c r="W28" s="48">
        <v>204.8</v>
      </c>
      <c r="X28" s="34">
        <f t="shared" si="12"/>
        <v>24.576000000000004</v>
      </c>
      <c r="Y28" s="38"/>
      <c r="Z28" s="38"/>
      <c r="AA28" s="34"/>
      <c r="AB28" s="36">
        <v>26</v>
      </c>
      <c r="AC28" s="36">
        <f t="shared" si="13"/>
        <v>10.833333333333332</v>
      </c>
      <c r="AD28" s="48">
        <v>0</v>
      </c>
      <c r="AE28" s="34">
        <f t="shared" si="14"/>
        <v>0</v>
      </c>
      <c r="AF28" s="39"/>
      <c r="AG28" s="39"/>
      <c r="AH28" s="34"/>
      <c r="AI28" s="40"/>
      <c r="AJ28" s="36">
        <f t="shared" si="15"/>
        <v>0</v>
      </c>
      <c r="AK28" s="48">
        <v>0</v>
      </c>
      <c r="AL28" s="34"/>
      <c r="AM28" s="36">
        <f t="shared" si="16"/>
        <v>0</v>
      </c>
      <c r="AN28" s="48">
        <v>0</v>
      </c>
      <c r="AO28" s="36"/>
      <c r="AP28" s="36">
        <f t="shared" si="17"/>
        <v>0</v>
      </c>
      <c r="AQ28" s="37">
        <f>'[1]Sheet1'!G20+'[1]Sheet1'!F20</f>
        <v>0</v>
      </c>
      <c r="AR28" s="34">
        <v>0</v>
      </c>
      <c r="AS28" s="36">
        <f t="shared" si="18"/>
        <v>0</v>
      </c>
      <c r="AT28" s="34"/>
      <c r="AU28" s="34">
        <v>3500</v>
      </c>
      <c r="AV28" s="36">
        <f t="shared" si="19"/>
        <v>1458.3333333333335</v>
      </c>
      <c r="AW28" s="48">
        <v>1458.4</v>
      </c>
      <c r="AX28" s="34"/>
      <c r="AY28" s="36">
        <f t="shared" si="20"/>
        <v>0</v>
      </c>
      <c r="AZ28" s="48">
        <v>0</v>
      </c>
      <c r="BA28" s="34">
        <v>0</v>
      </c>
      <c r="BB28" s="36">
        <f t="shared" si="21"/>
        <v>0</v>
      </c>
      <c r="BC28" s="34"/>
      <c r="BD28" s="36"/>
      <c r="BE28" s="36">
        <f t="shared" si="22"/>
        <v>0</v>
      </c>
      <c r="BF28" s="234">
        <f>'[1]Sheet1'!B20+'[1]Sheet1'!C20+'[1]Sheet1'!D20+'[1]Sheet1'!A20</f>
        <v>0</v>
      </c>
      <c r="BG28" s="42">
        <f t="shared" si="23"/>
        <v>1935</v>
      </c>
      <c r="BH28" s="42">
        <f t="shared" si="23"/>
        <v>806.25</v>
      </c>
      <c r="BI28" s="42">
        <f t="shared" si="23"/>
        <v>149.8</v>
      </c>
      <c r="BJ28" s="42">
        <f t="shared" si="24"/>
        <v>18.579844961240312</v>
      </c>
      <c r="BK28" s="34">
        <v>1935</v>
      </c>
      <c r="BL28" s="36">
        <f t="shared" si="25"/>
        <v>806.25</v>
      </c>
      <c r="BM28" s="48">
        <v>149.8</v>
      </c>
      <c r="BN28" s="34"/>
      <c r="BO28" s="36">
        <f t="shared" si="26"/>
        <v>0</v>
      </c>
      <c r="BP28" s="48">
        <v>0</v>
      </c>
      <c r="BQ28" s="34"/>
      <c r="BR28" s="36">
        <f t="shared" si="27"/>
        <v>0</v>
      </c>
      <c r="BS28" s="48">
        <v>0</v>
      </c>
      <c r="BT28" s="34"/>
      <c r="BU28" s="36">
        <f t="shared" si="28"/>
        <v>0</v>
      </c>
      <c r="BV28" s="48">
        <v>0</v>
      </c>
      <c r="BW28" s="36"/>
      <c r="BX28" s="36">
        <f t="shared" si="29"/>
        <v>0</v>
      </c>
      <c r="BY28" s="41"/>
      <c r="BZ28" s="36">
        <v>600</v>
      </c>
      <c r="CA28" s="36">
        <f t="shared" si="30"/>
        <v>250</v>
      </c>
      <c r="CB28" s="48">
        <v>0</v>
      </c>
      <c r="CC28" s="36"/>
      <c r="CD28" s="36">
        <f t="shared" si="31"/>
        <v>0</v>
      </c>
      <c r="CE28" s="49">
        <v>0</v>
      </c>
      <c r="CF28" s="34">
        <f aca="true" t="shared" si="38" ref="CF28:CH59">Q28+U28+AB28+AI28+AL28+AO28+AR28+AU28+AX28+BA28+BD28+BK28+BN28+BQ28+BT28+BW28+BZ28+CC28</f>
        <v>8061</v>
      </c>
      <c r="CG28" s="34">
        <f t="shared" si="38"/>
        <v>3358.75</v>
      </c>
      <c r="CH28" s="34">
        <f t="shared" si="38"/>
        <v>1813</v>
      </c>
      <c r="CI28" s="34">
        <v>0</v>
      </c>
      <c r="CJ28" s="36">
        <f t="shared" si="32"/>
        <v>0</v>
      </c>
      <c r="CK28" s="233">
        <v>0</v>
      </c>
      <c r="CL28" s="34">
        <v>0</v>
      </c>
      <c r="CM28" s="36">
        <f t="shared" si="33"/>
        <v>0</v>
      </c>
      <c r="CN28" s="43"/>
      <c r="CO28" s="34"/>
      <c r="CP28" s="36">
        <f t="shared" si="34"/>
        <v>0</v>
      </c>
      <c r="CQ28" s="34"/>
      <c r="CR28" s="34">
        <v>0</v>
      </c>
      <c r="CS28" s="36">
        <f t="shared" si="35"/>
        <v>0</v>
      </c>
      <c r="CT28" s="48">
        <v>0</v>
      </c>
      <c r="CU28" s="44">
        <v>0</v>
      </c>
      <c r="CV28" s="36">
        <f t="shared" si="36"/>
        <v>0</v>
      </c>
      <c r="CW28" s="49">
        <v>0</v>
      </c>
      <c r="CX28" s="34">
        <f t="shared" si="1"/>
        <v>0</v>
      </c>
      <c r="CY28" s="34">
        <f t="shared" si="1"/>
        <v>0</v>
      </c>
      <c r="CZ28" s="34">
        <f t="shared" si="1"/>
        <v>0</v>
      </c>
    </row>
    <row r="29" spans="1:104" ht="15">
      <c r="A29" s="32">
        <v>18</v>
      </c>
      <c r="B29" s="33" t="s">
        <v>52</v>
      </c>
      <c r="C29" s="34">
        <v>8.736</v>
      </c>
      <c r="D29" s="34">
        <v>1491.4033</v>
      </c>
      <c r="E29" s="34">
        <f>CF29+CX29-CU29</f>
        <v>6740.700000000001</v>
      </c>
      <c r="F29" s="34">
        <f>CG29+CY29-CV29</f>
        <v>2808.625</v>
      </c>
      <c r="G29" s="34">
        <f>CH29+CZ29-CW29</f>
        <v>2029.25</v>
      </c>
      <c r="H29" s="34">
        <f t="shared" si="2"/>
        <v>72.25065646001157</v>
      </c>
      <c r="I29" s="34">
        <f t="shared" si="3"/>
        <v>2640.7000000000003</v>
      </c>
      <c r="J29" s="34">
        <f t="shared" si="37"/>
        <v>1100.2916666666667</v>
      </c>
      <c r="K29" s="34">
        <f t="shared" si="4"/>
        <v>570.85</v>
      </c>
      <c r="L29" s="34">
        <f t="shared" si="5"/>
        <v>51.881698034612036</v>
      </c>
      <c r="M29" s="35">
        <f t="shared" si="6"/>
        <v>21.5</v>
      </c>
      <c r="N29" s="35">
        <f t="shared" si="6"/>
        <v>8.958333333333334</v>
      </c>
      <c r="O29" s="35">
        <f t="shared" si="7"/>
        <v>121.85</v>
      </c>
      <c r="P29" s="35">
        <f t="shared" si="8"/>
        <v>1360.1860465116279</v>
      </c>
      <c r="Q29" s="36"/>
      <c r="R29" s="36">
        <f t="shared" si="9"/>
        <v>0</v>
      </c>
      <c r="S29" s="48">
        <v>0</v>
      </c>
      <c r="T29" s="34"/>
      <c r="U29" s="36">
        <v>16.9</v>
      </c>
      <c r="V29" s="36">
        <f t="shared" si="11"/>
        <v>7.041666666666666</v>
      </c>
      <c r="W29" s="48">
        <v>0</v>
      </c>
      <c r="X29" s="34">
        <f t="shared" si="12"/>
        <v>0</v>
      </c>
      <c r="Y29" s="38"/>
      <c r="Z29" s="38"/>
      <c r="AA29" s="34"/>
      <c r="AB29" s="36">
        <v>21.5</v>
      </c>
      <c r="AC29" s="36">
        <f t="shared" si="13"/>
        <v>8.958333333333334</v>
      </c>
      <c r="AD29" s="48">
        <v>121.85</v>
      </c>
      <c r="AE29" s="34">
        <f t="shared" si="14"/>
        <v>1360.1860465116279</v>
      </c>
      <c r="AF29" s="39"/>
      <c r="AG29" s="39"/>
      <c r="AH29" s="34"/>
      <c r="AI29" s="40"/>
      <c r="AJ29" s="36">
        <f t="shared" si="15"/>
        <v>0</v>
      </c>
      <c r="AK29" s="48">
        <v>0</v>
      </c>
      <c r="AL29" s="34"/>
      <c r="AM29" s="36">
        <f t="shared" si="16"/>
        <v>0</v>
      </c>
      <c r="AN29" s="48">
        <v>0</v>
      </c>
      <c r="AO29" s="36"/>
      <c r="AP29" s="36">
        <f t="shared" si="17"/>
        <v>0</v>
      </c>
      <c r="AQ29" s="37">
        <f>'[1]Sheet1'!G21+'[1]Sheet1'!F21</f>
        <v>0</v>
      </c>
      <c r="AR29" s="34">
        <v>0</v>
      </c>
      <c r="AS29" s="36">
        <f t="shared" si="18"/>
        <v>0</v>
      </c>
      <c r="AT29" s="34"/>
      <c r="AU29" s="34">
        <v>3500</v>
      </c>
      <c r="AV29" s="36">
        <f t="shared" si="19"/>
        <v>1458.3333333333335</v>
      </c>
      <c r="AW29" s="48">
        <v>1458.4</v>
      </c>
      <c r="AX29" s="34"/>
      <c r="AY29" s="36">
        <f t="shared" si="20"/>
        <v>0</v>
      </c>
      <c r="AZ29" s="48">
        <v>0</v>
      </c>
      <c r="BA29" s="34">
        <v>0</v>
      </c>
      <c r="BB29" s="36">
        <f t="shared" si="21"/>
        <v>0</v>
      </c>
      <c r="BC29" s="34"/>
      <c r="BD29" s="36"/>
      <c r="BE29" s="36">
        <f t="shared" si="22"/>
        <v>0</v>
      </c>
      <c r="BF29" s="234">
        <f>'[1]Sheet1'!B21+'[1]Sheet1'!C21+'[1]Sheet1'!D21+'[1]Sheet1'!A21</f>
        <v>1.9</v>
      </c>
      <c r="BG29" s="42">
        <f t="shared" si="23"/>
        <v>2602.3</v>
      </c>
      <c r="BH29" s="42">
        <f t="shared" si="23"/>
        <v>1084.2916666666667</v>
      </c>
      <c r="BI29" s="42">
        <f t="shared" si="23"/>
        <v>447.1</v>
      </c>
      <c r="BJ29" s="42">
        <f t="shared" si="24"/>
        <v>41.234292741036775</v>
      </c>
      <c r="BK29" s="34">
        <v>2602.3</v>
      </c>
      <c r="BL29" s="36">
        <f t="shared" si="25"/>
        <v>1084.2916666666667</v>
      </c>
      <c r="BM29" s="48">
        <v>447.1</v>
      </c>
      <c r="BN29" s="34"/>
      <c r="BO29" s="36">
        <f t="shared" si="26"/>
        <v>0</v>
      </c>
      <c r="BP29" s="48">
        <v>0</v>
      </c>
      <c r="BQ29" s="34"/>
      <c r="BR29" s="36">
        <f t="shared" si="27"/>
        <v>0</v>
      </c>
      <c r="BS29" s="48">
        <v>0</v>
      </c>
      <c r="BT29" s="34"/>
      <c r="BU29" s="36">
        <f t="shared" si="28"/>
        <v>0</v>
      </c>
      <c r="BV29" s="48">
        <v>0</v>
      </c>
      <c r="BW29" s="36"/>
      <c r="BX29" s="36">
        <f t="shared" si="29"/>
        <v>0</v>
      </c>
      <c r="BY29" s="41"/>
      <c r="BZ29" s="36">
        <v>600</v>
      </c>
      <c r="CA29" s="36">
        <f t="shared" si="30"/>
        <v>250</v>
      </c>
      <c r="CB29" s="48">
        <v>0</v>
      </c>
      <c r="CC29" s="36"/>
      <c r="CD29" s="36">
        <f t="shared" si="31"/>
        <v>0</v>
      </c>
      <c r="CE29" s="49">
        <v>0</v>
      </c>
      <c r="CF29" s="34">
        <f t="shared" si="38"/>
        <v>6740.700000000001</v>
      </c>
      <c r="CG29" s="34">
        <f t="shared" si="38"/>
        <v>2808.625</v>
      </c>
      <c r="CH29" s="34">
        <f t="shared" si="38"/>
        <v>2029.25</v>
      </c>
      <c r="CI29" s="34">
        <v>0</v>
      </c>
      <c r="CJ29" s="36">
        <f t="shared" si="32"/>
        <v>0</v>
      </c>
      <c r="CK29" s="233">
        <v>0</v>
      </c>
      <c r="CL29" s="34">
        <v>0</v>
      </c>
      <c r="CM29" s="36">
        <f t="shared" si="33"/>
        <v>0</v>
      </c>
      <c r="CN29" s="43"/>
      <c r="CO29" s="34"/>
      <c r="CP29" s="36">
        <f t="shared" si="34"/>
        <v>0</v>
      </c>
      <c r="CQ29" s="34"/>
      <c r="CR29" s="34">
        <v>0</v>
      </c>
      <c r="CS29" s="36">
        <f t="shared" si="35"/>
        <v>0</v>
      </c>
      <c r="CT29" s="48">
        <v>0</v>
      </c>
      <c r="CU29" s="44">
        <v>0</v>
      </c>
      <c r="CV29" s="36">
        <f t="shared" si="36"/>
        <v>0</v>
      </c>
      <c r="CW29" s="49">
        <v>0</v>
      </c>
      <c r="CX29" s="34">
        <f t="shared" si="1"/>
        <v>0</v>
      </c>
      <c r="CY29" s="34">
        <f t="shared" si="1"/>
        <v>0</v>
      </c>
      <c r="CZ29" s="34">
        <f t="shared" si="1"/>
        <v>0</v>
      </c>
    </row>
    <row r="30" spans="1:104" ht="15">
      <c r="A30" s="32">
        <v>19</v>
      </c>
      <c r="B30" s="33" t="s">
        <v>53</v>
      </c>
      <c r="C30" s="34">
        <v>79.328</v>
      </c>
      <c r="D30" s="34">
        <v>118.1639</v>
      </c>
      <c r="E30" s="34">
        <f>CF30+CX30-CU30</f>
        <v>10773.1</v>
      </c>
      <c r="F30" s="34">
        <f>CG30+CY30-CV30</f>
        <v>4488.791666666667</v>
      </c>
      <c r="G30" s="34">
        <f>CH30+CZ30-CW30</f>
        <v>2702.715</v>
      </c>
      <c r="H30" s="34">
        <f t="shared" si="2"/>
        <v>60.21030158450213</v>
      </c>
      <c r="I30" s="34">
        <f t="shared" si="3"/>
        <v>4263.1</v>
      </c>
      <c r="J30" s="34">
        <f t="shared" si="37"/>
        <v>1776.2916666666667</v>
      </c>
      <c r="K30" s="34">
        <f t="shared" si="4"/>
        <v>240.215</v>
      </c>
      <c r="L30" s="34">
        <f t="shared" si="5"/>
        <v>13.523398465905093</v>
      </c>
      <c r="M30" s="35">
        <f t="shared" si="6"/>
        <v>208.29999999999998</v>
      </c>
      <c r="N30" s="35">
        <f t="shared" si="6"/>
        <v>86.79166666666666</v>
      </c>
      <c r="O30" s="35">
        <f t="shared" si="7"/>
        <v>0.06</v>
      </c>
      <c r="P30" s="35">
        <f t="shared" si="8"/>
        <v>0.06913106096975516</v>
      </c>
      <c r="Q30" s="36">
        <v>3.2</v>
      </c>
      <c r="R30" s="36">
        <f t="shared" si="9"/>
        <v>1.3333333333333333</v>
      </c>
      <c r="S30" s="48">
        <v>0.032</v>
      </c>
      <c r="T30" s="34">
        <f t="shared" si="10"/>
        <v>2.4</v>
      </c>
      <c r="U30" s="36">
        <v>1172</v>
      </c>
      <c r="V30" s="36">
        <f t="shared" si="11"/>
        <v>488.33333333333337</v>
      </c>
      <c r="W30" s="48">
        <v>0.355</v>
      </c>
      <c r="X30" s="34">
        <f t="shared" si="12"/>
        <v>0.07269624573378838</v>
      </c>
      <c r="Y30" s="38">
        <v>1118</v>
      </c>
      <c r="Z30" s="38"/>
      <c r="AA30" s="34">
        <v>650</v>
      </c>
      <c r="AB30" s="36">
        <v>205.1</v>
      </c>
      <c r="AC30" s="36">
        <f t="shared" si="13"/>
        <v>85.45833333333333</v>
      </c>
      <c r="AD30" s="48">
        <v>0.028</v>
      </c>
      <c r="AE30" s="34">
        <f t="shared" si="14"/>
        <v>0.032764505119453925</v>
      </c>
      <c r="AF30" s="39">
        <v>128</v>
      </c>
      <c r="AG30" s="39"/>
      <c r="AH30" s="34">
        <v>50</v>
      </c>
      <c r="AI30" s="40">
        <v>30</v>
      </c>
      <c r="AJ30" s="36">
        <f t="shared" si="15"/>
        <v>12.5</v>
      </c>
      <c r="AK30" s="48">
        <v>0</v>
      </c>
      <c r="AL30" s="34"/>
      <c r="AM30" s="36">
        <f t="shared" si="16"/>
        <v>0</v>
      </c>
      <c r="AN30" s="48">
        <v>0</v>
      </c>
      <c r="AO30" s="36"/>
      <c r="AP30" s="36">
        <f t="shared" si="17"/>
        <v>0</v>
      </c>
      <c r="AQ30" s="37">
        <f>'[1]Sheet1'!G22+'[1]Sheet1'!F22</f>
        <v>0</v>
      </c>
      <c r="AR30" s="34">
        <v>0</v>
      </c>
      <c r="AS30" s="36">
        <f t="shared" si="18"/>
        <v>0</v>
      </c>
      <c r="AT30" s="34"/>
      <c r="AU30" s="34">
        <v>5910</v>
      </c>
      <c r="AV30" s="36">
        <f t="shared" si="19"/>
        <v>2462.5</v>
      </c>
      <c r="AW30" s="48">
        <v>2462.5</v>
      </c>
      <c r="AX30" s="34"/>
      <c r="AY30" s="36">
        <f t="shared" si="20"/>
        <v>0</v>
      </c>
      <c r="AZ30" s="48">
        <v>0</v>
      </c>
      <c r="BA30" s="34">
        <v>0</v>
      </c>
      <c r="BB30" s="36">
        <f t="shared" si="21"/>
        <v>0</v>
      </c>
      <c r="BC30" s="34"/>
      <c r="BD30" s="36"/>
      <c r="BE30" s="36">
        <f t="shared" si="22"/>
        <v>0</v>
      </c>
      <c r="BF30" s="234">
        <f>'[1]Sheet1'!B22+'[1]Sheet1'!C22+'[1]Sheet1'!D22+'[1]Sheet1'!A22</f>
        <v>0</v>
      </c>
      <c r="BG30" s="42">
        <f t="shared" si="23"/>
        <v>2852.8</v>
      </c>
      <c r="BH30" s="42">
        <f t="shared" si="23"/>
        <v>1188.6666666666667</v>
      </c>
      <c r="BI30" s="42">
        <f t="shared" si="23"/>
        <v>239.8</v>
      </c>
      <c r="BJ30" s="42">
        <f t="shared" si="24"/>
        <v>20.17386427369602</v>
      </c>
      <c r="BK30" s="34">
        <v>2852.8</v>
      </c>
      <c r="BL30" s="36">
        <f t="shared" si="25"/>
        <v>1188.6666666666667</v>
      </c>
      <c r="BM30" s="48">
        <v>239.8</v>
      </c>
      <c r="BN30" s="34"/>
      <c r="BO30" s="36">
        <f t="shared" si="26"/>
        <v>0</v>
      </c>
      <c r="BP30" s="48">
        <v>0</v>
      </c>
      <c r="BQ30" s="34"/>
      <c r="BR30" s="36">
        <f t="shared" si="27"/>
        <v>0</v>
      </c>
      <c r="BS30" s="48">
        <v>0</v>
      </c>
      <c r="BT30" s="34"/>
      <c r="BU30" s="36">
        <f t="shared" si="28"/>
        <v>0</v>
      </c>
      <c r="BV30" s="48">
        <v>0</v>
      </c>
      <c r="BW30" s="36"/>
      <c r="BX30" s="36">
        <f t="shared" si="29"/>
        <v>0</v>
      </c>
      <c r="BY30" s="41"/>
      <c r="BZ30" s="36">
        <v>600</v>
      </c>
      <c r="CA30" s="36">
        <f t="shared" si="30"/>
        <v>250</v>
      </c>
      <c r="CB30" s="48">
        <v>0</v>
      </c>
      <c r="CC30" s="36"/>
      <c r="CD30" s="36">
        <f t="shared" si="31"/>
        <v>0</v>
      </c>
      <c r="CE30" s="49">
        <v>0</v>
      </c>
      <c r="CF30" s="34">
        <f t="shared" si="38"/>
        <v>10773.1</v>
      </c>
      <c r="CG30" s="34">
        <f t="shared" si="38"/>
        <v>4488.791666666667</v>
      </c>
      <c r="CH30" s="34">
        <f t="shared" si="38"/>
        <v>2702.715</v>
      </c>
      <c r="CI30" s="34">
        <v>0</v>
      </c>
      <c r="CJ30" s="36">
        <f t="shared" si="32"/>
        <v>0</v>
      </c>
      <c r="CK30" s="233">
        <v>0</v>
      </c>
      <c r="CL30" s="34"/>
      <c r="CM30" s="36">
        <f t="shared" si="33"/>
        <v>0</v>
      </c>
      <c r="CN30" s="43"/>
      <c r="CO30" s="34"/>
      <c r="CP30" s="36">
        <f t="shared" si="34"/>
        <v>0</v>
      </c>
      <c r="CQ30" s="34"/>
      <c r="CR30" s="34">
        <v>0</v>
      </c>
      <c r="CS30" s="36">
        <f t="shared" si="35"/>
        <v>0</v>
      </c>
      <c r="CT30" s="48">
        <v>0</v>
      </c>
      <c r="CU30" s="44">
        <v>100</v>
      </c>
      <c r="CV30" s="36">
        <f t="shared" si="36"/>
        <v>41.66666666666667</v>
      </c>
      <c r="CW30" s="49">
        <v>0</v>
      </c>
      <c r="CX30" s="34">
        <f t="shared" si="1"/>
        <v>100</v>
      </c>
      <c r="CY30" s="34">
        <f t="shared" si="1"/>
        <v>41.66666666666667</v>
      </c>
      <c r="CZ30" s="34">
        <f t="shared" si="1"/>
        <v>0</v>
      </c>
    </row>
    <row r="31" spans="1:104" ht="15">
      <c r="A31" s="32">
        <v>20</v>
      </c>
      <c r="B31" s="33" t="s">
        <v>54</v>
      </c>
      <c r="C31" s="34">
        <v>44.323</v>
      </c>
      <c r="D31" s="34">
        <v>8.4059</v>
      </c>
      <c r="E31" s="34">
        <f>CF31+CX31-CU31</f>
        <v>12225</v>
      </c>
      <c r="F31" s="34">
        <f>CG31+CY31-CV31</f>
        <v>5093.75</v>
      </c>
      <c r="G31" s="34">
        <f>CH31+CZ31-CW31</f>
        <v>4022.55</v>
      </c>
      <c r="H31" s="34">
        <f t="shared" si="2"/>
        <v>78.97030674846626</v>
      </c>
      <c r="I31" s="34">
        <f t="shared" si="3"/>
        <v>6069.700000000001</v>
      </c>
      <c r="J31" s="34">
        <f t="shared" si="37"/>
        <v>2529.041666666667</v>
      </c>
      <c r="K31" s="34">
        <f t="shared" si="4"/>
        <v>1707.75</v>
      </c>
      <c r="L31" s="34">
        <f t="shared" si="5"/>
        <v>67.52557787040546</v>
      </c>
      <c r="M31" s="35">
        <f t="shared" si="6"/>
        <v>46.8</v>
      </c>
      <c r="N31" s="35">
        <f t="shared" si="6"/>
        <v>19.5</v>
      </c>
      <c r="O31" s="35">
        <f t="shared" si="7"/>
        <v>36.3</v>
      </c>
      <c r="P31" s="35">
        <f t="shared" si="8"/>
        <v>186.15384615384613</v>
      </c>
      <c r="Q31" s="36">
        <v>0</v>
      </c>
      <c r="R31" s="36">
        <f t="shared" si="9"/>
        <v>0</v>
      </c>
      <c r="S31" s="48">
        <v>0</v>
      </c>
      <c r="T31" s="34"/>
      <c r="U31" s="36">
        <v>3423.9</v>
      </c>
      <c r="V31" s="36">
        <f t="shared" si="11"/>
        <v>1426.625</v>
      </c>
      <c r="W31" s="48">
        <v>609.55</v>
      </c>
      <c r="X31" s="34">
        <f t="shared" si="12"/>
        <v>42.72671514939104</v>
      </c>
      <c r="Y31" s="38"/>
      <c r="Z31" s="38"/>
      <c r="AA31" s="34"/>
      <c r="AB31" s="36">
        <v>46.8</v>
      </c>
      <c r="AC31" s="36">
        <f t="shared" si="13"/>
        <v>19.5</v>
      </c>
      <c r="AD31" s="48">
        <v>36.3</v>
      </c>
      <c r="AE31" s="34">
        <f t="shared" si="14"/>
        <v>186.15384615384613</v>
      </c>
      <c r="AF31" s="39"/>
      <c r="AG31" s="39"/>
      <c r="AH31" s="34"/>
      <c r="AI31" s="40"/>
      <c r="AJ31" s="36">
        <f t="shared" si="15"/>
        <v>0</v>
      </c>
      <c r="AK31" s="48">
        <v>0</v>
      </c>
      <c r="AL31" s="34"/>
      <c r="AM31" s="36">
        <f t="shared" si="16"/>
        <v>0</v>
      </c>
      <c r="AN31" s="48">
        <v>0</v>
      </c>
      <c r="AO31" s="36"/>
      <c r="AP31" s="36">
        <f t="shared" si="17"/>
        <v>0</v>
      </c>
      <c r="AQ31" s="37">
        <f>'[1]Sheet1'!G23+'[1]Sheet1'!F23</f>
        <v>0</v>
      </c>
      <c r="AR31" s="34">
        <v>0</v>
      </c>
      <c r="AS31" s="36">
        <f t="shared" si="18"/>
        <v>0</v>
      </c>
      <c r="AT31" s="34"/>
      <c r="AU31" s="34">
        <v>5555.3</v>
      </c>
      <c r="AV31" s="36">
        <f t="shared" si="19"/>
        <v>2314.7083333333335</v>
      </c>
      <c r="AW31" s="48">
        <v>2314.8</v>
      </c>
      <c r="AX31" s="34"/>
      <c r="AY31" s="36">
        <f t="shared" si="20"/>
        <v>0</v>
      </c>
      <c r="AZ31" s="48">
        <v>0</v>
      </c>
      <c r="BA31" s="34">
        <v>0</v>
      </c>
      <c r="BB31" s="36">
        <f t="shared" si="21"/>
        <v>0</v>
      </c>
      <c r="BC31" s="34"/>
      <c r="BD31" s="36"/>
      <c r="BE31" s="36">
        <f t="shared" si="22"/>
        <v>0</v>
      </c>
      <c r="BF31" s="234">
        <f>'[1]Sheet1'!B23+'[1]Sheet1'!C23+'[1]Sheet1'!D23+'[1]Sheet1'!A23</f>
        <v>0</v>
      </c>
      <c r="BG31" s="42">
        <f t="shared" si="23"/>
        <v>2599</v>
      </c>
      <c r="BH31" s="42">
        <f t="shared" si="23"/>
        <v>1082.9166666666667</v>
      </c>
      <c r="BI31" s="42">
        <f t="shared" si="23"/>
        <v>1061.9</v>
      </c>
      <c r="BJ31" s="42">
        <f t="shared" si="24"/>
        <v>98.05925355906118</v>
      </c>
      <c r="BK31" s="34">
        <v>2599</v>
      </c>
      <c r="BL31" s="36">
        <f t="shared" si="25"/>
        <v>1082.9166666666667</v>
      </c>
      <c r="BM31" s="48">
        <v>1061.9</v>
      </c>
      <c r="BN31" s="34"/>
      <c r="BO31" s="36">
        <f t="shared" si="26"/>
        <v>0</v>
      </c>
      <c r="BP31" s="48">
        <v>0</v>
      </c>
      <c r="BQ31" s="34"/>
      <c r="BR31" s="36">
        <f t="shared" si="27"/>
        <v>0</v>
      </c>
      <c r="BS31" s="48">
        <v>0</v>
      </c>
      <c r="BT31" s="34"/>
      <c r="BU31" s="36">
        <f t="shared" si="28"/>
        <v>0</v>
      </c>
      <c r="BV31" s="48">
        <v>0</v>
      </c>
      <c r="BW31" s="36"/>
      <c r="BX31" s="36">
        <f t="shared" si="29"/>
        <v>0</v>
      </c>
      <c r="BY31" s="41"/>
      <c r="BZ31" s="36">
        <v>600</v>
      </c>
      <c r="CA31" s="36">
        <f t="shared" si="30"/>
        <v>250</v>
      </c>
      <c r="CB31" s="48">
        <v>0</v>
      </c>
      <c r="CC31" s="36"/>
      <c r="CD31" s="36">
        <f t="shared" si="31"/>
        <v>0</v>
      </c>
      <c r="CE31" s="49">
        <v>0</v>
      </c>
      <c r="CF31" s="34">
        <f t="shared" si="38"/>
        <v>12225</v>
      </c>
      <c r="CG31" s="34">
        <f t="shared" si="38"/>
        <v>5093.75</v>
      </c>
      <c r="CH31" s="34">
        <f t="shared" si="38"/>
        <v>4022.55</v>
      </c>
      <c r="CI31" s="34">
        <v>0</v>
      </c>
      <c r="CJ31" s="36">
        <f t="shared" si="32"/>
        <v>0</v>
      </c>
      <c r="CK31" s="233">
        <v>0</v>
      </c>
      <c r="CL31" s="34">
        <v>0</v>
      </c>
      <c r="CM31" s="36">
        <f t="shared" si="33"/>
        <v>0</v>
      </c>
      <c r="CN31" s="43"/>
      <c r="CO31" s="34"/>
      <c r="CP31" s="36">
        <f t="shared" si="34"/>
        <v>0</v>
      </c>
      <c r="CQ31" s="34"/>
      <c r="CR31" s="34">
        <v>0</v>
      </c>
      <c r="CS31" s="36">
        <f t="shared" si="35"/>
        <v>0</v>
      </c>
      <c r="CT31" s="48">
        <v>0</v>
      </c>
      <c r="CU31" s="44">
        <v>0</v>
      </c>
      <c r="CV31" s="36">
        <f t="shared" si="36"/>
        <v>0</v>
      </c>
      <c r="CW31" s="49">
        <v>0</v>
      </c>
      <c r="CX31" s="34">
        <f t="shared" si="1"/>
        <v>0</v>
      </c>
      <c r="CY31" s="34">
        <f t="shared" si="1"/>
        <v>0</v>
      </c>
      <c r="CZ31" s="34">
        <f t="shared" si="1"/>
        <v>0</v>
      </c>
    </row>
    <row r="32" spans="1:104" ht="15">
      <c r="A32" s="32">
        <v>21</v>
      </c>
      <c r="B32" s="33" t="s">
        <v>55</v>
      </c>
      <c r="C32" s="34">
        <v>430.1</v>
      </c>
      <c r="D32" s="34">
        <v>35.1625</v>
      </c>
      <c r="E32" s="34">
        <f>CF32+CX32-CU32</f>
        <v>17779.8</v>
      </c>
      <c r="F32" s="34">
        <f>CG32+CY32-CV32</f>
        <v>7408.249999999999</v>
      </c>
      <c r="G32" s="34">
        <f>CH32+CZ32-CW32</f>
        <v>4647.174000000001</v>
      </c>
      <c r="H32" s="34">
        <f t="shared" si="2"/>
        <v>62.72971349508995</v>
      </c>
      <c r="I32" s="34">
        <f t="shared" si="3"/>
        <v>8014.9</v>
      </c>
      <c r="J32" s="34">
        <f t="shared" si="37"/>
        <v>3339.541666666666</v>
      </c>
      <c r="K32" s="34">
        <f t="shared" si="4"/>
        <v>828.374</v>
      </c>
      <c r="L32" s="34">
        <f t="shared" si="5"/>
        <v>24.805020649041165</v>
      </c>
      <c r="M32" s="35">
        <f t="shared" si="6"/>
        <v>304</v>
      </c>
      <c r="N32" s="35">
        <f t="shared" si="6"/>
        <v>126.66666666666666</v>
      </c>
      <c r="O32" s="35">
        <f t="shared" si="7"/>
        <v>65.774</v>
      </c>
      <c r="P32" s="35">
        <f t="shared" si="8"/>
        <v>51.92684210526316</v>
      </c>
      <c r="Q32" s="36">
        <v>9</v>
      </c>
      <c r="R32" s="36">
        <f t="shared" si="9"/>
        <v>3.75</v>
      </c>
      <c r="S32" s="48">
        <v>0.074</v>
      </c>
      <c r="T32" s="34">
        <f t="shared" si="10"/>
        <v>1.9733333333333332</v>
      </c>
      <c r="U32" s="36">
        <v>4993.7</v>
      </c>
      <c r="V32" s="36">
        <f t="shared" si="11"/>
        <v>2080.708333333333</v>
      </c>
      <c r="W32" s="48">
        <v>299.5</v>
      </c>
      <c r="X32" s="34">
        <f t="shared" si="12"/>
        <v>14.394136612131286</v>
      </c>
      <c r="Y32" s="38"/>
      <c r="Z32" s="38"/>
      <c r="AA32" s="34"/>
      <c r="AB32" s="36">
        <v>295</v>
      </c>
      <c r="AC32" s="36">
        <f t="shared" si="13"/>
        <v>122.91666666666666</v>
      </c>
      <c r="AD32" s="48">
        <v>65.7</v>
      </c>
      <c r="AE32" s="34">
        <f t="shared" si="14"/>
        <v>53.45084745762713</v>
      </c>
      <c r="AF32" s="39"/>
      <c r="AG32" s="39"/>
      <c r="AH32" s="34"/>
      <c r="AI32" s="40">
        <v>21.5</v>
      </c>
      <c r="AJ32" s="36">
        <f t="shared" si="15"/>
        <v>8.958333333333334</v>
      </c>
      <c r="AK32" s="48">
        <v>0</v>
      </c>
      <c r="AL32" s="34"/>
      <c r="AM32" s="36">
        <f t="shared" si="16"/>
        <v>0</v>
      </c>
      <c r="AN32" s="48">
        <v>0</v>
      </c>
      <c r="AO32" s="36"/>
      <c r="AP32" s="36">
        <f t="shared" si="17"/>
        <v>0</v>
      </c>
      <c r="AQ32" s="37">
        <f>'[1]Sheet1'!G24+'[1]Sheet1'!F24</f>
        <v>0</v>
      </c>
      <c r="AR32" s="34">
        <v>0</v>
      </c>
      <c r="AS32" s="36">
        <f t="shared" si="18"/>
        <v>0</v>
      </c>
      <c r="AT32" s="34"/>
      <c r="AU32" s="34">
        <v>9164.9</v>
      </c>
      <c r="AV32" s="36">
        <f t="shared" si="19"/>
        <v>3818.7083333333335</v>
      </c>
      <c r="AW32" s="48">
        <v>3818.8</v>
      </c>
      <c r="AX32" s="34"/>
      <c r="AY32" s="36">
        <f t="shared" si="20"/>
        <v>0</v>
      </c>
      <c r="AZ32" s="48">
        <v>0</v>
      </c>
      <c r="BA32" s="34">
        <v>0</v>
      </c>
      <c r="BB32" s="36">
        <f t="shared" si="21"/>
        <v>0</v>
      </c>
      <c r="BC32" s="34"/>
      <c r="BD32" s="36"/>
      <c r="BE32" s="36">
        <f t="shared" si="22"/>
        <v>0</v>
      </c>
      <c r="BF32" s="234">
        <f>'[1]Sheet1'!B24+'[1]Sheet1'!C24+'[1]Sheet1'!D24+'[1]Sheet1'!A24</f>
        <v>0</v>
      </c>
      <c r="BG32" s="42">
        <f t="shared" si="23"/>
        <v>2695.7</v>
      </c>
      <c r="BH32" s="42">
        <f t="shared" si="23"/>
        <v>1123.2083333333333</v>
      </c>
      <c r="BI32" s="42">
        <f t="shared" si="23"/>
        <v>463.1</v>
      </c>
      <c r="BJ32" s="42">
        <f t="shared" si="24"/>
        <v>41.230107207775355</v>
      </c>
      <c r="BK32" s="34">
        <v>2695.7</v>
      </c>
      <c r="BL32" s="36">
        <f t="shared" si="25"/>
        <v>1123.2083333333333</v>
      </c>
      <c r="BM32" s="48">
        <v>463.1</v>
      </c>
      <c r="BN32" s="34"/>
      <c r="BO32" s="36">
        <f t="shared" si="26"/>
        <v>0</v>
      </c>
      <c r="BP32" s="48">
        <v>0</v>
      </c>
      <c r="BQ32" s="34"/>
      <c r="BR32" s="36">
        <f t="shared" si="27"/>
        <v>0</v>
      </c>
      <c r="BS32" s="48">
        <v>0</v>
      </c>
      <c r="BT32" s="34"/>
      <c r="BU32" s="36">
        <f t="shared" si="28"/>
        <v>0</v>
      </c>
      <c r="BV32" s="48">
        <v>0</v>
      </c>
      <c r="BW32" s="36"/>
      <c r="BX32" s="36">
        <f t="shared" si="29"/>
        <v>0</v>
      </c>
      <c r="BY32" s="41"/>
      <c r="BZ32" s="36">
        <v>600</v>
      </c>
      <c r="CA32" s="36">
        <f t="shared" si="30"/>
        <v>250</v>
      </c>
      <c r="CB32" s="48">
        <v>0</v>
      </c>
      <c r="CC32" s="36"/>
      <c r="CD32" s="36">
        <f t="shared" si="31"/>
        <v>0</v>
      </c>
      <c r="CE32" s="49">
        <v>0</v>
      </c>
      <c r="CF32" s="34">
        <f t="shared" si="38"/>
        <v>17779.8</v>
      </c>
      <c r="CG32" s="34">
        <f t="shared" si="38"/>
        <v>7408.249999999999</v>
      </c>
      <c r="CH32" s="34">
        <f t="shared" si="38"/>
        <v>4647.174000000001</v>
      </c>
      <c r="CI32" s="34">
        <v>0</v>
      </c>
      <c r="CJ32" s="36">
        <f t="shared" si="32"/>
        <v>0</v>
      </c>
      <c r="CK32" s="233">
        <v>0</v>
      </c>
      <c r="CL32" s="34">
        <v>0</v>
      </c>
      <c r="CM32" s="36">
        <f t="shared" si="33"/>
        <v>0</v>
      </c>
      <c r="CN32" s="43"/>
      <c r="CO32" s="34"/>
      <c r="CP32" s="36">
        <f t="shared" si="34"/>
        <v>0</v>
      </c>
      <c r="CQ32" s="34"/>
      <c r="CR32" s="34">
        <v>0</v>
      </c>
      <c r="CS32" s="36">
        <f t="shared" si="35"/>
        <v>0</v>
      </c>
      <c r="CT32" s="48">
        <v>0</v>
      </c>
      <c r="CU32" s="44">
        <v>0</v>
      </c>
      <c r="CV32" s="36">
        <f t="shared" si="36"/>
        <v>0</v>
      </c>
      <c r="CW32" s="49">
        <v>0</v>
      </c>
      <c r="CX32" s="34">
        <f t="shared" si="1"/>
        <v>0</v>
      </c>
      <c r="CY32" s="34">
        <f t="shared" si="1"/>
        <v>0</v>
      </c>
      <c r="CZ32" s="34">
        <f t="shared" si="1"/>
        <v>0</v>
      </c>
    </row>
    <row r="33" spans="1:104" ht="15">
      <c r="A33" s="32">
        <v>22</v>
      </c>
      <c r="B33" s="33" t="s">
        <v>56</v>
      </c>
      <c r="C33" s="34">
        <v>580.23</v>
      </c>
      <c r="D33" s="34">
        <v>742.1858</v>
      </c>
      <c r="E33" s="34">
        <f>CF33+CX33-CU33</f>
        <v>6922</v>
      </c>
      <c r="F33" s="34">
        <f>CG33+CY33-CV33</f>
        <v>2884.166666666666</v>
      </c>
      <c r="G33" s="34">
        <f>CH33+CZ33-CW33</f>
        <v>2287.2</v>
      </c>
      <c r="H33" s="34">
        <f t="shared" si="2"/>
        <v>79.30193585668883</v>
      </c>
      <c r="I33" s="34">
        <f t="shared" si="3"/>
        <v>2139</v>
      </c>
      <c r="J33" s="34">
        <f t="shared" si="37"/>
        <v>891.2499999999999</v>
      </c>
      <c r="K33" s="34">
        <f t="shared" si="4"/>
        <v>398.5</v>
      </c>
      <c r="L33" s="34">
        <f t="shared" si="5"/>
        <v>44.712482468443206</v>
      </c>
      <c r="M33" s="35">
        <f t="shared" si="6"/>
        <v>209</v>
      </c>
      <c r="N33" s="35">
        <f t="shared" si="6"/>
        <v>87.08333333333333</v>
      </c>
      <c r="O33" s="35">
        <f t="shared" si="7"/>
        <v>0</v>
      </c>
      <c r="P33" s="35">
        <f t="shared" si="8"/>
        <v>0</v>
      </c>
      <c r="Q33" s="36">
        <v>125</v>
      </c>
      <c r="R33" s="36">
        <f t="shared" si="9"/>
        <v>52.08333333333333</v>
      </c>
      <c r="S33" s="48">
        <v>0</v>
      </c>
      <c r="T33" s="34">
        <f t="shared" si="10"/>
        <v>0</v>
      </c>
      <c r="U33" s="36">
        <v>1450</v>
      </c>
      <c r="V33" s="36">
        <f t="shared" si="11"/>
        <v>604.1666666666666</v>
      </c>
      <c r="W33" s="48">
        <v>158.5</v>
      </c>
      <c r="X33" s="34">
        <f t="shared" si="12"/>
        <v>26.234482758620693</v>
      </c>
      <c r="Y33" s="38"/>
      <c r="Z33" s="38"/>
      <c r="AA33" s="34"/>
      <c r="AB33" s="36">
        <v>84</v>
      </c>
      <c r="AC33" s="36">
        <f t="shared" si="13"/>
        <v>35</v>
      </c>
      <c r="AD33" s="48">
        <v>0</v>
      </c>
      <c r="AE33" s="34">
        <f t="shared" si="14"/>
        <v>0</v>
      </c>
      <c r="AF33" s="39"/>
      <c r="AG33" s="39"/>
      <c r="AH33" s="34"/>
      <c r="AI33" s="40">
        <v>280</v>
      </c>
      <c r="AJ33" s="36">
        <f t="shared" si="15"/>
        <v>116.66666666666666</v>
      </c>
      <c r="AK33" s="48">
        <v>240</v>
      </c>
      <c r="AL33" s="34"/>
      <c r="AM33" s="36">
        <f t="shared" si="16"/>
        <v>0</v>
      </c>
      <c r="AN33" s="48">
        <v>0</v>
      </c>
      <c r="AO33" s="36"/>
      <c r="AP33" s="36">
        <f t="shared" si="17"/>
        <v>0</v>
      </c>
      <c r="AQ33" s="37">
        <f>'[1]Sheet1'!G25+'[1]Sheet1'!F25</f>
        <v>0</v>
      </c>
      <c r="AR33" s="34">
        <v>0</v>
      </c>
      <c r="AS33" s="36">
        <f t="shared" si="18"/>
        <v>0</v>
      </c>
      <c r="AT33" s="34"/>
      <c r="AU33" s="34">
        <v>4533</v>
      </c>
      <c r="AV33" s="36">
        <f t="shared" si="19"/>
        <v>1888.75</v>
      </c>
      <c r="AW33" s="48">
        <v>1888.7</v>
      </c>
      <c r="AX33" s="34"/>
      <c r="AY33" s="36">
        <f t="shared" si="20"/>
        <v>0</v>
      </c>
      <c r="AZ33" s="48">
        <v>0</v>
      </c>
      <c r="BA33" s="34">
        <v>0</v>
      </c>
      <c r="BB33" s="36">
        <f t="shared" si="21"/>
        <v>0</v>
      </c>
      <c r="BC33" s="34"/>
      <c r="BD33" s="36">
        <v>100</v>
      </c>
      <c r="BE33" s="36">
        <f t="shared" si="22"/>
        <v>41.66666666666667</v>
      </c>
      <c r="BF33" s="234">
        <f>'[1]Sheet1'!B25+'[1]Sheet1'!C25+'[1]Sheet1'!D25+'[1]Sheet1'!A25</f>
        <v>0</v>
      </c>
      <c r="BG33" s="42">
        <f t="shared" si="23"/>
        <v>100</v>
      </c>
      <c r="BH33" s="42">
        <f t="shared" si="23"/>
        <v>41.66666666666667</v>
      </c>
      <c r="BI33" s="42">
        <f t="shared" si="23"/>
        <v>0</v>
      </c>
      <c r="BJ33" s="42">
        <f t="shared" si="24"/>
        <v>0</v>
      </c>
      <c r="BK33" s="34">
        <v>100</v>
      </c>
      <c r="BL33" s="36">
        <f t="shared" si="25"/>
        <v>41.66666666666667</v>
      </c>
      <c r="BM33" s="48">
        <v>0</v>
      </c>
      <c r="BN33" s="34"/>
      <c r="BO33" s="36">
        <f t="shared" si="26"/>
        <v>0</v>
      </c>
      <c r="BP33" s="48">
        <v>0</v>
      </c>
      <c r="BQ33" s="34"/>
      <c r="BR33" s="36">
        <f t="shared" si="27"/>
        <v>0</v>
      </c>
      <c r="BS33" s="48">
        <v>0</v>
      </c>
      <c r="BT33" s="34"/>
      <c r="BU33" s="36">
        <f t="shared" si="28"/>
        <v>0</v>
      </c>
      <c r="BV33" s="48">
        <v>0</v>
      </c>
      <c r="BW33" s="36"/>
      <c r="BX33" s="36">
        <f t="shared" si="29"/>
        <v>0</v>
      </c>
      <c r="BY33" s="41"/>
      <c r="BZ33" s="36">
        <v>0</v>
      </c>
      <c r="CA33" s="36">
        <f t="shared" si="30"/>
        <v>0</v>
      </c>
      <c r="CB33" s="48">
        <v>0</v>
      </c>
      <c r="CC33" s="36"/>
      <c r="CD33" s="36">
        <f t="shared" si="31"/>
        <v>0</v>
      </c>
      <c r="CE33" s="49">
        <v>0</v>
      </c>
      <c r="CF33" s="34">
        <f t="shared" si="38"/>
        <v>6672</v>
      </c>
      <c r="CG33" s="34">
        <f t="shared" si="38"/>
        <v>2779.9999999999995</v>
      </c>
      <c r="CH33" s="34">
        <f t="shared" si="38"/>
        <v>2287.2</v>
      </c>
      <c r="CI33" s="34">
        <v>0</v>
      </c>
      <c r="CJ33" s="36">
        <f t="shared" si="32"/>
        <v>0</v>
      </c>
      <c r="CK33" s="233">
        <v>0</v>
      </c>
      <c r="CL33" s="34">
        <v>0</v>
      </c>
      <c r="CM33" s="36">
        <f t="shared" si="33"/>
        <v>0</v>
      </c>
      <c r="CN33" s="43"/>
      <c r="CO33" s="34"/>
      <c r="CP33" s="36">
        <f t="shared" si="34"/>
        <v>0</v>
      </c>
      <c r="CQ33" s="34"/>
      <c r="CR33" s="34">
        <v>250</v>
      </c>
      <c r="CS33" s="36">
        <f t="shared" si="35"/>
        <v>104.16666666666666</v>
      </c>
      <c r="CT33" s="48">
        <v>0</v>
      </c>
      <c r="CU33" s="44">
        <v>0</v>
      </c>
      <c r="CV33" s="36">
        <f t="shared" si="36"/>
        <v>0</v>
      </c>
      <c r="CW33" s="49">
        <v>0</v>
      </c>
      <c r="CX33" s="34">
        <f t="shared" si="1"/>
        <v>250</v>
      </c>
      <c r="CY33" s="34">
        <f t="shared" si="1"/>
        <v>104.16666666666666</v>
      </c>
      <c r="CZ33" s="34">
        <f t="shared" si="1"/>
        <v>0</v>
      </c>
    </row>
    <row r="34" spans="1:104" ht="15">
      <c r="A34" s="32">
        <v>23</v>
      </c>
      <c r="B34" s="33" t="s">
        <v>57</v>
      </c>
      <c r="C34" s="34">
        <v>69.888</v>
      </c>
      <c r="D34" s="34">
        <v>0</v>
      </c>
      <c r="E34" s="34">
        <f>CF34+CX34-CU34</f>
        <v>16611.6</v>
      </c>
      <c r="F34" s="34">
        <f>CG34+CY34-CV34</f>
        <v>6921.5</v>
      </c>
      <c r="G34" s="34">
        <f>CH34+CZ34-CW34</f>
        <v>4626.772</v>
      </c>
      <c r="H34" s="34">
        <f t="shared" si="2"/>
        <v>66.84637723036914</v>
      </c>
      <c r="I34" s="34">
        <f t="shared" si="3"/>
        <v>8565.5</v>
      </c>
      <c r="J34" s="34">
        <f t="shared" si="37"/>
        <v>3568.958333333333</v>
      </c>
      <c r="K34" s="34">
        <f t="shared" si="4"/>
        <v>1524.272</v>
      </c>
      <c r="L34" s="34">
        <f t="shared" si="5"/>
        <v>42.709156499912446</v>
      </c>
      <c r="M34" s="35">
        <f t="shared" si="6"/>
        <v>147.8</v>
      </c>
      <c r="N34" s="35">
        <f t="shared" si="6"/>
        <v>61.58333333333334</v>
      </c>
      <c r="O34" s="35">
        <f t="shared" si="7"/>
        <v>124.572</v>
      </c>
      <c r="P34" s="35">
        <f t="shared" si="8"/>
        <v>202.28200270635992</v>
      </c>
      <c r="Q34" s="36">
        <v>0</v>
      </c>
      <c r="R34" s="36">
        <f t="shared" si="9"/>
        <v>0</v>
      </c>
      <c r="S34" s="50">
        <v>0.03</v>
      </c>
      <c r="T34" s="34"/>
      <c r="U34" s="36">
        <v>759.7</v>
      </c>
      <c r="V34" s="36">
        <f t="shared" si="11"/>
        <v>316.5416666666667</v>
      </c>
      <c r="W34" s="50">
        <v>391.45</v>
      </c>
      <c r="X34" s="34">
        <f t="shared" si="12"/>
        <v>123.66460444912464</v>
      </c>
      <c r="Y34" s="38"/>
      <c r="Z34" s="38"/>
      <c r="AA34" s="34"/>
      <c r="AB34" s="36">
        <v>147.8</v>
      </c>
      <c r="AC34" s="36">
        <f t="shared" si="13"/>
        <v>61.58333333333334</v>
      </c>
      <c r="AD34" s="50">
        <v>124.542</v>
      </c>
      <c r="AE34" s="34">
        <f t="shared" si="14"/>
        <v>202.23328822733419</v>
      </c>
      <c r="AF34" s="39"/>
      <c r="AG34" s="39"/>
      <c r="AH34" s="34"/>
      <c r="AI34" s="40">
        <v>0</v>
      </c>
      <c r="AJ34" s="36">
        <f t="shared" si="15"/>
        <v>0</v>
      </c>
      <c r="AK34" s="50">
        <v>0</v>
      </c>
      <c r="AL34" s="34"/>
      <c r="AM34" s="36">
        <f t="shared" si="16"/>
        <v>0</v>
      </c>
      <c r="AN34" s="50">
        <v>0</v>
      </c>
      <c r="AO34" s="36"/>
      <c r="AP34" s="36">
        <f t="shared" si="17"/>
        <v>0</v>
      </c>
      <c r="AQ34" s="37">
        <f>'[1]Sheet1'!G26+'[1]Sheet1'!F26</f>
        <v>0</v>
      </c>
      <c r="AR34" s="34">
        <v>0</v>
      </c>
      <c r="AS34" s="36">
        <f t="shared" si="18"/>
        <v>0</v>
      </c>
      <c r="AT34" s="34"/>
      <c r="AU34" s="34">
        <v>7446.1</v>
      </c>
      <c r="AV34" s="36">
        <f t="shared" si="19"/>
        <v>3102.5416666666665</v>
      </c>
      <c r="AW34" s="50">
        <v>3102.5</v>
      </c>
      <c r="AX34" s="34"/>
      <c r="AY34" s="36">
        <f t="shared" si="20"/>
        <v>0</v>
      </c>
      <c r="AZ34" s="50">
        <v>0</v>
      </c>
      <c r="BA34" s="34">
        <v>0</v>
      </c>
      <c r="BB34" s="36">
        <f t="shared" si="21"/>
        <v>0</v>
      </c>
      <c r="BC34" s="34"/>
      <c r="BD34" s="36"/>
      <c r="BE34" s="36">
        <f t="shared" si="22"/>
        <v>0</v>
      </c>
      <c r="BF34" s="234">
        <f>'[1]Sheet1'!B26+'[1]Sheet1'!C26+'[1]Sheet1'!D26+'[1]Sheet1'!A26</f>
        <v>0</v>
      </c>
      <c r="BG34" s="42">
        <f t="shared" si="23"/>
        <v>7658</v>
      </c>
      <c r="BH34" s="42">
        <f t="shared" si="23"/>
        <v>3190.833333333333</v>
      </c>
      <c r="BI34" s="42">
        <f t="shared" si="23"/>
        <v>1008.25</v>
      </c>
      <c r="BJ34" s="42">
        <f t="shared" si="24"/>
        <v>31.598328545312093</v>
      </c>
      <c r="BK34" s="34">
        <v>7658</v>
      </c>
      <c r="BL34" s="36">
        <f t="shared" si="25"/>
        <v>3190.833333333333</v>
      </c>
      <c r="BM34" s="50">
        <v>1008.25</v>
      </c>
      <c r="BN34" s="34"/>
      <c r="BO34" s="36">
        <f t="shared" si="26"/>
        <v>0</v>
      </c>
      <c r="BP34" s="50">
        <v>0</v>
      </c>
      <c r="BQ34" s="34"/>
      <c r="BR34" s="36">
        <f t="shared" si="27"/>
        <v>0</v>
      </c>
      <c r="BS34" s="50">
        <v>0</v>
      </c>
      <c r="BT34" s="34"/>
      <c r="BU34" s="36">
        <f t="shared" si="28"/>
        <v>0</v>
      </c>
      <c r="BV34" s="50">
        <v>0</v>
      </c>
      <c r="BW34" s="36"/>
      <c r="BX34" s="36">
        <f t="shared" si="29"/>
        <v>0</v>
      </c>
      <c r="BY34" s="41"/>
      <c r="BZ34" s="36">
        <v>600</v>
      </c>
      <c r="CA34" s="36">
        <f t="shared" si="30"/>
        <v>250</v>
      </c>
      <c r="CB34" s="50">
        <v>0</v>
      </c>
      <c r="CC34" s="36"/>
      <c r="CD34" s="36">
        <f t="shared" si="31"/>
        <v>0</v>
      </c>
      <c r="CE34" s="50">
        <v>0</v>
      </c>
      <c r="CF34" s="34">
        <f t="shared" si="38"/>
        <v>16611.6</v>
      </c>
      <c r="CG34" s="34">
        <f t="shared" si="38"/>
        <v>6921.5</v>
      </c>
      <c r="CH34" s="34">
        <f t="shared" si="38"/>
        <v>4626.772</v>
      </c>
      <c r="CI34" s="34">
        <v>0</v>
      </c>
      <c r="CJ34" s="36">
        <f t="shared" si="32"/>
        <v>0</v>
      </c>
      <c r="CK34" s="232">
        <v>0</v>
      </c>
      <c r="CL34" s="34">
        <v>0</v>
      </c>
      <c r="CM34" s="36">
        <f t="shared" si="33"/>
        <v>0</v>
      </c>
      <c r="CN34" s="43"/>
      <c r="CO34" s="34"/>
      <c r="CP34" s="36">
        <f t="shared" si="34"/>
        <v>0</v>
      </c>
      <c r="CQ34" s="34"/>
      <c r="CR34" s="34">
        <v>0</v>
      </c>
      <c r="CS34" s="36">
        <f t="shared" si="35"/>
        <v>0</v>
      </c>
      <c r="CT34" s="50">
        <v>0</v>
      </c>
      <c r="CU34" s="44">
        <v>300</v>
      </c>
      <c r="CV34" s="36">
        <f t="shared" si="36"/>
        <v>125</v>
      </c>
      <c r="CW34" s="50">
        <v>0</v>
      </c>
      <c r="CX34" s="34">
        <f t="shared" si="1"/>
        <v>300</v>
      </c>
      <c r="CY34" s="34">
        <f t="shared" si="1"/>
        <v>125</v>
      </c>
      <c r="CZ34" s="34">
        <f t="shared" si="1"/>
        <v>0</v>
      </c>
    </row>
    <row r="35" spans="1:104" ht="15">
      <c r="A35" s="32">
        <v>24</v>
      </c>
      <c r="B35" s="33" t="s">
        <v>58</v>
      </c>
      <c r="C35" s="34">
        <v>0.612</v>
      </c>
      <c r="D35" s="34">
        <v>2256.766</v>
      </c>
      <c r="E35" s="34">
        <f>CF35+CX35-CU35</f>
        <v>23094.7</v>
      </c>
      <c r="F35" s="34">
        <f>CG35+CY35-CV35</f>
        <v>9622.791666666668</v>
      </c>
      <c r="G35" s="34">
        <f>CH35+CZ35-CW35</f>
        <v>7203.009999999999</v>
      </c>
      <c r="H35" s="34">
        <f t="shared" si="2"/>
        <v>74.8536417446427</v>
      </c>
      <c r="I35" s="34">
        <f t="shared" si="3"/>
        <v>6558.6</v>
      </c>
      <c r="J35" s="34">
        <f t="shared" si="37"/>
        <v>2732.75</v>
      </c>
      <c r="K35" s="34">
        <f t="shared" si="4"/>
        <v>563.01</v>
      </c>
      <c r="L35" s="34">
        <f t="shared" si="5"/>
        <v>20.60232366663617</v>
      </c>
      <c r="M35" s="35">
        <f t="shared" si="6"/>
        <v>930</v>
      </c>
      <c r="N35" s="35">
        <f t="shared" si="6"/>
        <v>387.5</v>
      </c>
      <c r="O35" s="35">
        <f t="shared" si="7"/>
        <v>298.46999999999997</v>
      </c>
      <c r="P35" s="35">
        <f t="shared" si="8"/>
        <v>77.02451612903225</v>
      </c>
      <c r="Q35" s="36">
        <v>0</v>
      </c>
      <c r="R35" s="36">
        <f t="shared" si="9"/>
        <v>0</v>
      </c>
      <c r="S35" s="48">
        <v>1.018</v>
      </c>
      <c r="T35" s="34"/>
      <c r="U35" s="36">
        <v>4239.6</v>
      </c>
      <c r="V35" s="36">
        <f t="shared" si="11"/>
        <v>1766.5</v>
      </c>
      <c r="W35" s="48">
        <v>119.4</v>
      </c>
      <c r="X35" s="34">
        <f t="shared" si="12"/>
        <v>6.7591282196433635</v>
      </c>
      <c r="Y35" s="38"/>
      <c r="Z35" s="38"/>
      <c r="AA35" s="34"/>
      <c r="AB35" s="36">
        <v>930</v>
      </c>
      <c r="AC35" s="36">
        <f t="shared" si="13"/>
        <v>387.5</v>
      </c>
      <c r="AD35" s="48">
        <v>297.452</v>
      </c>
      <c r="AE35" s="34">
        <f t="shared" si="14"/>
        <v>76.7618064516129</v>
      </c>
      <c r="AF35" s="39"/>
      <c r="AG35" s="39"/>
      <c r="AH35" s="34"/>
      <c r="AI35" s="40">
        <v>180</v>
      </c>
      <c r="AJ35" s="36">
        <f t="shared" si="15"/>
        <v>75</v>
      </c>
      <c r="AK35" s="48">
        <v>0</v>
      </c>
      <c r="AL35" s="34"/>
      <c r="AM35" s="36">
        <f t="shared" si="16"/>
        <v>0</v>
      </c>
      <c r="AN35" s="48">
        <v>0</v>
      </c>
      <c r="AO35" s="36"/>
      <c r="AP35" s="36">
        <f t="shared" si="17"/>
        <v>0</v>
      </c>
      <c r="AQ35" s="37">
        <f>'[1]Sheet1'!G27+'[1]Sheet1'!F27</f>
        <v>0</v>
      </c>
      <c r="AR35" s="34">
        <v>0</v>
      </c>
      <c r="AS35" s="36">
        <f t="shared" si="18"/>
        <v>0</v>
      </c>
      <c r="AT35" s="34"/>
      <c r="AU35" s="34">
        <v>15936.1</v>
      </c>
      <c r="AV35" s="36">
        <f t="shared" si="19"/>
        <v>6640.041666666667</v>
      </c>
      <c r="AW35" s="48">
        <v>6640</v>
      </c>
      <c r="AX35" s="34"/>
      <c r="AY35" s="36">
        <f t="shared" si="20"/>
        <v>0</v>
      </c>
      <c r="AZ35" s="48">
        <v>0</v>
      </c>
      <c r="BA35" s="34">
        <v>0</v>
      </c>
      <c r="BB35" s="36">
        <f t="shared" si="21"/>
        <v>0</v>
      </c>
      <c r="BC35" s="34"/>
      <c r="BD35" s="36"/>
      <c r="BE35" s="36">
        <f t="shared" si="22"/>
        <v>0</v>
      </c>
      <c r="BF35" s="234">
        <f>'[1]Sheet1'!B27+'[1]Sheet1'!C27+'[1]Sheet1'!D27+'[1]Sheet1'!A27</f>
        <v>2.9</v>
      </c>
      <c r="BG35" s="42">
        <f t="shared" si="23"/>
        <v>1209</v>
      </c>
      <c r="BH35" s="42">
        <f t="shared" si="23"/>
        <v>503.75</v>
      </c>
      <c r="BI35" s="42">
        <f t="shared" si="23"/>
        <v>142.24</v>
      </c>
      <c r="BJ35" s="42">
        <f t="shared" si="24"/>
        <v>28.236228287841193</v>
      </c>
      <c r="BK35" s="34">
        <v>1209</v>
      </c>
      <c r="BL35" s="36">
        <f t="shared" si="25"/>
        <v>503.75</v>
      </c>
      <c r="BM35" s="48">
        <v>142.24</v>
      </c>
      <c r="BN35" s="34"/>
      <c r="BO35" s="36">
        <f t="shared" si="26"/>
        <v>0</v>
      </c>
      <c r="BP35" s="48">
        <v>0</v>
      </c>
      <c r="BQ35" s="34"/>
      <c r="BR35" s="36">
        <f t="shared" si="27"/>
        <v>0</v>
      </c>
      <c r="BS35" s="48">
        <v>0</v>
      </c>
      <c r="BT35" s="34"/>
      <c r="BU35" s="36">
        <f t="shared" si="28"/>
        <v>0</v>
      </c>
      <c r="BV35" s="48">
        <v>0</v>
      </c>
      <c r="BW35" s="36"/>
      <c r="BX35" s="36">
        <f t="shared" si="29"/>
        <v>0</v>
      </c>
      <c r="BY35" s="41"/>
      <c r="BZ35" s="36">
        <v>600</v>
      </c>
      <c r="CA35" s="36">
        <f t="shared" si="30"/>
        <v>250</v>
      </c>
      <c r="CB35" s="48">
        <v>0</v>
      </c>
      <c r="CC35" s="36"/>
      <c r="CD35" s="36">
        <f t="shared" si="31"/>
        <v>0</v>
      </c>
      <c r="CE35" s="49">
        <v>0</v>
      </c>
      <c r="CF35" s="34">
        <f t="shared" si="38"/>
        <v>23094.7</v>
      </c>
      <c r="CG35" s="34">
        <f t="shared" si="38"/>
        <v>9622.791666666668</v>
      </c>
      <c r="CH35" s="34">
        <f t="shared" si="38"/>
        <v>7203.009999999999</v>
      </c>
      <c r="CI35" s="34">
        <v>0</v>
      </c>
      <c r="CJ35" s="36">
        <f t="shared" si="32"/>
        <v>0</v>
      </c>
      <c r="CK35" s="233">
        <v>0</v>
      </c>
      <c r="CL35" s="34">
        <v>0</v>
      </c>
      <c r="CM35" s="36">
        <f t="shared" si="33"/>
        <v>0</v>
      </c>
      <c r="CN35" s="43"/>
      <c r="CO35" s="34"/>
      <c r="CP35" s="36">
        <f t="shared" si="34"/>
        <v>0</v>
      </c>
      <c r="CQ35" s="34"/>
      <c r="CR35" s="34">
        <v>0</v>
      </c>
      <c r="CS35" s="36">
        <f t="shared" si="35"/>
        <v>0</v>
      </c>
      <c r="CT35" s="48">
        <v>0</v>
      </c>
      <c r="CU35" s="44">
        <v>0</v>
      </c>
      <c r="CV35" s="36">
        <f t="shared" si="36"/>
        <v>0</v>
      </c>
      <c r="CW35" s="49">
        <v>0</v>
      </c>
      <c r="CX35" s="34">
        <f t="shared" si="1"/>
        <v>0</v>
      </c>
      <c r="CY35" s="34">
        <f t="shared" si="1"/>
        <v>0</v>
      </c>
      <c r="CZ35" s="34">
        <f t="shared" si="1"/>
        <v>0</v>
      </c>
    </row>
    <row r="36" spans="1:104" ht="15">
      <c r="A36" s="32">
        <v>25</v>
      </c>
      <c r="B36" s="33" t="s">
        <v>59</v>
      </c>
      <c r="C36" s="34">
        <v>0.4616</v>
      </c>
      <c r="D36" s="34">
        <v>2473.3581</v>
      </c>
      <c r="E36" s="34">
        <f>CF36+CX36-CU36</f>
        <v>26317.999999999996</v>
      </c>
      <c r="F36" s="34">
        <f>CG36+CY36-CV36</f>
        <v>10965.833333333332</v>
      </c>
      <c r="G36" s="34">
        <f>CH36+CZ36-CW36</f>
        <v>9425.226</v>
      </c>
      <c r="H36" s="34">
        <f t="shared" si="2"/>
        <v>85.95084124933507</v>
      </c>
      <c r="I36" s="34">
        <f t="shared" si="3"/>
        <v>4539.900000000001</v>
      </c>
      <c r="J36" s="34">
        <f t="shared" si="37"/>
        <v>1891.625</v>
      </c>
      <c r="K36" s="34">
        <f t="shared" si="4"/>
        <v>600.926</v>
      </c>
      <c r="L36" s="34">
        <f t="shared" si="5"/>
        <v>31.767712945219063</v>
      </c>
      <c r="M36" s="35">
        <f t="shared" si="6"/>
        <v>1042.3</v>
      </c>
      <c r="N36" s="35">
        <f t="shared" si="6"/>
        <v>434.2916666666667</v>
      </c>
      <c r="O36" s="35">
        <f t="shared" si="7"/>
        <v>516.6560000000001</v>
      </c>
      <c r="P36" s="35">
        <f t="shared" si="8"/>
        <v>118.96521155137678</v>
      </c>
      <c r="Q36" s="36">
        <v>100.3</v>
      </c>
      <c r="R36" s="36">
        <f t="shared" si="9"/>
        <v>41.791666666666664</v>
      </c>
      <c r="S36" s="48">
        <v>0.056</v>
      </c>
      <c r="T36" s="34">
        <f t="shared" si="10"/>
        <v>0.13399800598205386</v>
      </c>
      <c r="U36" s="36">
        <v>2532</v>
      </c>
      <c r="V36" s="36">
        <f t="shared" si="11"/>
        <v>1055</v>
      </c>
      <c r="W36" s="48">
        <v>58</v>
      </c>
      <c r="X36" s="34">
        <f t="shared" si="12"/>
        <v>5.497630331753554</v>
      </c>
      <c r="Y36" s="38"/>
      <c r="Z36" s="38"/>
      <c r="AA36" s="34"/>
      <c r="AB36" s="36">
        <v>942</v>
      </c>
      <c r="AC36" s="36">
        <f t="shared" si="13"/>
        <v>392.5</v>
      </c>
      <c r="AD36" s="48">
        <v>516.6</v>
      </c>
      <c r="AE36" s="34">
        <f t="shared" si="14"/>
        <v>131.61783439490446</v>
      </c>
      <c r="AF36" s="39"/>
      <c r="AG36" s="39"/>
      <c r="AH36" s="34"/>
      <c r="AI36" s="40">
        <v>331.5</v>
      </c>
      <c r="AJ36" s="36">
        <f t="shared" si="15"/>
        <v>138.125</v>
      </c>
      <c r="AK36" s="48">
        <v>2</v>
      </c>
      <c r="AL36" s="34"/>
      <c r="AM36" s="36">
        <f t="shared" si="16"/>
        <v>0</v>
      </c>
      <c r="AN36" s="48">
        <v>0</v>
      </c>
      <c r="AO36" s="36"/>
      <c r="AP36" s="36">
        <f t="shared" si="17"/>
        <v>0</v>
      </c>
      <c r="AQ36" s="37">
        <f>'[1]Sheet1'!G28+'[1]Sheet1'!F28</f>
        <v>0</v>
      </c>
      <c r="AR36" s="34">
        <v>0</v>
      </c>
      <c r="AS36" s="36">
        <f t="shared" si="18"/>
        <v>0</v>
      </c>
      <c r="AT36" s="34"/>
      <c r="AU36" s="34">
        <v>21178.1</v>
      </c>
      <c r="AV36" s="36">
        <f t="shared" si="19"/>
        <v>8824.208333333332</v>
      </c>
      <c r="AW36" s="48">
        <v>8824.3</v>
      </c>
      <c r="AX36" s="34"/>
      <c r="AY36" s="36">
        <f t="shared" si="20"/>
        <v>0</v>
      </c>
      <c r="AZ36" s="48">
        <v>0</v>
      </c>
      <c r="BA36" s="34">
        <v>0</v>
      </c>
      <c r="BB36" s="36">
        <f t="shared" si="21"/>
        <v>0</v>
      </c>
      <c r="BC36" s="34"/>
      <c r="BD36" s="36"/>
      <c r="BE36" s="36">
        <f t="shared" si="22"/>
        <v>0</v>
      </c>
      <c r="BF36" s="234">
        <f>'[1]Sheet1'!B28+'[1]Sheet1'!C28+'[1]Sheet1'!D28+'[1]Sheet1'!A28</f>
        <v>0</v>
      </c>
      <c r="BG36" s="42">
        <f t="shared" si="23"/>
        <v>634.1</v>
      </c>
      <c r="BH36" s="42">
        <f t="shared" si="23"/>
        <v>264.20833333333337</v>
      </c>
      <c r="BI36" s="42">
        <f t="shared" si="23"/>
        <v>24.270000000000003</v>
      </c>
      <c r="BJ36" s="42">
        <f t="shared" si="24"/>
        <v>9.185932818167482</v>
      </c>
      <c r="BK36" s="34">
        <v>284.1</v>
      </c>
      <c r="BL36" s="36">
        <f t="shared" si="25"/>
        <v>118.375</v>
      </c>
      <c r="BM36" s="48">
        <v>19.42</v>
      </c>
      <c r="BN36" s="34">
        <v>350</v>
      </c>
      <c r="BO36" s="36">
        <f t="shared" si="26"/>
        <v>145.83333333333334</v>
      </c>
      <c r="BP36" s="48">
        <v>4.85</v>
      </c>
      <c r="BQ36" s="34"/>
      <c r="BR36" s="36">
        <f t="shared" si="27"/>
        <v>0</v>
      </c>
      <c r="BS36" s="48">
        <v>0</v>
      </c>
      <c r="BT36" s="34"/>
      <c r="BU36" s="36">
        <f t="shared" si="28"/>
        <v>0</v>
      </c>
      <c r="BV36" s="48">
        <v>0</v>
      </c>
      <c r="BW36" s="36"/>
      <c r="BX36" s="36">
        <f t="shared" si="29"/>
        <v>0</v>
      </c>
      <c r="BY36" s="41"/>
      <c r="BZ36" s="36">
        <v>600</v>
      </c>
      <c r="CA36" s="36">
        <f t="shared" si="30"/>
        <v>250</v>
      </c>
      <c r="CB36" s="48">
        <v>0</v>
      </c>
      <c r="CC36" s="36"/>
      <c r="CD36" s="36">
        <f t="shared" si="31"/>
        <v>0</v>
      </c>
      <c r="CE36" s="49">
        <v>0</v>
      </c>
      <c r="CF36" s="34">
        <f t="shared" si="38"/>
        <v>26317.999999999996</v>
      </c>
      <c r="CG36" s="34">
        <f t="shared" si="38"/>
        <v>10965.833333333332</v>
      </c>
      <c r="CH36" s="34">
        <f t="shared" si="38"/>
        <v>9425.226</v>
      </c>
      <c r="CI36" s="34">
        <v>0</v>
      </c>
      <c r="CJ36" s="36">
        <f t="shared" si="32"/>
        <v>0</v>
      </c>
      <c r="CK36" s="233">
        <v>0</v>
      </c>
      <c r="CL36" s="34">
        <v>0</v>
      </c>
      <c r="CM36" s="36">
        <f t="shared" si="33"/>
        <v>0</v>
      </c>
      <c r="CN36" s="43"/>
      <c r="CO36" s="34"/>
      <c r="CP36" s="36">
        <f t="shared" si="34"/>
        <v>0</v>
      </c>
      <c r="CQ36" s="34"/>
      <c r="CR36" s="34">
        <v>0</v>
      </c>
      <c r="CS36" s="36">
        <f t="shared" si="35"/>
        <v>0</v>
      </c>
      <c r="CT36" s="48">
        <v>0</v>
      </c>
      <c r="CU36" s="44">
        <v>530</v>
      </c>
      <c r="CV36" s="36">
        <f t="shared" si="36"/>
        <v>220.83333333333331</v>
      </c>
      <c r="CW36" s="49">
        <v>0</v>
      </c>
      <c r="CX36" s="34">
        <f t="shared" si="1"/>
        <v>530</v>
      </c>
      <c r="CY36" s="34">
        <f t="shared" si="1"/>
        <v>220.83333333333331</v>
      </c>
      <c r="CZ36" s="34">
        <f t="shared" si="1"/>
        <v>0</v>
      </c>
    </row>
    <row r="37" spans="1:104" ht="15">
      <c r="A37" s="32">
        <v>26</v>
      </c>
      <c r="B37" s="33" t="s">
        <v>60</v>
      </c>
      <c r="C37" s="34">
        <v>504.96</v>
      </c>
      <c r="D37" s="34">
        <v>181.041</v>
      </c>
      <c r="E37" s="34">
        <f>CF37+CX37-CU37</f>
        <v>9270</v>
      </c>
      <c r="F37" s="34">
        <f>CG37+CY37-CV37</f>
        <v>3862.5</v>
      </c>
      <c r="G37" s="34">
        <f>CH37+CZ37-CW37</f>
        <v>1918.6290000000001</v>
      </c>
      <c r="H37" s="34">
        <f t="shared" si="2"/>
        <v>49.6732427184466</v>
      </c>
      <c r="I37" s="34">
        <f t="shared" si="3"/>
        <v>5170</v>
      </c>
      <c r="J37" s="34">
        <f t="shared" si="37"/>
        <v>2154.166666666667</v>
      </c>
      <c r="K37" s="34">
        <f t="shared" si="4"/>
        <v>460.2289999999999</v>
      </c>
      <c r="L37" s="34">
        <f t="shared" si="5"/>
        <v>21.364595744680845</v>
      </c>
      <c r="M37" s="35">
        <f t="shared" si="6"/>
        <v>105</v>
      </c>
      <c r="N37" s="35">
        <f t="shared" si="6"/>
        <v>43.75</v>
      </c>
      <c r="O37" s="35">
        <f t="shared" si="7"/>
        <v>36.934</v>
      </c>
      <c r="P37" s="35">
        <f t="shared" si="8"/>
        <v>84.42057142857142</v>
      </c>
      <c r="Q37" s="36">
        <v>2.9</v>
      </c>
      <c r="R37" s="36">
        <f t="shared" si="9"/>
        <v>1.2083333333333333</v>
      </c>
      <c r="S37" s="48">
        <v>0.034</v>
      </c>
      <c r="T37" s="34">
        <f t="shared" si="10"/>
        <v>2.813793103448276</v>
      </c>
      <c r="U37" s="36">
        <v>2800</v>
      </c>
      <c r="V37" s="36">
        <f t="shared" si="11"/>
        <v>1166.6666666666667</v>
      </c>
      <c r="W37" s="48">
        <v>356.645</v>
      </c>
      <c r="X37" s="34">
        <f t="shared" si="12"/>
        <v>30.569571428571425</v>
      </c>
      <c r="Y37" s="38"/>
      <c r="Z37" s="38"/>
      <c r="AA37" s="34"/>
      <c r="AB37" s="36">
        <v>102.1</v>
      </c>
      <c r="AC37" s="36">
        <f t="shared" si="13"/>
        <v>42.541666666666664</v>
      </c>
      <c r="AD37" s="48">
        <v>36.9</v>
      </c>
      <c r="AE37" s="34">
        <f t="shared" si="14"/>
        <v>86.7384916748286</v>
      </c>
      <c r="AF37" s="39"/>
      <c r="AG37" s="39"/>
      <c r="AH37" s="34"/>
      <c r="AI37" s="40">
        <v>0</v>
      </c>
      <c r="AJ37" s="36">
        <f t="shared" si="15"/>
        <v>0</v>
      </c>
      <c r="AK37" s="48">
        <v>0</v>
      </c>
      <c r="AL37" s="34"/>
      <c r="AM37" s="36">
        <f t="shared" si="16"/>
        <v>0</v>
      </c>
      <c r="AN37" s="48">
        <v>0</v>
      </c>
      <c r="AO37" s="36"/>
      <c r="AP37" s="36">
        <f t="shared" si="17"/>
        <v>0</v>
      </c>
      <c r="AQ37" s="37">
        <f>'[1]Sheet1'!G29+'[1]Sheet1'!F29</f>
        <v>0</v>
      </c>
      <c r="AR37" s="34">
        <v>0</v>
      </c>
      <c r="AS37" s="36">
        <f t="shared" si="18"/>
        <v>0</v>
      </c>
      <c r="AT37" s="34"/>
      <c r="AU37" s="34">
        <v>3500</v>
      </c>
      <c r="AV37" s="36">
        <f t="shared" si="19"/>
        <v>1458.3333333333335</v>
      </c>
      <c r="AW37" s="48">
        <v>1458.4</v>
      </c>
      <c r="AX37" s="34"/>
      <c r="AY37" s="36">
        <f t="shared" si="20"/>
        <v>0</v>
      </c>
      <c r="AZ37" s="48">
        <v>0</v>
      </c>
      <c r="BA37" s="34"/>
      <c r="BB37" s="36">
        <f t="shared" si="21"/>
        <v>0</v>
      </c>
      <c r="BC37" s="34"/>
      <c r="BD37" s="36"/>
      <c r="BE37" s="36">
        <f t="shared" si="22"/>
        <v>0</v>
      </c>
      <c r="BF37" s="234">
        <f>'[1]Sheet1'!B29+'[1]Sheet1'!C29+'[1]Sheet1'!D29+'[1]Sheet1'!A29</f>
        <v>0</v>
      </c>
      <c r="BG37" s="42">
        <f t="shared" si="23"/>
        <v>2265</v>
      </c>
      <c r="BH37" s="42">
        <f t="shared" si="23"/>
        <v>943.75</v>
      </c>
      <c r="BI37" s="42">
        <f t="shared" si="23"/>
        <v>66.65</v>
      </c>
      <c r="BJ37" s="42">
        <f t="shared" si="24"/>
        <v>7.06225165562914</v>
      </c>
      <c r="BK37" s="34">
        <v>2265</v>
      </c>
      <c r="BL37" s="36">
        <f t="shared" si="25"/>
        <v>943.75</v>
      </c>
      <c r="BM37" s="48">
        <v>66.65</v>
      </c>
      <c r="BN37" s="34"/>
      <c r="BO37" s="36">
        <f t="shared" si="26"/>
        <v>0</v>
      </c>
      <c r="BP37" s="48">
        <v>0</v>
      </c>
      <c r="BQ37" s="34"/>
      <c r="BR37" s="36">
        <f t="shared" si="27"/>
        <v>0</v>
      </c>
      <c r="BS37" s="48">
        <v>0</v>
      </c>
      <c r="BT37" s="34"/>
      <c r="BU37" s="36">
        <f t="shared" si="28"/>
        <v>0</v>
      </c>
      <c r="BV37" s="48">
        <v>0</v>
      </c>
      <c r="BW37" s="36"/>
      <c r="BX37" s="36">
        <f t="shared" si="29"/>
        <v>0</v>
      </c>
      <c r="BY37" s="41"/>
      <c r="BZ37" s="36">
        <v>600</v>
      </c>
      <c r="CA37" s="36">
        <f t="shared" si="30"/>
        <v>250</v>
      </c>
      <c r="CB37" s="48">
        <v>0</v>
      </c>
      <c r="CC37" s="36"/>
      <c r="CD37" s="36">
        <f t="shared" si="31"/>
        <v>0</v>
      </c>
      <c r="CE37" s="49">
        <v>0</v>
      </c>
      <c r="CF37" s="34">
        <f t="shared" si="38"/>
        <v>9270</v>
      </c>
      <c r="CG37" s="34">
        <f t="shared" si="38"/>
        <v>3862.5</v>
      </c>
      <c r="CH37" s="34">
        <f t="shared" si="38"/>
        <v>1918.6290000000001</v>
      </c>
      <c r="CI37" s="34">
        <v>0</v>
      </c>
      <c r="CJ37" s="36">
        <f t="shared" si="32"/>
        <v>0</v>
      </c>
      <c r="CK37" s="233">
        <v>0</v>
      </c>
      <c r="CL37" s="34"/>
      <c r="CM37" s="36">
        <f t="shared" si="33"/>
        <v>0</v>
      </c>
      <c r="CN37" s="43"/>
      <c r="CO37" s="34"/>
      <c r="CP37" s="36">
        <f t="shared" si="34"/>
        <v>0</v>
      </c>
      <c r="CQ37" s="34"/>
      <c r="CR37" s="34"/>
      <c r="CS37" s="36">
        <f t="shared" si="35"/>
        <v>0</v>
      </c>
      <c r="CT37" s="48">
        <v>0</v>
      </c>
      <c r="CU37" s="44">
        <v>200</v>
      </c>
      <c r="CV37" s="36">
        <f t="shared" si="36"/>
        <v>83.33333333333334</v>
      </c>
      <c r="CW37" s="49">
        <v>0</v>
      </c>
      <c r="CX37" s="34">
        <f t="shared" si="1"/>
        <v>200</v>
      </c>
      <c r="CY37" s="34">
        <f t="shared" si="1"/>
        <v>83.33333333333334</v>
      </c>
      <c r="CZ37" s="34">
        <f t="shared" si="1"/>
        <v>0</v>
      </c>
    </row>
    <row r="38" spans="1:104" ht="15">
      <c r="A38" s="32">
        <v>27</v>
      </c>
      <c r="B38" s="33" t="s">
        <v>61</v>
      </c>
      <c r="C38" s="34">
        <v>0</v>
      </c>
      <c r="D38" s="34">
        <v>109.6715</v>
      </c>
      <c r="E38" s="34">
        <f>CF38+CX38-CU38</f>
        <v>6447.700000000001</v>
      </c>
      <c r="F38" s="34">
        <f>CG38+CY38-CV38</f>
        <v>2686.541666666667</v>
      </c>
      <c r="G38" s="34">
        <f>CH38+CZ38-CW38</f>
        <v>2361.4</v>
      </c>
      <c r="H38" s="34">
        <f t="shared" si="2"/>
        <v>87.89738976689362</v>
      </c>
      <c r="I38" s="34">
        <f t="shared" si="3"/>
        <v>2947.7</v>
      </c>
      <c r="J38" s="34">
        <f t="shared" si="37"/>
        <v>1228.2083333333335</v>
      </c>
      <c r="K38" s="34">
        <f t="shared" si="4"/>
        <v>903</v>
      </c>
      <c r="L38" s="34">
        <f t="shared" si="5"/>
        <v>73.52172880550937</v>
      </c>
      <c r="M38" s="35">
        <f t="shared" si="6"/>
        <v>31.3</v>
      </c>
      <c r="N38" s="35">
        <f t="shared" si="6"/>
        <v>13.041666666666668</v>
      </c>
      <c r="O38" s="35">
        <f t="shared" si="7"/>
        <v>15.8</v>
      </c>
      <c r="P38" s="35">
        <f t="shared" si="8"/>
        <v>121.15015974440895</v>
      </c>
      <c r="Q38" s="36"/>
      <c r="R38" s="36">
        <f t="shared" si="9"/>
        <v>0</v>
      </c>
      <c r="S38" s="50">
        <v>0</v>
      </c>
      <c r="T38" s="34"/>
      <c r="U38" s="36">
        <v>790</v>
      </c>
      <c r="V38" s="36">
        <f t="shared" si="11"/>
        <v>329.16666666666663</v>
      </c>
      <c r="W38" s="50">
        <v>225.15</v>
      </c>
      <c r="X38" s="34">
        <f t="shared" si="12"/>
        <v>68.4</v>
      </c>
      <c r="Y38" s="38"/>
      <c r="Z38" s="38"/>
      <c r="AA38" s="34"/>
      <c r="AB38" s="36">
        <v>31.3</v>
      </c>
      <c r="AC38" s="36">
        <f t="shared" si="13"/>
        <v>13.041666666666668</v>
      </c>
      <c r="AD38" s="50">
        <v>15.8</v>
      </c>
      <c r="AE38" s="34">
        <f t="shared" si="14"/>
        <v>121.15015974440895</v>
      </c>
      <c r="AF38" s="39"/>
      <c r="AG38" s="39"/>
      <c r="AH38" s="34"/>
      <c r="AI38" s="40"/>
      <c r="AJ38" s="36">
        <f t="shared" si="15"/>
        <v>0</v>
      </c>
      <c r="AK38" s="50">
        <v>0</v>
      </c>
      <c r="AL38" s="34"/>
      <c r="AM38" s="36">
        <f t="shared" si="16"/>
        <v>0</v>
      </c>
      <c r="AN38" s="50">
        <v>0</v>
      </c>
      <c r="AO38" s="36"/>
      <c r="AP38" s="36">
        <f t="shared" si="17"/>
        <v>0</v>
      </c>
      <c r="AQ38" s="37">
        <f>'[1]Sheet1'!G30+'[1]Sheet1'!F30</f>
        <v>0</v>
      </c>
      <c r="AR38" s="34">
        <v>0</v>
      </c>
      <c r="AS38" s="36">
        <f t="shared" si="18"/>
        <v>0</v>
      </c>
      <c r="AT38" s="34"/>
      <c r="AU38" s="34">
        <v>3500</v>
      </c>
      <c r="AV38" s="36">
        <f t="shared" si="19"/>
        <v>1458.3333333333335</v>
      </c>
      <c r="AW38" s="50">
        <v>1458.4</v>
      </c>
      <c r="AX38" s="34"/>
      <c r="AY38" s="36">
        <f t="shared" si="20"/>
        <v>0</v>
      </c>
      <c r="AZ38" s="50">
        <v>0</v>
      </c>
      <c r="BA38" s="34">
        <v>0</v>
      </c>
      <c r="BB38" s="36">
        <f t="shared" si="21"/>
        <v>0</v>
      </c>
      <c r="BC38" s="34"/>
      <c r="BD38" s="36"/>
      <c r="BE38" s="36">
        <f t="shared" si="22"/>
        <v>0</v>
      </c>
      <c r="BF38" s="234">
        <f>'[1]Sheet1'!B30+'[1]Sheet1'!C30+'[1]Sheet1'!D30+'[1]Sheet1'!A30</f>
        <v>0</v>
      </c>
      <c r="BG38" s="42">
        <f t="shared" si="23"/>
        <v>2126.4</v>
      </c>
      <c r="BH38" s="42">
        <f t="shared" si="23"/>
        <v>886.0000000000001</v>
      </c>
      <c r="BI38" s="42">
        <f t="shared" si="23"/>
        <v>662.05</v>
      </c>
      <c r="BJ38" s="42">
        <f t="shared" si="24"/>
        <v>74.72347629796839</v>
      </c>
      <c r="BK38" s="34">
        <v>2126.4</v>
      </c>
      <c r="BL38" s="36">
        <f t="shared" si="25"/>
        <v>886.0000000000001</v>
      </c>
      <c r="BM38" s="50">
        <v>662.05</v>
      </c>
      <c r="BN38" s="34"/>
      <c r="BO38" s="36">
        <f t="shared" si="26"/>
        <v>0</v>
      </c>
      <c r="BP38" s="50">
        <v>0</v>
      </c>
      <c r="BQ38" s="34"/>
      <c r="BR38" s="36">
        <f t="shared" si="27"/>
        <v>0</v>
      </c>
      <c r="BS38" s="50">
        <v>0</v>
      </c>
      <c r="BT38" s="34"/>
      <c r="BU38" s="36">
        <f t="shared" si="28"/>
        <v>0</v>
      </c>
      <c r="BV38" s="50">
        <v>0</v>
      </c>
      <c r="BW38" s="36"/>
      <c r="BX38" s="36">
        <f t="shared" si="29"/>
        <v>0</v>
      </c>
      <c r="BY38" s="41"/>
      <c r="BZ38" s="36"/>
      <c r="CA38" s="36">
        <f t="shared" si="30"/>
        <v>0</v>
      </c>
      <c r="CB38" s="50">
        <v>0</v>
      </c>
      <c r="CC38" s="36"/>
      <c r="CD38" s="36">
        <f t="shared" si="31"/>
        <v>0</v>
      </c>
      <c r="CE38" s="50">
        <v>0</v>
      </c>
      <c r="CF38" s="34">
        <f t="shared" si="38"/>
        <v>6447.700000000001</v>
      </c>
      <c r="CG38" s="34">
        <f t="shared" si="38"/>
        <v>2686.541666666667</v>
      </c>
      <c r="CH38" s="34">
        <f t="shared" si="38"/>
        <v>2361.4</v>
      </c>
      <c r="CI38" s="34">
        <v>0</v>
      </c>
      <c r="CJ38" s="36">
        <f t="shared" si="32"/>
        <v>0</v>
      </c>
      <c r="CK38" s="232">
        <v>0</v>
      </c>
      <c r="CL38" s="34">
        <v>0</v>
      </c>
      <c r="CM38" s="36">
        <f t="shared" si="33"/>
        <v>0</v>
      </c>
      <c r="CN38" s="43"/>
      <c r="CO38" s="34"/>
      <c r="CP38" s="36">
        <f t="shared" si="34"/>
        <v>0</v>
      </c>
      <c r="CQ38" s="34"/>
      <c r="CR38" s="34">
        <v>0</v>
      </c>
      <c r="CS38" s="36">
        <f t="shared" si="35"/>
        <v>0</v>
      </c>
      <c r="CT38" s="50">
        <v>0</v>
      </c>
      <c r="CU38" s="44">
        <v>0</v>
      </c>
      <c r="CV38" s="36">
        <f t="shared" si="36"/>
        <v>0</v>
      </c>
      <c r="CW38" s="50">
        <v>0</v>
      </c>
      <c r="CX38" s="34">
        <f t="shared" si="1"/>
        <v>0</v>
      </c>
      <c r="CY38" s="34">
        <f t="shared" si="1"/>
        <v>0</v>
      </c>
      <c r="CZ38" s="34">
        <f t="shared" si="1"/>
        <v>0</v>
      </c>
    </row>
    <row r="39" spans="1:104" ht="15">
      <c r="A39" s="32">
        <v>28</v>
      </c>
      <c r="B39" s="33" t="s">
        <v>62</v>
      </c>
      <c r="C39" s="34">
        <v>0</v>
      </c>
      <c r="D39" s="34">
        <v>701.612</v>
      </c>
      <c r="E39" s="34">
        <f>CF39+CX39-CU39</f>
        <v>10688.9</v>
      </c>
      <c r="F39" s="34">
        <f>CG39+CY39-CV39</f>
        <v>4453.708333333333</v>
      </c>
      <c r="G39" s="34">
        <f>CH39+CZ39-CW39</f>
        <v>2838.956</v>
      </c>
      <c r="H39" s="34">
        <f t="shared" si="2"/>
        <v>63.74364434132605</v>
      </c>
      <c r="I39" s="34">
        <f t="shared" si="3"/>
        <v>5370.7</v>
      </c>
      <c r="J39" s="34">
        <f t="shared" si="37"/>
        <v>2237.7916666666665</v>
      </c>
      <c r="K39" s="34">
        <f t="shared" si="4"/>
        <v>872.9559999999999</v>
      </c>
      <c r="L39" s="34">
        <f t="shared" si="5"/>
        <v>39.00970823170164</v>
      </c>
      <c r="M39" s="35">
        <f t="shared" si="6"/>
        <v>374.4</v>
      </c>
      <c r="N39" s="35">
        <f t="shared" si="6"/>
        <v>156</v>
      </c>
      <c r="O39" s="35">
        <f t="shared" si="7"/>
        <v>108.65599999999999</v>
      </c>
      <c r="P39" s="35">
        <f t="shared" si="8"/>
        <v>69.65128205128205</v>
      </c>
      <c r="Q39" s="36">
        <v>0</v>
      </c>
      <c r="R39" s="36">
        <f t="shared" si="9"/>
        <v>0</v>
      </c>
      <c r="S39" s="48">
        <v>0.306</v>
      </c>
      <c r="T39" s="34"/>
      <c r="U39" s="36">
        <v>3440.5</v>
      </c>
      <c r="V39" s="36">
        <f t="shared" si="11"/>
        <v>1433.5416666666665</v>
      </c>
      <c r="W39" s="48">
        <v>355.5</v>
      </c>
      <c r="X39" s="34">
        <f t="shared" si="12"/>
        <v>24.798721116116845</v>
      </c>
      <c r="Y39" s="38"/>
      <c r="Z39" s="38"/>
      <c r="AA39" s="34"/>
      <c r="AB39" s="36">
        <v>374.4</v>
      </c>
      <c r="AC39" s="36">
        <f t="shared" si="13"/>
        <v>156</v>
      </c>
      <c r="AD39" s="48">
        <v>108.35</v>
      </c>
      <c r="AE39" s="34">
        <f t="shared" si="14"/>
        <v>69.4551282051282</v>
      </c>
      <c r="AF39" s="39"/>
      <c r="AG39" s="39"/>
      <c r="AH39" s="34"/>
      <c r="AI39" s="40">
        <v>30</v>
      </c>
      <c r="AJ39" s="36">
        <f t="shared" si="15"/>
        <v>12.5</v>
      </c>
      <c r="AK39" s="48">
        <v>0</v>
      </c>
      <c r="AL39" s="34"/>
      <c r="AM39" s="36">
        <f t="shared" si="16"/>
        <v>0</v>
      </c>
      <c r="AN39" s="48">
        <v>0</v>
      </c>
      <c r="AO39" s="36"/>
      <c r="AP39" s="36">
        <f t="shared" si="17"/>
        <v>0</v>
      </c>
      <c r="AQ39" s="37">
        <f>'[1]Sheet1'!G31+'[1]Sheet1'!F31</f>
        <v>0</v>
      </c>
      <c r="AR39" s="34">
        <v>0</v>
      </c>
      <c r="AS39" s="36">
        <f t="shared" si="18"/>
        <v>0</v>
      </c>
      <c r="AT39" s="34"/>
      <c r="AU39" s="34">
        <v>4718.2</v>
      </c>
      <c r="AV39" s="36">
        <f t="shared" si="19"/>
        <v>1965.9166666666667</v>
      </c>
      <c r="AW39" s="48">
        <v>1966</v>
      </c>
      <c r="AX39" s="34"/>
      <c r="AY39" s="36">
        <f t="shared" si="20"/>
        <v>0</v>
      </c>
      <c r="AZ39" s="48">
        <v>0</v>
      </c>
      <c r="BA39" s="34">
        <v>0</v>
      </c>
      <c r="BB39" s="36">
        <f t="shared" si="21"/>
        <v>0</v>
      </c>
      <c r="BC39" s="34"/>
      <c r="BD39" s="36"/>
      <c r="BE39" s="36">
        <f t="shared" si="22"/>
        <v>0</v>
      </c>
      <c r="BF39" s="234">
        <f>'[1]Sheet1'!B31+'[1]Sheet1'!C31+'[1]Sheet1'!D31+'[1]Sheet1'!A31</f>
        <v>49.8</v>
      </c>
      <c r="BG39" s="42">
        <f t="shared" si="23"/>
        <v>1525.8</v>
      </c>
      <c r="BH39" s="42">
        <f t="shared" si="23"/>
        <v>635.75</v>
      </c>
      <c r="BI39" s="42">
        <f t="shared" si="23"/>
        <v>359</v>
      </c>
      <c r="BJ39" s="42">
        <f t="shared" si="24"/>
        <v>56.468737711364525</v>
      </c>
      <c r="BK39" s="34">
        <v>1050</v>
      </c>
      <c r="BL39" s="36">
        <f t="shared" si="25"/>
        <v>437.5</v>
      </c>
      <c r="BM39" s="48">
        <v>259.7</v>
      </c>
      <c r="BN39" s="34">
        <v>475.8</v>
      </c>
      <c r="BO39" s="36">
        <f t="shared" si="26"/>
        <v>198.25</v>
      </c>
      <c r="BP39" s="48">
        <v>99.3</v>
      </c>
      <c r="BQ39" s="34"/>
      <c r="BR39" s="36">
        <f t="shared" si="27"/>
        <v>0</v>
      </c>
      <c r="BS39" s="48">
        <v>0</v>
      </c>
      <c r="BT39" s="34"/>
      <c r="BU39" s="36">
        <f t="shared" si="28"/>
        <v>0</v>
      </c>
      <c r="BV39" s="48">
        <v>0</v>
      </c>
      <c r="BW39" s="36"/>
      <c r="BX39" s="36">
        <f t="shared" si="29"/>
        <v>0</v>
      </c>
      <c r="BY39" s="41"/>
      <c r="BZ39" s="36">
        <v>600</v>
      </c>
      <c r="CA39" s="36">
        <f t="shared" si="30"/>
        <v>250</v>
      </c>
      <c r="CB39" s="48">
        <v>0</v>
      </c>
      <c r="CC39" s="36"/>
      <c r="CD39" s="36">
        <f t="shared" si="31"/>
        <v>0</v>
      </c>
      <c r="CE39" s="49">
        <v>0</v>
      </c>
      <c r="CF39" s="34">
        <f t="shared" si="38"/>
        <v>10688.9</v>
      </c>
      <c r="CG39" s="34">
        <f t="shared" si="38"/>
        <v>4453.708333333333</v>
      </c>
      <c r="CH39" s="34">
        <f t="shared" si="38"/>
        <v>2838.956</v>
      </c>
      <c r="CI39" s="34">
        <v>0</v>
      </c>
      <c r="CJ39" s="36">
        <f t="shared" si="32"/>
        <v>0</v>
      </c>
      <c r="CK39" s="233">
        <v>0</v>
      </c>
      <c r="CL39" s="34">
        <v>0</v>
      </c>
      <c r="CM39" s="36">
        <f t="shared" si="33"/>
        <v>0</v>
      </c>
      <c r="CN39" s="43"/>
      <c r="CO39" s="34"/>
      <c r="CP39" s="36">
        <f t="shared" si="34"/>
        <v>0</v>
      </c>
      <c r="CQ39" s="34"/>
      <c r="CR39" s="34">
        <v>0</v>
      </c>
      <c r="CS39" s="36">
        <f t="shared" si="35"/>
        <v>0</v>
      </c>
      <c r="CT39" s="48">
        <v>0</v>
      </c>
      <c r="CU39" s="44">
        <v>300</v>
      </c>
      <c r="CV39" s="36">
        <f t="shared" si="36"/>
        <v>125</v>
      </c>
      <c r="CW39" s="49">
        <v>0</v>
      </c>
      <c r="CX39" s="34">
        <f t="shared" si="1"/>
        <v>300</v>
      </c>
      <c r="CY39" s="34">
        <f t="shared" si="1"/>
        <v>125</v>
      </c>
      <c r="CZ39" s="34">
        <f t="shared" si="1"/>
        <v>0</v>
      </c>
    </row>
    <row r="40" spans="1:104" ht="15">
      <c r="A40" s="32">
        <v>29</v>
      </c>
      <c r="B40" s="33" t="s">
        <v>63</v>
      </c>
      <c r="C40" s="34">
        <v>352.059</v>
      </c>
      <c r="D40" s="34">
        <v>415.9162</v>
      </c>
      <c r="E40" s="34">
        <f>CF40+CX40-CU40</f>
        <v>7274.2</v>
      </c>
      <c r="F40" s="34">
        <f>CG40+CY40-CV40</f>
        <v>3030.916666666667</v>
      </c>
      <c r="G40" s="34">
        <f>CH40+CZ40-CW40</f>
        <v>2113.9300000000003</v>
      </c>
      <c r="H40" s="34">
        <f t="shared" si="2"/>
        <v>69.74556652277913</v>
      </c>
      <c r="I40" s="34">
        <f t="shared" si="3"/>
        <v>3174.2000000000003</v>
      </c>
      <c r="J40" s="34">
        <f t="shared" si="37"/>
        <v>1322.5833333333335</v>
      </c>
      <c r="K40" s="34">
        <f t="shared" si="4"/>
        <v>655.53</v>
      </c>
      <c r="L40" s="34">
        <f t="shared" si="5"/>
        <v>49.564362674059595</v>
      </c>
      <c r="M40" s="35">
        <f t="shared" si="6"/>
        <v>50</v>
      </c>
      <c r="N40" s="35">
        <f t="shared" si="6"/>
        <v>20.833333333333336</v>
      </c>
      <c r="O40" s="35">
        <f t="shared" si="7"/>
        <v>52.13</v>
      </c>
      <c r="P40" s="35">
        <f t="shared" si="8"/>
        <v>250.224</v>
      </c>
      <c r="Q40" s="36">
        <v>0</v>
      </c>
      <c r="R40" s="36">
        <f t="shared" si="9"/>
        <v>0</v>
      </c>
      <c r="S40" s="48">
        <v>0.072</v>
      </c>
      <c r="T40" s="34"/>
      <c r="U40" s="36">
        <v>613.9</v>
      </c>
      <c r="V40" s="36">
        <f t="shared" si="11"/>
        <v>255.79166666666666</v>
      </c>
      <c r="W40" s="48">
        <v>0</v>
      </c>
      <c r="X40" s="34">
        <f t="shared" si="12"/>
        <v>0</v>
      </c>
      <c r="Y40" s="38"/>
      <c r="Z40" s="38"/>
      <c r="AA40" s="34"/>
      <c r="AB40" s="36">
        <v>50</v>
      </c>
      <c r="AC40" s="36">
        <f t="shared" si="13"/>
        <v>20.833333333333336</v>
      </c>
      <c r="AD40" s="48">
        <v>52.058</v>
      </c>
      <c r="AE40" s="34">
        <f t="shared" si="14"/>
        <v>249.87839999999997</v>
      </c>
      <c r="AF40" s="39"/>
      <c r="AG40" s="39"/>
      <c r="AH40" s="34"/>
      <c r="AI40" s="40">
        <v>0</v>
      </c>
      <c r="AJ40" s="36">
        <f t="shared" si="15"/>
        <v>0</v>
      </c>
      <c r="AK40" s="48">
        <v>0</v>
      </c>
      <c r="AL40" s="34"/>
      <c r="AM40" s="36">
        <f t="shared" si="16"/>
        <v>0</v>
      </c>
      <c r="AN40" s="48">
        <v>0</v>
      </c>
      <c r="AO40" s="36"/>
      <c r="AP40" s="36">
        <f t="shared" si="17"/>
        <v>0</v>
      </c>
      <c r="AQ40" s="37">
        <f>'[1]Sheet1'!G32+'[1]Sheet1'!F32</f>
        <v>0</v>
      </c>
      <c r="AR40" s="34">
        <v>0</v>
      </c>
      <c r="AS40" s="36">
        <f t="shared" si="18"/>
        <v>0</v>
      </c>
      <c r="AT40" s="34"/>
      <c r="AU40" s="34">
        <v>3500</v>
      </c>
      <c r="AV40" s="36">
        <f t="shared" si="19"/>
        <v>1458.3333333333335</v>
      </c>
      <c r="AW40" s="48">
        <v>1458.4</v>
      </c>
      <c r="AX40" s="34"/>
      <c r="AY40" s="36">
        <f t="shared" si="20"/>
        <v>0</v>
      </c>
      <c r="AZ40" s="48">
        <v>0</v>
      </c>
      <c r="BA40" s="34">
        <v>0</v>
      </c>
      <c r="BB40" s="36">
        <f t="shared" si="21"/>
        <v>0</v>
      </c>
      <c r="BC40" s="34"/>
      <c r="BD40" s="36"/>
      <c r="BE40" s="36">
        <f t="shared" si="22"/>
        <v>0</v>
      </c>
      <c r="BF40" s="234">
        <f>'[1]Sheet1'!B32+'[1]Sheet1'!C32+'[1]Sheet1'!D32+'[1]Sheet1'!A32</f>
        <v>0</v>
      </c>
      <c r="BG40" s="42">
        <f t="shared" si="23"/>
        <v>2510.3</v>
      </c>
      <c r="BH40" s="42">
        <f t="shared" si="23"/>
        <v>1045.9583333333335</v>
      </c>
      <c r="BI40" s="42">
        <f t="shared" si="23"/>
        <v>603.4</v>
      </c>
      <c r="BJ40" s="42">
        <f t="shared" si="24"/>
        <v>57.68872246345057</v>
      </c>
      <c r="BK40" s="34">
        <v>2210.3</v>
      </c>
      <c r="BL40" s="36">
        <f t="shared" si="25"/>
        <v>920.9583333333335</v>
      </c>
      <c r="BM40" s="48">
        <v>513.8</v>
      </c>
      <c r="BN40" s="34"/>
      <c r="BO40" s="36">
        <f t="shared" si="26"/>
        <v>0</v>
      </c>
      <c r="BP40" s="48">
        <v>0</v>
      </c>
      <c r="BQ40" s="34"/>
      <c r="BR40" s="36">
        <f t="shared" si="27"/>
        <v>0</v>
      </c>
      <c r="BS40" s="48">
        <v>0</v>
      </c>
      <c r="BT40" s="34">
        <v>300</v>
      </c>
      <c r="BU40" s="36">
        <f t="shared" si="28"/>
        <v>125</v>
      </c>
      <c r="BV40" s="48">
        <v>89.6</v>
      </c>
      <c r="BW40" s="36"/>
      <c r="BX40" s="36">
        <f t="shared" si="29"/>
        <v>0</v>
      </c>
      <c r="BY40" s="41"/>
      <c r="BZ40" s="36">
        <v>600</v>
      </c>
      <c r="CA40" s="36">
        <f t="shared" si="30"/>
        <v>250</v>
      </c>
      <c r="CB40" s="48">
        <v>0</v>
      </c>
      <c r="CC40" s="36"/>
      <c r="CD40" s="36">
        <f t="shared" si="31"/>
        <v>0</v>
      </c>
      <c r="CE40" s="49">
        <v>0</v>
      </c>
      <c r="CF40" s="34">
        <f t="shared" si="38"/>
        <v>7274.2</v>
      </c>
      <c r="CG40" s="34">
        <f t="shared" si="38"/>
        <v>3030.916666666667</v>
      </c>
      <c r="CH40" s="34">
        <f t="shared" si="38"/>
        <v>2113.9300000000003</v>
      </c>
      <c r="CI40" s="34">
        <v>0</v>
      </c>
      <c r="CJ40" s="36">
        <f t="shared" si="32"/>
        <v>0</v>
      </c>
      <c r="CK40" s="233">
        <v>0</v>
      </c>
      <c r="CL40" s="34">
        <v>0</v>
      </c>
      <c r="CM40" s="36">
        <f t="shared" si="33"/>
        <v>0</v>
      </c>
      <c r="CN40" s="43"/>
      <c r="CO40" s="34"/>
      <c r="CP40" s="36">
        <f t="shared" si="34"/>
        <v>0</v>
      </c>
      <c r="CQ40" s="34"/>
      <c r="CR40" s="34">
        <v>0</v>
      </c>
      <c r="CS40" s="36">
        <f t="shared" si="35"/>
        <v>0</v>
      </c>
      <c r="CT40" s="48">
        <v>0</v>
      </c>
      <c r="CU40" s="44">
        <v>0</v>
      </c>
      <c r="CV40" s="36">
        <f t="shared" si="36"/>
        <v>0</v>
      </c>
      <c r="CW40" s="49">
        <v>0</v>
      </c>
      <c r="CX40" s="34">
        <f t="shared" si="1"/>
        <v>0</v>
      </c>
      <c r="CY40" s="34">
        <f t="shared" si="1"/>
        <v>0</v>
      </c>
      <c r="CZ40" s="34">
        <f t="shared" si="1"/>
        <v>0</v>
      </c>
    </row>
    <row r="41" spans="1:104" ht="15">
      <c r="A41" s="32">
        <v>30</v>
      </c>
      <c r="B41" s="33" t="s">
        <v>64</v>
      </c>
      <c r="C41" s="34">
        <v>0</v>
      </c>
      <c r="D41" s="34">
        <v>107.749</v>
      </c>
      <c r="E41" s="34">
        <f>CF41+CX41-CU41</f>
        <v>6450</v>
      </c>
      <c r="F41" s="34">
        <f>CG41+CY41-CV41</f>
        <v>2687.5</v>
      </c>
      <c r="G41" s="34">
        <f>CH41+CZ41-CW41</f>
        <v>2389.9</v>
      </c>
      <c r="H41" s="34">
        <f t="shared" si="2"/>
        <v>88.92651162790698</v>
      </c>
      <c r="I41" s="34">
        <f t="shared" si="3"/>
        <v>2350</v>
      </c>
      <c r="J41" s="34">
        <f t="shared" si="37"/>
        <v>979.1666666666666</v>
      </c>
      <c r="K41" s="34">
        <f t="shared" si="4"/>
        <v>931.5</v>
      </c>
      <c r="L41" s="34">
        <f t="shared" si="5"/>
        <v>95.13191489361702</v>
      </c>
      <c r="M41" s="35">
        <f t="shared" si="6"/>
        <v>49.4</v>
      </c>
      <c r="N41" s="35">
        <f t="shared" si="6"/>
        <v>20.583333333333332</v>
      </c>
      <c r="O41" s="35">
        <f t="shared" si="7"/>
        <v>46.7</v>
      </c>
      <c r="P41" s="35">
        <f t="shared" si="8"/>
        <v>226.8825910931174</v>
      </c>
      <c r="Q41" s="36">
        <v>0</v>
      </c>
      <c r="R41" s="36">
        <f t="shared" si="9"/>
        <v>0</v>
      </c>
      <c r="S41" s="48">
        <v>0</v>
      </c>
      <c r="T41" s="34"/>
      <c r="U41" s="36">
        <v>360.6</v>
      </c>
      <c r="V41" s="36">
        <f t="shared" si="11"/>
        <v>150.25</v>
      </c>
      <c r="W41" s="48">
        <v>81.9</v>
      </c>
      <c r="X41" s="34">
        <f t="shared" si="12"/>
        <v>54.509151414309486</v>
      </c>
      <c r="Y41" s="38"/>
      <c r="Z41" s="38"/>
      <c r="AA41" s="34"/>
      <c r="AB41" s="36">
        <v>49.4</v>
      </c>
      <c r="AC41" s="36">
        <f t="shared" si="13"/>
        <v>20.583333333333332</v>
      </c>
      <c r="AD41" s="48">
        <v>46.7</v>
      </c>
      <c r="AE41" s="34">
        <f t="shared" si="14"/>
        <v>226.8825910931174</v>
      </c>
      <c r="AF41" s="39"/>
      <c r="AG41" s="39"/>
      <c r="AH41" s="34"/>
      <c r="AI41" s="40"/>
      <c r="AJ41" s="36">
        <f t="shared" si="15"/>
        <v>0</v>
      </c>
      <c r="AK41" s="48">
        <v>0</v>
      </c>
      <c r="AL41" s="34"/>
      <c r="AM41" s="36">
        <f t="shared" si="16"/>
        <v>0</v>
      </c>
      <c r="AN41" s="48">
        <v>0</v>
      </c>
      <c r="AO41" s="36"/>
      <c r="AP41" s="36">
        <f t="shared" si="17"/>
        <v>0</v>
      </c>
      <c r="AQ41" s="37">
        <f>'[1]Sheet1'!G33+'[1]Sheet1'!F33</f>
        <v>0</v>
      </c>
      <c r="AR41" s="34">
        <v>0</v>
      </c>
      <c r="AS41" s="36">
        <f t="shared" si="18"/>
        <v>0</v>
      </c>
      <c r="AT41" s="34"/>
      <c r="AU41" s="34">
        <v>3500</v>
      </c>
      <c r="AV41" s="36">
        <f t="shared" si="19"/>
        <v>1458.3333333333335</v>
      </c>
      <c r="AW41" s="48">
        <v>1458.4</v>
      </c>
      <c r="AX41" s="34"/>
      <c r="AY41" s="36">
        <f t="shared" si="20"/>
        <v>0</v>
      </c>
      <c r="AZ41" s="48">
        <v>0</v>
      </c>
      <c r="BA41" s="34">
        <v>0</v>
      </c>
      <c r="BB41" s="36">
        <f t="shared" si="21"/>
        <v>0</v>
      </c>
      <c r="BC41" s="34"/>
      <c r="BD41" s="36"/>
      <c r="BE41" s="36">
        <f t="shared" si="22"/>
        <v>0</v>
      </c>
      <c r="BF41" s="234">
        <f>'[1]Sheet1'!B33+'[1]Sheet1'!C33+'[1]Sheet1'!D33+'[1]Sheet1'!A33</f>
        <v>0</v>
      </c>
      <c r="BG41" s="42">
        <f t="shared" si="23"/>
        <v>1940</v>
      </c>
      <c r="BH41" s="42">
        <f t="shared" si="23"/>
        <v>808.3333333333333</v>
      </c>
      <c r="BI41" s="42">
        <f t="shared" si="23"/>
        <v>802.9</v>
      </c>
      <c r="BJ41" s="42">
        <f t="shared" si="24"/>
        <v>99.3278350515464</v>
      </c>
      <c r="BK41" s="34">
        <v>1940</v>
      </c>
      <c r="BL41" s="36">
        <f t="shared" si="25"/>
        <v>808.3333333333333</v>
      </c>
      <c r="BM41" s="48">
        <v>802.9</v>
      </c>
      <c r="BN41" s="34"/>
      <c r="BO41" s="36">
        <f t="shared" si="26"/>
        <v>0</v>
      </c>
      <c r="BP41" s="48">
        <v>0</v>
      </c>
      <c r="BQ41" s="34"/>
      <c r="BR41" s="36">
        <f t="shared" si="27"/>
        <v>0</v>
      </c>
      <c r="BS41" s="48">
        <v>0</v>
      </c>
      <c r="BT41" s="34"/>
      <c r="BU41" s="36">
        <f t="shared" si="28"/>
        <v>0</v>
      </c>
      <c r="BV41" s="48">
        <v>0</v>
      </c>
      <c r="BW41" s="36"/>
      <c r="BX41" s="36">
        <f t="shared" si="29"/>
        <v>0</v>
      </c>
      <c r="BY41" s="41"/>
      <c r="BZ41" s="36">
        <v>600</v>
      </c>
      <c r="CA41" s="36">
        <f t="shared" si="30"/>
        <v>250</v>
      </c>
      <c r="CB41" s="48">
        <v>0</v>
      </c>
      <c r="CC41" s="36"/>
      <c r="CD41" s="36">
        <f t="shared" si="31"/>
        <v>0</v>
      </c>
      <c r="CE41" s="49">
        <v>0</v>
      </c>
      <c r="CF41" s="34">
        <f t="shared" si="38"/>
        <v>6450</v>
      </c>
      <c r="CG41" s="34">
        <f t="shared" si="38"/>
        <v>2687.5</v>
      </c>
      <c r="CH41" s="34">
        <f t="shared" si="38"/>
        <v>2389.9</v>
      </c>
      <c r="CI41" s="34">
        <v>0</v>
      </c>
      <c r="CJ41" s="36">
        <f t="shared" si="32"/>
        <v>0</v>
      </c>
      <c r="CK41" s="233">
        <v>0</v>
      </c>
      <c r="CL41" s="34"/>
      <c r="CM41" s="36">
        <f t="shared" si="33"/>
        <v>0</v>
      </c>
      <c r="CN41" s="43"/>
      <c r="CO41" s="34"/>
      <c r="CP41" s="36">
        <f t="shared" si="34"/>
        <v>0</v>
      </c>
      <c r="CQ41" s="34"/>
      <c r="CR41" s="34"/>
      <c r="CS41" s="36">
        <f t="shared" si="35"/>
        <v>0</v>
      </c>
      <c r="CT41" s="48">
        <v>0</v>
      </c>
      <c r="CU41" s="44">
        <v>300</v>
      </c>
      <c r="CV41" s="36">
        <f t="shared" si="36"/>
        <v>125</v>
      </c>
      <c r="CW41" s="49">
        <v>0</v>
      </c>
      <c r="CX41" s="34">
        <f t="shared" si="1"/>
        <v>300</v>
      </c>
      <c r="CY41" s="34">
        <f t="shared" si="1"/>
        <v>125</v>
      </c>
      <c r="CZ41" s="34">
        <f t="shared" si="1"/>
        <v>0</v>
      </c>
    </row>
    <row r="42" spans="1:104" ht="15">
      <c r="A42" s="32">
        <v>31</v>
      </c>
      <c r="B42" s="33" t="s">
        <v>65</v>
      </c>
      <c r="C42" s="34">
        <v>6.608</v>
      </c>
      <c r="D42" s="34">
        <v>38.8849</v>
      </c>
      <c r="E42" s="34">
        <f>CF42+CX42-CU42</f>
        <v>19411.9</v>
      </c>
      <c r="F42" s="34">
        <f>CG42+CY42-CV42</f>
        <v>8088.291666666666</v>
      </c>
      <c r="G42" s="34">
        <f>CH42+CZ42-CW42</f>
        <v>8139.635900000001</v>
      </c>
      <c r="H42" s="34">
        <f t="shared" si="2"/>
        <v>100.63479700596028</v>
      </c>
      <c r="I42" s="34">
        <f t="shared" si="3"/>
        <v>6165.1</v>
      </c>
      <c r="J42" s="34">
        <f t="shared" si="37"/>
        <v>2568.7916666666665</v>
      </c>
      <c r="K42" s="34">
        <f t="shared" si="4"/>
        <v>2870.1359</v>
      </c>
      <c r="L42" s="34">
        <f t="shared" si="5"/>
        <v>111.73097208479994</v>
      </c>
      <c r="M42" s="35">
        <f t="shared" si="6"/>
        <v>200</v>
      </c>
      <c r="N42" s="35">
        <f t="shared" si="6"/>
        <v>83.33333333333334</v>
      </c>
      <c r="O42" s="35">
        <f t="shared" si="7"/>
        <v>202.434</v>
      </c>
      <c r="P42" s="35">
        <f t="shared" si="8"/>
        <v>242.92079999999996</v>
      </c>
      <c r="Q42" s="36">
        <v>0</v>
      </c>
      <c r="R42" s="36">
        <f t="shared" si="9"/>
        <v>0</v>
      </c>
      <c r="S42" s="48">
        <v>0.034</v>
      </c>
      <c r="T42" s="34"/>
      <c r="U42" s="36">
        <v>4865.1</v>
      </c>
      <c r="V42" s="36">
        <f t="shared" si="11"/>
        <v>2027.125</v>
      </c>
      <c r="W42" s="48">
        <v>2360.7519</v>
      </c>
      <c r="X42" s="34">
        <f t="shared" si="12"/>
        <v>116.45813159030646</v>
      </c>
      <c r="Y42" s="38"/>
      <c r="Z42" s="38"/>
      <c r="AA42" s="34"/>
      <c r="AB42" s="36">
        <v>200</v>
      </c>
      <c r="AC42" s="36">
        <f t="shared" si="13"/>
        <v>83.33333333333334</v>
      </c>
      <c r="AD42" s="48">
        <v>202.4</v>
      </c>
      <c r="AE42" s="34">
        <f t="shared" si="14"/>
        <v>242.88</v>
      </c>
      <c r="AF42" s="39"/>
      <c r="AG42" s="39"/>
      <c r="AH42" s="34"/>
      <c r="AI42" s="40">
        <v>100</v>
      </c>
      <c r="AJ42" s="36">
        <f t="shared" si="15"/>
        <v>41.66666666666667</v>
      </c>
      <c r="AK42" s="48">
        <v>0</v>
      </c>
      <c r="AL42" s="34"/>
      <c r="AM42" s="36">
        <f t="shared" si="16"/>
        <v>0</v>
      </c>
      <c r="AN42" s="48">
        <v>0</v>
      </c>
      <c r="AO42" s="36"/>
      <c r="AP42" s="36">
        <f t="shared" si="17"/>
        <v>0</v>
      </c>
      <c r="AQ42" s="37">
        <f>'[1]Sheet1'!G34+'[1]Sheet1'!F34</f>
        <v>0</v>
      </c>
      <c r="AR42" s="34">
        <v>0</v>
      </c>
      <c r="AS42" s="36">
        <f t="shared" si="18"/>
        <v>0</v>
      </c>
      <c r="AT42" s="34"/>
      <c r="AU42" s="34">
        <v>12646.8</v>
      </c>
      <c r="AV42" s="36">
        <f t="shared" si="19"/>
        <v>5269.499999999999</v>
      </c>
      <c r="AW42" s="48">
        <v>5269.5</v>
      </c>
      <c r="AX42" s="34"/>
      <c r="AY42" s="36">
        <f t="shared" si="20"/>
        <v>0</v>
      </c>
      <c r="AZ42" s="48">
        <v>0</v>
      </c>
      <c r="BA42" s="34">
        <v>0</v>
      </c>
      <c r="BB42" s="36">
        <f t="shared" si="21"/>
        <v>0</v>
      </c>
      <c r="BC42" s="34"/>
      <c r="BD42" s="36"/>
      <c r="BE42" s="36">
        <f t="shared" si="22"/>
        <v>0</v>
      </c>
      <c r="BF42" s="234">
        <f>'[1]Sheet1'!B34+'[1]Sheet1'!C34+'[1]Sheet1'!D34+'[1]Sheet1'!A34</f>
        <v>5.85</v>
      </c>
      <c r="BG42" s="42">
        <f t="shared" si="23"/>
        <v>1000</v>
      </c>
      <c r="BH42" s="42">
        <f t="shared" si="23"/>
        <v>416.66666666666663</v>
      </c>
      <c r="BI42" s="42">
        <f t="shared" si="23"/>
        <v>301.1</v>
      </c>
      <c r="BJ42" s="42">
        <f t="shared" si="24"/>
        <v>72.26400000000001</v>
      </c>
      <c r="BK42" s="34">
        <v>1000</v>
      </c>
      <c r="BL42" s="36">
        <f t="shared" si="25"/>
        <v>416.66666666666663</v>
      </c>
      <c r="BM42" s="48">
        <v>301.1</v>
      </c>
      <c r="BN42" s="34"/>
      <c r="BO42" s="36">
        <f t="shared" si="26"/>
        <v>0</v>
      </c>
      <c r="BP42" s="48">
        <v>0</v>
      </c>
      <c r="BQ42" s="34"/>
      <c r="BR42" s="36">
        <f t="shared" si="27"/>
        <v>0</v>
      </c>
      <c r="BS42" s="48">
        <v>0</v>
      </c>
      <c r="BT42" s="34"/>
      <c r="BU42" s="36">
        <f t="shared" si="28"/>
        <v>0</v>
      </c>
      <c r="BV42" s="48">
        <v>0</v>
      </c>
      <c r="BW42" s="36"/>
      <c r="BX42" s="36">
        <f t="shared" si="29"/>
        <v>0</v>
      </c>
      <c r="BY42" s="41"/>
      <c r="BZ42" s="36">
        <v>600</v>
      </c>
      <c r="CA42" s="36">
        <f t="shared" si="30"/>
        <v>250</v>
      </c>
      <c r="CB42" s="48">
        <v>0</v>
      </c>
      <c r="CC42" s="36"/>
      <c r="CD42" s="36">
        <f t="shared" si="31"/>
        <v>0</v>
      </c>
      <c r="CE42" s="49">
        <v>0</v>
      </c>
      <c r="CF42" s="34">
        <f t="shared" si="38"/>
        <v>19411.9</v>
      </c>
      <c r="CG42" s="34">
        <f t="shared" si="38"/>
        <v>8088.291666666666</v>
      </c>
      <c r="CH42" s="34">
        <f t="shared" si="38"/>
        <v>8139.635900000001</v>
      </c>
      <c r="CI42" s="34">
        <v>0</v>
      </c>
      <c r="CJ42" s="36">
        <f t="shared" si="32"/>
        <v>0</v>
      </c>
      <c r="CK42" s="233">
        <v>0</v>
      </c>
      <c r="CL42" s="34">
        <v>0</v>
      </c>
      <c r="CM42" s="36">
        <f t="shared" si="33"/>
        <v>0</v>
      </c>
      <c r="CN42" s="43"/>
      <c r="CO42" s="34"/>
      <c r="CP42" s="36">
        <f t="shared" si="34"/>
        <v>0</v>
      </c>
      <c r="CQ42" s="34"/>
      <c r="CR42" s="34">
        <v>0</v>
      </c>
      <c r="CS42" s="36">
        <f t="shared" si="35"/>
        <v>0</v>
      </c>
      <c r="CT42" s="48">
        <v>0</v>
      </c>
      <c r="CU42" s="44">
        <v>100</v>
      </c>
      <c r="CV42" s="36">
        <f t="shared" si="36"/>
        <v>41.66666666666667</v>
      </c>
      <c r="CW42" s="49">
        <v>0</v>
      </c>
      <c r="CX42" s="34">
        <f t="shared" si="1"/>
        <v>100</v>
      </c>
      <c r="CY42" s="34">
        <f t="shared" si="1"/>
        <v>41.66666666666667</v>
      </c>
      <c r="CZ42" s="34">
        <f t="shared" si="1"/>
        <v>0</v>
      </c>
    </row>
    <row r="43" spans="1:104" ht="15">
      <c r="A43" s="32">
        <v>32</v>
      </c>
      <c r="B43" s="33" t="s">
        <v>66</v>
      </c>
      <c r="C43" s="34">
        <v>0</v>
      </c>
      <c r="D43" s="34">
        <v>277.7738</v>
      </c>
      <c r="E43" s="34">
        <f>CF43+CX43-CU43</f>
        <v>12479.099999999999</v>
      </c>
      <c r="F43" s="34">
        <f>CG43+CY43-CV43</f>
        <v>5199.625</v>
      </c>
      <c r="G43" s="34">
        <f>CH43+CZ43-CW43</f>
        <v>1531.2150000000001</v>
      </c>
      <c r="H43" s="34">
        <f t="shared" si="2"/>
        <v>29.448566002355943</v>
      </c>
      <c r="I43" s="34">
        <f t="shared" si="3"/>
        <v>8379.099999999999</v>
      </c>
      <c r="J43" s="34">
        <f t="shared" si="37"/>
        <v>3491.291666666666</v>
      </c>
      <c r="K43" s="34">
        <f t="shared" si="4"/>
        <v>72.815</v>
      </c>
      <c r="L43" s="34">
        <f t="shared" si="5"/>
        <v>2.0856177871131747</v>
      </c>
      <c r="M43" s="35">
        <f t="shared" si="6"/>
        <v>90</v>
      </c>
      <c r="N43" s="35">
        <f t="shared" si="6"/>
        <v>37.5</v>
      </c>
      <c r="O43" s="35">
        <f t="shared" si="7"/>
        <v>12.526</v>
      </c>
      <c r="P43" s="35">
        <f t="shared" si="8"/>
        <v>33.40266666666666</v>
      </c>
      <c r="Q43" s="36">
        <v>0</v>
      </c>
      <c r="R43" s="36">
        <f t="shared" si="9"/>
        <v>0</v>
      </c>
      <c r="S43" s="48">
        <v>0.026</v>
      </c>
      <c r="T43" s="34"/>
      <c r="U43" s="36">
        <v>3811.7</v>
      </c>
      <c r="V43" s="36">
        <f t="shared" si="11"/>
        <v>1588.2083333333333</v>
      </c>
      <c r="W43" s="48">
        <v>60.289</v>
      </c>
      <c r="X43" s="34">
        <f t="shared" si="12"/>
        <v>3.7960385129994494</v>
      </c>
      <c r="Y43" s="38"/>
      <c r="Z43" s="38"/>
      <c r="AA43" s="34"/>
      <c r="AB43" s="36">
        <v>90</v>
      </c>
      <c r="AC43" s="36">
        <f t="shared" si="13"/>
        <v>37.5</v>
      </c>
      <c r="AD43" s="48">
        <v>12.5</v>
      </c>
      <c r="AE43" s="34">
        <f t="shared" si="14"/>
        <v>33.33333333333333</v>
      </c>
      <c r="AF43" s="39"/>
      <c r="AG43" s="39"/>
      <c r="AH43" s="34"/>
      <c r="AI43" s="40"/>
      <c r="AJ43" s="36">
        <f t="shared" si="15"/>
        <v>0</v>
      </c>
      <c r="AK43" s="48">
        <v>0</v>
      </c>
      <c r="AL43" s="34"/>
      <c r="AM43" s="36">
        <f t="shared" si="16"/>
        <v>0</v>
      </c>
      <c r="AN43" s="48">
        <v>0</v>
      </c>
      <c r="AO43" s="36"/>
      <c r="AP43" s="36">
        <f t="shared" si="17"/>
        <v>0</v>
      </c>
      <c r="AQ43" s="37">
        <f>'[1]Sheet1'!G35+'[1]Sheet1'!F35</f>
        <v>0</v>
      </c>
      <c r="AR43" s="34">
        <v>0</v>
      </c>
      <c r="AS43" s="36">
        <f t="shared" si="18"/>
        <v>0</v>
      </c>
      <c r="AT43" s="34"/>
      <c r="AU43" s="34">
        <v>3500</v>
      </c>
      <c r="AV43" s="36">
        <f t="shared" si="19"/>
        <v>1458.3333333333335</v>
      </c>
      <c r="AW43" s="48">
        <v>1458.4</v>
      </c>
      <c r="AX43" s="34"/>
      <c r="AY43" s="36">
        <f t="shared" si="20"/>
        <v>0</v>
      </c>
      <c r="AZ43" s="48">
        <v>0</v>
      </c>
      <c r="BA43" s="34">
        <v>0</v>
      </c>
      <c r="BB43" s="36">
        <f t="shared" si="21"/>
        <v>0</v>
      </c>
      <c r="BC43" s="34"/>
      <c r="BD43" s="36"/>
      <c r="BE43" s="36">
        <f t="shared" si="22"/>
        <v>0</v>
      </c>
      <c r="BF43" s="234">
        <f>'[1]Sheet1'!B35+'[1]Sheet1'!C35+'[1]Sheet1'!D35+'[1]Sheet1'!A35</f>
        <v>0</v>
      </c>
      <c r="BG43" s="42">
        <f t="shared" si="23"/>
        <v>4477.4</v>
      </c>
      <c r="BH43" s="42">
        <f t="shared" si="23"/>
        <v>1865.583333333333</v>
      </c>
      <c r="BI43" s="42">
        <f t="shared" si="23"/>
        <v>0</v>
      </c>
      <c r="BJ43" s="42">
        <f t="shared" si="24"/>
        <v>0</v>
      </c>
      <c r="BK43" s="34">
        <v>4477.4</v>
      </c>
      <c r="BL43" s="36">
        <f t="shared" si="25"/>
        <v>1865.583333333333</v>
      </c>
      <c r="BM43" s="48">
        <v>0</v>
      </c>
      <c r="BN43" s="34"/>
      <c r="BO43" s="36">
        <f t="shared" si="26"/>
        <v>0</v>
      </c>
      <c r="BP43" s="48">
        <v>0</v>
      </c>
      <c r="BQ43" s="34"/>
      <c r="BR43" s="36">
        <f t="shared" si="27"/>
        <v>0</v>
      </c>
      <c r="BS43" s="48">
        <v>0</v>
      </c>
      <c r="BT43" s="34"/>
      <c r="BU43" s="36">
        <f t="shared" si="28"/>
        <v>0</v>
      </c>
      <c r="BV43" s="48">
        <v>0</v>
      </c>
      <c r="BW43" s="36"/>
      <c r="BX43" s="36">
        <f t="shared" si="29"/>
        <v>0</v>
      </c>
      <c r="BY43" s="41"/>
      <c r="BZ43" s="36">
        <v>600</v>
      </c>
      <c r="CA43" s="36">
        <f t="shared" si="30"/>
        <v>250</v>
      </c>
      <c r="CB43" s="48">
        <v>0</v>
      </c>
      <c r="CC43" s="36"/>
      <c r="CD43" s="36">
        <f t="shared" si="31"/>
        <v>0</v>
      </c>
      <c r="CE43" s="49">
        <v>0</v>
      </c>
      <c r="CF43" s="34">
        <f t="shared" si="38"/>
        <v>12479.099999999999</v>
      </c>
      <c r="CG43" s="34">
        <f t="shared" si="38"/>
        <v>5199.625</v>
      </c>
      <c r="CH43" s="34">
        <f t="shared" si="38"/>
        <v>1531.2150000000001</v>
      </c>
      <c r="CI43" s="34">
        <v>0</v>
      </c>
      <c r="CJ43" s="36">
        <f t="shared" si="32"/>
        <v>0</v>
      </c>
      <c r="CK43" s="233">
        <v>0</v>
      </c>
      <c r="CL43" s="34">
        <v>0</v>
      </c>
      <c r="CM43" s="36">
        <f t="shared" si="33"/>
        <v>0</v>
      </c>
      <c r="CN43" s="43"/>
      <c r="CO43" s="34"/>
      <c r="CP43" s="36">
        <f t="shared" si="34"/>
        <v>0</v>
      </c>
      <c r="CQ43" s="34"/>
      <c r="CR43" s="34">
        <v>0</v>
      </c>
      <c r="CS43" s="36">
        <f t="shared" si="35"/>
        <v>0</v>
      </c>
      <c r="CT43" s="48">
        <v>0</v>
      </c>
      <c r="CU43" s="44">
        <v>500</v>
      </c>
      <c r="CV43" s="36">
        <f t="shared" si="36"/>
        <v>208.33333333333331</v>
      </c>
      <c r="CW43" s="49">
        <v>0</v>
      </c>
      <c r="CX43" s="34">
        <f t="shared" si="1"/>
        <v>500</v>
      </c>
      <c r="CY43" s="34">
        <f t="shared" si="1"/>
        <v>208.33333333333331</v>
      </c>
      <c r="CZ43" s="34">
        <f t="shared" si="1"/>
        <v>0</v>
      </c>
    </row>
    <row r="44" spans="1:104" ht="15">
      <c r="A44" s="32">
        <v>33</v>
      </c>
      <c r="B44" s="33" t="s">
        <v>67</v>
      </c>
      <c r="C44" s="34">
        <v>2.8885</v>
      </c>
      <c r="D44" s="34">
        <v>243.9297</v>
      </c>
      <c r="E44" s="34">
        <f>CF44+CX44-CU44</f>
        <v>54495.7</v>
      </c>
      <c r="F44" s="34">
        <f>CG44+CY44-CV44</f>
        <v>22706.541666666668</v>
      </c>
      <c r="G44" s="34">
        <f>CH44+CZ44-CW44</f>
        <v>16048.759999999998</v>
      </c>
      <c r="H44" s="34">
        <f t="shared" si="2"/>
        <v>70.67901504155373</v>
      </c>
      <c r="I44" s="34">
        <f t="shared" si="3"/>
        <v>20483.6</v>
      </c>
      <c r="J44" s="34">
        <f t="shared" si="37"/>
        <v>8534.833333333334</v>
      </c>
      <c r="K44" s="34">
        <f t="shared" si="4"/>
        <v>2126.96</v>
      </c>
      <c r="L44" s="34">
        <f t="shared" si="5"/>
        <v>24.920931867445173</v>
      </c>
      <c r="M44" s="35">
        <f t="shared" si="6"/>
        <v>1908.9</v>
      </c>
      <c r="N44" s="35">
        <f t="shared" si="6"/>
        <v>795.3750000000001</v>
      </c>
      <c r="O44" s="35">
        <f t="shared" si="7"/>
        <v>683.806</v>
      </c>
      <c r="P44" s="35">
        <f t="shared" si="8"/>
        <v>85.97278013515637</v>
      </c>
      <c r="Q44" s="36">
        <v>187.4</v>
      </c>
      <c r="R44" s="36">
        <f t="shared" si="9"/>
        <v>78.08333333333334</v>
      </c>
      <c r="S44" s="48">
        <v>0.116</v>
      </c>
      <c r="T44" s="34">
        <f t="shared" si="10"/>
        <v>0.14855923159018142</v>
      </c>
      <c r="U44" s="36">
        <v>14524.7</v>
      </c>
      <c r="V44" s="36">
        <f t="shared" si="11"/>
        <v>6051.958333333333</v>
      </c>
      <c r="W44" s="48">
        <v>1105.2</v>
      </c>
      <c r="X44" s="34">
        <f t="shared" si="12"/>
        <v>18.26185738776016</v>
      </c>
      <c r="Y44" s="38"/>
      <c r="Z44" s="38"/>
      <c r="AA44" s="34"/>
      <c r="AB44" s="36">
        <v>1721.5</v>
      </c>
      <c r="AC44" s="36">
        <f t="shared" si="13"/>
        <v>717.2916666666667</v>
      </c>
      <c r="AD44" s="48">
        <v>683.69</v>
      </c>
      <c r="AE44" s="34">
        <f t="shared" si="14"/>
        <v>95.31548068544873</v>
      </c>
      <c r="AF44" s="39"/>
      <c r="AG44" s="39"/>
      <c r="AH44" s="34"/>
      <c r="AI44" s="40">
        <v>400</v>
      </c>
      <c r="AJ44" s="36">
        <f t="shared" si="15"/>
        <v>166.66666666666669</v>
      </c>
      <c r="AK44" s="48">
        <v>24.5</v>
      </c>
      <c r="AL44" s="34"/>
      <c r="AM44" s="36">
        <f t="shared" si="16"/>
        <v>0</v>
      </c>
      <c r="AN44" s="48">
        <v>0</v>
      </c>
      <c r="AO44" s="36"/>
      <c r="AP44" s="36">
        <f t="shared" si="17"/>
        <v>0</v>
      </c>
      <c r="AQ44" s="37">
        <f>'[1]Sheet1'!G36+'[1]Sheet1'!F36</f>
        <v>0</v>
      </c>
      <c r="AR44" s="34">
        <v>0</v>
      </c>
      <c r="AS44" s="36">
        <f t="shared" si="18"/>
        <v>0</v>
      </c>
      <c r="AT44" s="34"/>
      <c r="AU44" s="34">
        <v>33412.1</v>
      </c>
      <c r="AV44" s="36">
        <f t="shared" si="19"/>
        <v>13921.708333333334</v>
      </c>
      <c r="AW44" s="48">
        <v>13921.8</v>
      </c>
      <c r="AX44" s="34"/>
      <c r="AY44" s="36">
        <f t="shared" si="20"/>
        <v>0</v>
      </c>
      <c r="AZ44" s="48">
        <v>0</v>
      </c>
      <c r="BA44" s="34">
        <v>0</v>
      </c>
      <c r="BB44" s="36">
        <f t="shared" si="21"/>
        <v>0</v>
      </c>
      <c r="BC44" s="34"/>
      <c r="BD44" s="36"/>
      <c r="BE44" s="36">
        <f t="shared" si="22"/>
        <v>0</v>
      </c>
      <c r="BF44" s="234">
        <f>'[1]Sheet1'!B36+'[1]Sheet1'!C36+'[1]Sheet1'!D36+'[1]Sheet1'!A36</f>
        <v>3.9</v>
      </c>
      <c r="BG44" s="42">
        <f t="shared" si="23"/>
        <v>3650</v>
      </c>
      <c r="BH44" s="42">
        <f t="shared" si="23"/>
        <v>1520.8333333333335</v>
      </c>
      <c r="BI44" s="42">
        <f t="shared" si="23"/>
        <v>309.554</v>
      </c>
      <c r="BJ44" s="42">
        <f t="shared" si="24"/>
        <v>20.354235616438352</v>
      </c>
      <c r="BK44" s="34">
        <v>3650</v>
      </c>
      <c r="BL44" s="36">
        <f t="shared" si="25"/>
        <v>1520.8333333333335</v>
      </c>
      <c r="BM44" s="48">
        <v>309.554</v>
      </c>
      <c r="BN44" s="34"/>
      <c r="BO44" s="36">
        <f t="shared" si="26"/>
        <v>0</v>
      </c>
      <c r="BP44" s="48">
        <v>0</v>
      </c>
      <c r="BQ44" s="34"/>
      <c r="BR44" s="36">
        <f t="shared" si="27"/>
        <v>0</v>
      </c>
      <c r="BS44" s="48">
        <v>0</v>
      </c>
      <c r="BT44" s="34"/>
      <c r="BU44" s="36">
        <f t="shared" si="28"/>
        <v>0</v>
      </c>
      <c r="BV44" s="48">
        <v>0</v>
      </c>
      <c r="BW44" s="36"/>
      <c r="BX44" s="36">
        <f t="shared" si="29"/>
        <v>0</v>
      </c>
      <c r="BY44" s="41"/>
      <c r="BZ44" s="36">
        <v>600</v>
      </c>
      <c r="CA44" s="36">
        <f t="shared" si="30"/>
        <v>250</v>
      </c>
      <c r="CB44" s="48">
        <v>0</v>
      </c>
      <c r="CC44" s="36"/>
      <c r="CD44" s="36">
        <f t="shared" si="31"/>
        <v>0</v>
      </c>
      <c r="CE44" s="49">
        <v>0</v>
      </c>
      <c r="CF44" s="34">
        <f t="shared" si="38"/>
        <v>54495.7</v>
      </c>
      <c r="CG44" s="34">
        <f t="shared" si="38"/>
        <v>22706.541666666668</v>
      </c>
      <c r="CH44" s="34">
        <f t="shared" si="38"/>
        <v>16048.759999999998</v>
      </c>
      <c r="CI44" s="34">
        <v>0</v>
      </c>
      <c r="CJ44" s="36">
        <f t="shared" si="32"/>
        <v>0</v>
      </c>
      <c r="CK44" s="233">
        <v>0</v>
      </c>
      <c r="CL44" s="34">
        <v>0</v>
      </c>
      <c r="CM44" s="36">
        <f t="shared" si="33"/>
        <v>0</v>
      </c>
      <c r="CN44" s="43"/>
      <c r="CO44" s="34"/>
      <c r="CP44" s="36">
        <f t="shared" si="34"/>
        <v>0</v>
      </c>
      <c r="CQ44" s="34"/>
      <c r="CR44" s="34">
        <v>0</v>
      </c>
      <c r="CS44" s="36">
        <f t="shared" si="35"/>
        <v>0</v>
      </c>
      <c r="CT44" s="48">
        <v>0</v>
      </c>
      <c r="CU44" s="44">
        <v>4000</v>
      </c>
      <c r="CV44" s="36">
        <f t="shared" si="36"/>
        <v>1666.6666666666665</v>
      </c>
      <c r="CW44" s="49">
        <v>1260.54</v>
      </c>
      <c r="CX44" s="34">
        <f aca="true" t="shared" si="39" ref="CX44:CZ75">CI44+CL44+CO44+CR44+CU44</f>
        <v>4000</v>
      </c>
      <c r="CY44" s="34">
        <f t="shared" si="39"/>
        <v>1666.6666666666665</v>
      </c>
      <c r="CZ44" s="34">
        <f t="shared" si="39"/>
        <v>1260.54</v>
      </c>
    </row>
    <row r="45" spans="1:104" ht="15">
      <c r="A45" s="32">
        <v>34</v>
      </c>
      <c r="B45" s="33" t="s">
        <v>68</v>
      </c>
      <c r="C45" s="34">
        <v>37.541</v>
      </c>
      <c r="D45" s="34">
        <v>894.0319</v>
      </c>
      <c r="E45" s="34">
        <f>CF45+CX45-CU45</f>
        <v>68213</v>
      </c>
      <c r="F45" s="34">
        <f>CG45+CY45-CV45</f>
        <v>28422.083333333336</v>
      </c>
      <c r="G45" s="34">
        <f>CH45+CZ45-CW45</f>
        <v>25157.921</v>
      </c>
      <c r="H45" s="34">
        <f t="shared" si="2"/>
        <v>88.51540087666572</v>
      </c>
      <c r="I45" s="34">
        <f t="shared" si="3"/>
        <v>10298.1</v>
      </c>
      <c r="J45" s="34">
        <f t="shared" si="37"/>
        <v>4290.875</v>
      </c>
      <c r="K45" s="34">
        <f t="shared" si="4"/>
        <v>1526.6209999999999</v>
      </c>
      <c r="L45" s="34">
        <f t="shared" si="5"/>
        <v>35.578314446354184</v>
      </c>
      <c r="M45" s="35">
        <f t="shared" si="6"/>
        <v>1227.8</v>
      </c>
      <c r="N45" s="35">
        <f t="shared" si="6"/>
        <v>511.5833333333333</v>
      </c>
      <c r="O45" s="35">
        <f t="shared" si="7"/>
        <v>913.886</v>
      </c>
      <c r="P45" s="35">
        <f t="shared" si="8"/>
        <v>178.63873595048054</v>
      </c>
      <c r="Q45" s="36">
        <v>27.8</v>
      </c>
      <c r="R45" s="36">
        <f t="shared" si="9"/>
        <v>11.583333333333334</v>
      </c>
      <c r="S45" s="50">
        <v>9.074</v>
      </c>
      <c r="T45" s="34">
        <f t="shared" si="10"/>
        <v>78.33669064748202</v>
      </c>
      <c r="U45" s="36">
        <v>5700</v>
      </c>
      <c r="V45" s="36">
        <f t="shared" si="11"/>
        <v>2375</v>
      </c>
      <c r="W45" s="50">
        <v>331.185</v>
      </c>
      <c r="X45" s="34">
        <f t="shared" si="12"/>
        <v>13.94463157894737</v>
      </c>
      <c r="Y45" s="38"/>
      <c r="Z45" s="38"/>
      <c r="AA45" s="34"/>
      <c r="AB45" s="36">
        <v>1200</v>
      </c>
      <c r="AC45" s="36">
        <f t="shared" si="13"/>
        <v>500</v>
      </c>
      <c r="AD45" s="50">
        <v>904.812</v>
      </c>
      <c r="AE45" s="34">
        <f t="shared" si="14"/>
        <v>180.9624</v>
      </c>
      <c r="AF45" s="39"/>
      <c r="AG45" s="39"/>
      <c r="AH45" s="34"/>
      <c r="AI45" s="40">
        <v>215</v>
      </c>
      <c r="AJ45" s="36">
        <f t="shared" si="15"/>
        <v>89.58333333333334</v>
      </c>
      <c r="AK45" s="50">
        <v>14.8</v>
      </c>
      <c r="AL45" s="34"/>
      <c r="AM45" s="36">
        <f t="shared" si="16"/>
        <v>0</v>
      </c>
      <c r="AN45" s="50">
        <v>0</v>
      </c>
      <c r="AO45" s="36"/>
      <c r="AP45" s="36">
        <f t="shared" si="17"/>
        <v>0</v>
      </c>
      <c r="AQ45" s="37">
        <f>'[1]Sheet1'!G37+'[1]Sheet1'!F37</f>
        <v>0</v>
      </c>
      <c r="AR45" s="34">
        <v>0</v>
      </c>
      <c r="AS45" s="36">
        <f t="shared" si="18"/>
        <v>0</v>
      </c>
      <c r="AT45" s="34"/>
      <c r="AU45" s="34">
        <v>56714.9</v>
      </c>
      <c r="AV45" s="36">
        <f t="shared" si="19"/>
        <v>23631.208333333336</v>
      </c>
      <c r="AW45" s="50">
        <v>23631.3</v>
      </c>
      <c r="AX45" s="34"/>
      <c r="AY45" s="36">
        <f t="shared" si="20"/>
        <v>0</v>
      </c>
      <c r="AZ45" s="50">
        <v>0</v>
      </c>
      <c r="BA45" s="34">
        <v>0</v>
      </c>
      <c r="BB45" s="36">
        <f t="shared" si="21"/>
        <v>0</v>
      </c>
      <c r="BC45" s="34"/>
      <c r="BD45" s="36"/>
      <c r="BE45" s="36">
        <f t="shared" si="22"/>
        <v>0</v>
      </c>
      <c r="BF45" s="234">
        <f>'[1]Sheet1'!B37+'[1]Sheet1'!C37+'[1]Sheet1'!D37+'[1]Sheet1'!A37</f>
        <v>0</v>
      </c>
      <c r="BG45" s="42">
        <f t="shared" si="23"/>
        <v>3155.3</v>
      </c>
      <c r="BH45" s="42">
        <f t="shared" si="23"/>
        <v>1314.7083333333333</v>
      </c>
      <c r="BI45" s="42">
        <f t="shared" si="23"/>
        <v>240.2</v>
      </c>
      <c r="BJ45" s="42">
        <f t="shared" si="24"/>
        <v>18.27021202421323</v>
      </c>
      <c r="BK45" s="34">
        <v>3155.3</v>
      </c>
      <c r="BL45" s="36">
        <f t="shared" si="25"/>
        <v>1314.7083333333333</v>
      </c>
      <c r="BM45" s="50">
        <v>204.2</v>
      </c>
      <c r="BN45" s="34"/>
      <c r="BO45" s="36">
        <f t="shared" si="26"/>
        <v>0</v>
      </c>
      <c r="BP45" s="50">
        <v>36</v>
      </c>
      <c r="BQ45" s="34"/>
      <c r="BR45" s="36">
        <f t="shared" si="27"/>
        <v>0</v>
      </c>
      <c r="BS45" s="50">
        <v>0</v>
      </c>
      <c r="BT45" s="34"/>
      <c r="BU45" s="36">
        <f t="shared" si="28"/>
        <v>0</v>
      </c>
      <c r="BV45" s="50">
        <v>0</v>
      </c>
      <c r="BW45" s="36"/>
      <c r="BX45" s="36">
        <f t="shared" si="29"/>
        <v>0</v>
      </c>
      <c r="BY45" s="41"/>
      <c r="BZ45" s="36">
        <v>1200</v>
      </c>
      <c r="CA45" s="36">
        <f t="shared" si="30"/>
        <v>500</v>
      </c>
      <c r="CB45" s="50">
        <v>0</v>
      </c>
      <c r="CC45" s="36"/>
      <c r="CD45" s="36">
        <f t="shared" si="31"/>
        <v>0</v>
      </c>
      <c r="CE45" s="50">
        <v>26.55</v>
      </c>
      <c r="CF45" s="34">
        <f t="shared" si="38"/>
        <v>68213</v>
      </c>
      <c r="CG45" s="34">
        <f t="shared" si="38"/>
        <v>28422.083333333336</v>
      </c>
      <c r="CH45" s="34">
        <f t="shared" si="38"/>
        <v>25157.921</v>
      </c>
      <c r="CI45" s="34">
        <v>0</v>
      </c>
      <c r="CJ45" s="36">
        <f t="shared" si="32"/>
        <v>0</v>
      </c>
      <c r="CK45" s="232">
        <v>0</v>
      </c>
      <c r="CL45" s="34">
        <v>0</v>
      </c>
      <c r="CM45" s="36">
        <f t="shared" si="33"/>
        <v>0</v>
      </c>
      <c r="CN45" s="43"/>
      <c r="CO45" s="34"/>
      <c r="CP45" s="36">
        <f t="shared" si="34"/>
        <v>0</v>
      </c>
      <c r="CQ45" s="34"/>
      <c r="CR45" s="34">
        <v>0</v>
      </c>
      <c r="CS45" s="36">
        <f t="shared" si="35"/>
        <v>0</v>
      </c>
      <c r="CT45" s="50">
        <v>0</v>
      </c>
      <c r="CU45" s="44">
        <v>0</v>
      </c>
      <c r="CV45" s="36">
        <f t="shared" si="36"/>
        <v>0</v>
      </c>
      <c r="CW45" s="50">
        <v>0</v>
      </c>
      <c r="CX45" s="34">
        <f t="shared" si="39"/>
        <v>0</v>
      </c>
      <c r="CY45" s="34">
        <f t="shared" si="39"/>
        <v>0</v>
      </c>
      <c r="CZ45" s="34">
        <f t="shared" si="39"/>
        <v>0</v>
      </c>
    </row>
    <row r="46" spans="1:104" ht="15">
      <c r="A46" s="32">
        <v>35</v>
      </c>
      <c r="B46" s="33" t="s">
        <v>69</v>
      </c>
      <c r="C46" s="34">
        <v>0</v>
      </c>
      <c r="D46" s="34">
        <v>0</v>
      </c>
      <c r="E46" s="34">
        <f>CF46+CX46-CU46</f>
        <v>8426.3</v>
      </c>
      <c r="F46" s="34">
        <f>CG46+CY46-CV46</f>
        <v>3510.958333333333</v>
      </c>
      <c r="G46" s="34">
        <f>CH46+CZ46-CW46</f>
        <v>3419.738</v>
      </c>
      <c r="H46" s="34">
        <f t="shared" si="2"/>
        <v>97.40183947877479</v>
      </c>
      <c r="I46" s="34">
        <f t="shared" si="3"/>
        <v>1515.8</v>
      </c>
      <c r="J46" s="34">
        <f t="shared" si="37"/>
        <v>631.5833333333333</v>
      </c>
      <c r="K46" s="34">
        <f t="shared" si="4"/>
        <v>540.338</v>
      </c>
      <c r="L46" s="34">
        <f t="shared" si="5"/>
        <v>85.55292254914897</v>
      </c>
      <c r="M46" s="35">
        <f t="shared" si="6"/>
        <v>125</v>
      </c>
      <c r="N46" s="35">
        <f t="shared" si="6"/>
        <v>52.08333333333333</v>
      </c>
      <c r="O46" s="35">
        <f t="shared" si="7"/>
        <v>39.538</v>
      </c>
      <c r="P46" s="35">
        <f t="shared" si="8"/>
        <v>75.91296</v>
      </c>
      <c r="Q46" s="36">
        <v>0</v>
      </c>
      <c r="R46" s="36">
        <f t="shared" si="9"/>
        <v>0</v>
      </c>
      <c r="S46" s="48">
        <v>0.038</v>
      </c>
      <c r="T46" s="34"/>
      <c r="U46" s="36">
        <v>527</v>
      </c>
      <c r="V46" s="36">
        <f t="shared" si="11"/>
        <v>219.58333333333331</v>
      </c>
      <c r="W46" s="48">
        <v>140</v>
      </c>
      <c r="X46" s="34">
        <f t="shared" si="12"/>
        <v>63.75711574952562</v>
      </c>
      <c r="Y46" s="38"/>
      <c r="Z46" s="38"/>
      <c r="AA46" s="34"/>
      <c r="AB46" s="36">
        <v>125</v>
      </c>
      <c r="AC46" s="36">
        <f t="shared" si="13"/>
        <v>52.08333333333333</v>
      </c>
      <c r="AD46" s="48">
        <v>39.5</v>
      </c>
      <c r="AE46" s="34">
        <f t="shared" si="14"/>
        <v>75.84</v>
      </c>
      <c r="AF46" s="39"/>
      <c r="AG46" s="39"/>
      <c r="AH46" s="34"/>
      <c r="AI46" s="40"/>
      <c r="AJ46" s="36">
        <f t="shared" si="15"/>
        <v>0</v>
      </c>
      <c r="AK46" s="48">
        <v>0</v>
      </c>
      <c r="AL46" s="34"/>
      <c r="AM46" s="36">
        <f t="shared" si="16"/>
        <v>0</v>
      </c>
      <c r="AN46" s="48">
        <v>0</v>
      </c>
      <c r="AO46" s="36"/>
      <c r="AP46" s="36">
        <f t="shared" si="17"/>
        <v>0</v>
      </c>
      <c r="AQ46" s="37">
        <f>'[1]Sheet1'!G38+'[1]Sheet1'!F38</f>
        <v>0</v>
      </c>
      <c r="AR46" s="34">
        <v>0</v>
      </c>
      <c r="AS46" s="36">
        <f t="shared" si="18"/>
        <v>0</v>
      </c>
      <c r="AT46" s="34"/>
      <c r="AU46" s="34">
        <v>6910.5</v>
      </c>
      <c r="AV46" s="36">
        <f t="shared" si="19"/>
        <v>2879.375</v>
      </c>
      <c r="AW46" s="48">
        <v>2879.4</v>
      </c>
      <c r="AX46" s="34"/>
      <c r="AY46" s="36">
        <f t="shared" si="20"/>
        <v>0</v>
      </c>
      <c r="AZ46" s="48">
        <v>0</v>
      </c>
      <c r="BA46" s="34">
        <v>0</v>
      </c>
      <c r="BB46" s="36">
        <f t="shared" si="21"/>
        <v>0</v>
      </c>
      <c r="BC46" s="34"/>
      <c r="BD46" s="36"/>
      <c r="BE46" s="36">
        <f t="shared" si="22"/>
        <v>0</v>
      </c>
      <c r="BF46" s="234">
        <f>'[1]Sheet1'!B38+'[1]Sheet1'!C38+'[1]Sheet1'!D38+'[1]Sheet1'!A38</f>
        <v>17</v>
      </c>
      <c r="BG46" s="42">
        <f t="shared" si="23"/>
        <v>863.8</v>
      </c>
      <c r="BH46" s="42">
        <f t="shared" si="23"/>
        <v>359.9166666666667</v>
      </c>
      <c r="BI46" s="42">
        <f t="shared" si="23"/>
        <v>343.79999999999995</v>
      </c>
      <c r="BJ46" s="42">
        <f t="shared" si="24"/>
        <v>95.52211159990736</v>
      </c>
      <c r="BK46" s="34">
        <v>863.8</v>
      </c>
      <c r="BL46" s="36">
        <f t="shared" si="25"/>
        <v>359.9166666666667</v>
      </c>
      <c r="BM46" s="48">
        <v>143.2</v>
      </c>
      <c r="BN46" s="34"/>
      <c r="BO46" s="36">
        <f t="shared" si="26"/>
        <v>0</v>
      </c>
      <c r="BP46" s="48">
        <v>200.6</v>
      </c>
      <c r="BQ46" s="34"/>
      <c r="BR46" s="36">
        <f t="shared" si="27"/>
        <v>0</v>
      </c>
      <c r="BS46" s="48">
        <v>0</v>
      </c>
      <c r="BT46" s="34"/>
      <c r="BU46" s="36">
        <f t="shared" si="28"/>
        <v>0</v>
      </c>
      <c r="BV46" s="48">
        <v>0</v>
      </c>
      <c r="BW46" s="36"/>
      <c r="BX46" s="36">
        <f t="shared" si="29"/>
        <v>0</v>
      </c>
      <c r="BY46" s="41"/>
      <c r="BZ46" s="36"/>
      <c r="CA46" s="36">
        <f t="shared" si="30"/>
        <v>0</v>
      </c>
      <c r="CB46" s="48">
        <v>0</v>
      </c>
      <c r="CC46" s="36"/>
      <c r="CD46" s="36">
        <f t="shared" si="31"/>
        <v>0</v>
      </c>
      <c r="CE46" s="49">
        <v>0</v>
      </c>
      <c r="CF46" s="34">
        <f t="shared" si="38"/>
        <v>8426.3</v>
      </c>
      <c r="CG46" s="34">
        <f t="shared" si="38"/>
        <v>3510.958333333333</v>
      </c>
      <c r="CH46" s="34">
        <f t="shared" si="38"/>
        <v>3419.738</v>
      </c>
      <c r="CI46" s="34">
        <v>0</v>
      </c>
      <c r="CJ46" s="36">
        <f t="shared" si="32"/>
        <v>0</v>
      </c>
      <c r="CK46" s="233">
        <v>0</v>
      </c>
      <c r="CL46" s="34">
        <v>0</v>
      </c>
      <c r="CM46" s="36">
        <f t="shared" si="33"/>
        <v>0</v>
      </c>
      <c r="CN46" s="43"/>
      <c r="CO46" s="34"/>
      <c r="CP46" s="36">
        <f t="shared" si="34"/>
        <v>0</v>
      </c>
      <c r="CQ46" s="34"/>
      <c r="CR46" s="34">
        <v>0</v>
      </c>
      <c r="CS46" s="36">
        <f t="shared" si="35"/>
        <v>0</v>
      </c>
      <c r="CT46" s="48">
        <v>0</v>
      </c>
      <c r="CU46" s="44">
        <v>521.3</v>
      </c>
      <c r="CV46" s="36">
        <f t="shared" si="36"/>
        <v>217.20833333333331</v>
      </c>
      <c r="CW46" s="49">
        <v>0</v>
      </c>
      <c r="CX46" s="34">
        <f t="shared" si="39"/>
        <v>521.3</v>
      </c>
      <c r="CY46" s="34">
        <f t="shared" si="39"/>
        <v>217.20833333333331</v>
      </c>
      <c r="CZ46" s="34">
        <f t="shared" si="39"/>
        <v>0</v>
      </c>
    </row>
    <row r="47" spans="1:104" ht="15">
      <c r="A47" s="32">
        <v>36</v>
      </c>
      <c r="B47" s="33" t="s">
        <v>70</v>
      </c>
      <c r="C47" s="34">
        <v>1.116</v>
      </c>
      <c r="D47" s="34">
        <v>1584.624</v>
      </c>
      <c r="E47" s="34">
        <f>CF47+CX47-CU47</f>
        <v>44481.799999999996</v>
      </c>
      <c r="F47" s="34">
        <f>CG47+CY47-CV47</f>
        <v>18534.083333333332</v>
      </c>
      <c r="G47" s="34">
        <f>CH47+CZ47-CW47</f>
        <v>17496.857999999997</v>
      </c>
      <c r="H47" s="34">
        <f t="shared" si="2"/>
        <v>94.40368690115957</v>
      </c>
      <c r="I47" s="34">
        <f t="shared" si="3"/>
        <v>6182.1</v>
      </c>
      <c r="J47" s="34">
        <f t="shared" si="37"/>
        <v>2575.875</v>
      </c>
      <c r="K47" s="34">
        <f t="shared" si="4"/>
        <v>2013.558</v>
      </c>
      <c r="L47" s="34">
        <f t="shared" si="5"/>
        <v>78.1698646091134</v>
      </c>
      <c r="M47" s="35">
        <f t="shared" si="6"/>
        <v>1425.8999999999999</v>
      </c>
      <c r="N47" s="35">
        <f t="shared" si="6"/>
        <v>594.1249999999999</v>
      </c>
      <c r="O47" s="35">
        <f t="shared" si="7"/>
        <v>560.947</v>
      </c>
      <c r="P47" s="35">
        <f t="shared" si="8"/>
        <v>94.41565327161794</v>
      </c>
      <c r="Q47" s="36">
        <v>52.6</v>
      </c>
      <c r="R47" s="36">
        <f t="shared" si="9"/>
        <v>21.916666666666668</v>
      </c>
      <c r="S47" s="48">
        <v>0.166</v>
      </c>
      <c r="T47" s="34">
        <f t="shared" si="10"/>
        <v>0.7574144486692015</v>
      </c>
      <c r="U47" s="36">
        <v>2629.3</v>
      </c>
      <c r="V47" s="36">
        <f t="shared" si="11"/>
        <v>1095.5416666666667</v>
      </c>
      <c r="W47" s="48">
        <v>981.264</v>
      </c>
      <c r="X47" s="34">
        <f t="shared" si="12"/>
        <v>89.56884341840033</v>
      </c>
      <c r="Y47" s="38"/>
      <c r="Z47" s="38"/>
      <c r="AA47" s="34"/>
      <c r="AB47" s="36">
        <v>1373.3</v>
      </c>
      <c r="AC47" s="36">
        <f t="shared" si="13"/>
        <v>572.2083333333333</v>
      </c>
      <c r="AD47" s="48">
        <v>560.781</v>
      </c>
      <c r="AE47" s="34">
        <f t="shared" si="14"/>
        <v>98.0029418189762</v>
      </c>
      <c r="AF47" s="39"/>
      <c r="AG47" s="39"/>
      <c r="AH47" s="34"/>
      <c r="AI47" s="40">
        <v>540</v>
      </c>
      <c r="AJ47" s="36">
        <f t="shared" si="15"/>
        <v>225</v>
      </c>
      <c r="AK47" s="48">
        <v>159</v>
      </c>
      <c r="AL47" s="34"/>
      <c r="AM47" s="36">
        <f t="shared" si="16"/>
        <v>0</v>
      </c>
      <c r="AN47" s="48">
        <v>0</v>
      </c>
      <c r="AO47" s="36"/>
      <c r="AP47" s="36">
        <f t="shared" si="17"/>
        <v>0</v>
      </c>
      <c r="AQ47" s="37">
        <f>'[1]Sheet1'!G39+'[1]Sheet1'!F39</f>
        <v>0</v>
      </c>
      <c r="AR47" s="34">
        <v>0</v>
      </c>
      <c r="AS47" s="36">
        <f t="shared" si="18"/>
        <v>0</v>
      </c>
      <c r="AT47" s="34"/>
      <c r="AU47" s="34">
        <v>37159.7</v>
      </c>
      <c r="AV47" s="36">
        <f t="shared" si="19"/>
        <v>15483.208333333332</v>
      </c>
      <c r="AW47" s="48">
        <v>15483.3</v>
      </c>
      <c r="AX47" s="34"/>
      <c r="AY47" s="36">
        <f t="shared" si="20"/>
        <v>0</v>
      </c>
      <c r="AZ47" s="48">
        <v>0</v>
      </c>
      <c r="BA47" s="34">
        <v>0</v>
      </c>
      <c r="BB47" s="36">
        <f t="shared" si="21"/>
        <v>0</v>
      </c>
      <c r="BC47" s="34"/>
      <c r="BD47" s="36"/>
      <c r="BE47" s="36">
        <f t="shared" si="22"/>
        <v>0</v>
      </c>
      <c r="BF47" s="234">
        <f>'[1]Sheet1'!B39+'[1]Sheet1'!C39+'[1]Sheet1'!D39+'[1]Sheet1'!A39</f>
        <v>1</v>
      </c>
      <c r="BG47" s="42">
        <f t="shared" si="23"/>
        <v>1586.9</v>
      </c>
      <c r="BH47" s="42">
        <f t="shared" si="23"/>
        <v>661.2083333333334</v>
      </c>
      <c r="BI47" s="42">
        <f t="shared" si="23"/>
        <v>129.747</v>
      </c>
      <c r="BJ47" s="42">
        <f t="shared" si="24"/>
        <v>19.622710945869308</v>
      </c>
      <c r="BK47" s="34">
        <v>1586.9</v>
      </c>
      <c r="BL47" s="36">
        <f t="shared" si="25"/>
        <v>661.2083333333334</v>
      </c>
      <c r="BM47" s="48">
        <v>129.747</v>
      </c>
      <c r="BN47" s="34"/>
      <c r="BO47" s="36">
        <f t="shared" si="26"/>
        <v>0</v>
      </c>
      <c r="BP47" s="48">
        <v>0</v>
      </c>
      <c r="BQ47" s="34"/>
      <c r="BR47" s="36">
        <f t="shared" si="27"/>
        <v>0</v>
      </c>
      <c r="BS47" s="48">
        <v>0</v>
      </c>
      <c r="BT47" s="34"/>
      <c r="BU47" s="36">
        <f t="shared" si="28"/>
        <v>0</v>
      </c>
      <c r="BV47" s="48">
        <v>0</v>
      </c>
      <c r="BW47" s="36"/>
      <c r="BX47" s="36">
        <f t="shared" si="29"/>
        <v>0</v>
      </c>
      <c r="BY47" s="41"/>
      <c r="BZ47" s="36">
        <v>600</v>
      </c>
      <c r="CA47" s="36">
        <f t="shared" si="30"/>
        <v>250</v>
      </c>
      <c r="CB47" s="48">
        <v>0</v>
      </c>
      <c r="CC47" s="36"/>
      <c r="CD47" s="36">
        <f t="shared" si="31"/>
        <v>0</v>
      </c>
      <c r="CE47" s="49">
        <v>181.6</v>
      </c>
      <c r="CF47" s="34">
        <f t="shared" si="38"/>
        <v>43941.799999999996</v>
      </c>
      <c r="CG47" s="34">
        <f t="shared" si="38"/>
        <v>18309.083333333332</v>
      </c>
      <c r="CH47" s="34">
        <f t="shared" si="38"/>
        <v>17496.857999999997</v>
      </c>
      <c r="CI47" s="34">
        <v>0</v>
      </c>
      <c r="CJ47" s="36">
        <f t="shared" si="32"/>
        <v>0</v>
      </c>
      <c r="CK47" s="233">
        <v>0</v>
      </c>
      <c r="CL47" s="34">
        <v>0</v>
      </c>
      <c r="CM47" s="36">
        <f t="shared" si="33"/>
        <v>0</v>
      </c>
      <c r="CN47" s="43"/>
      <c r="CO47" s="34"/>
      <c r="CP47" s="36">
        <f t="shared" si="34"/>
        <v>0</v>
      </c>
      <c r="CQ47" s="34"/>
      <c r="CR47" s="34">
        <v>540</v>
      </c>
      <c r="CS47" s="36">
        <f t="shared" si="35"/>
        <v>225</v>
      </c>
      <c r="CT47" s="48">
        <v>0</v>
      </c>
      <c r="CU47" s="44">
        <v>0</v>
      </c>
      <c r="CV47" s="36">
        <f t="shared" si="36"/>
        <v>0</v>
      </c>
      <c r="CW47" s="49">
        <v>0</v>
      </c>
      <c r="CX47" s="34">
        <f t="shared" si="39"/>
        <v>540</v>
      </c>
      <c r="CY47" s="34">
        <f t="shared" si="39"/>
        <v>225</v>
      </c>
      <c r="CZ47" s="34">
        <f t="shared" si="39"/>
        <v>0</v>
      </c>
    </row>
    <row r="48" spans="1:104" ht="15">
      <c r="A48" s="32">
        <v>37</v>
      </c>
      <c r="B48" s="33" t="s">
        <v>71</v>
      </c>
      <c r="C48" s="34">
        <v>664.947</v>
      </c>
      <c r="D48" s="34">
        <v>43144.2049</v>
      </c>
      <c r="E48" s="34">
        <f>CF48+CX48-CU48</f>
        <v>399087.60000000003</v>
      </c>
      <c r="F48" s="34">
        <f>CG48+CY48-CV48</f>
        <v>166130.87499999997</v>
      </c>
      <c r="G48" s="34">
        <f>CH48+CZ48-CW48</f>
        <v>145441.48299999998</v>
      </c>
      <c r="H48" s="34">
        <f t="shared" si="2"/>
        <v>87.54632936231751</v>
      </c>
      <c r="I48" s="34">
        <f t="shared" si="3"/>
        <v>95044.3</v>
      </c>
      <c r="J48" s="34">
        <f t="shared" si="37"/>
        <v>39446.16666666667</v>
      </c>
      <c r="K48" s="34">
        <f t="shared" si="4"/>
        <v>22856.133</v>
      </c>
      <c r="L48" s="34">
        <f t="shared" si="5"/>
        <v>57.94259602749739</v>
      </c>
      <c r="M48" s="35">
        <f t="shared" si="6"/>
        <v>52328.1</v>
      </c>
      <c r="N48" s="35">
        <f t="shared" si="6"/>
        <v>21803.375</v>
      </c>
      <c r="O48" s="35">
        <f t="shared" si="7"/>
        <v>15631.154999999999</v>
      </c>
      <c r="P48" s="35">
        <f t="shared" si="8"/>
        <v>71.69144685169154</v>
      </c>
      <c r="Q48" s="36">
        <v>22328.1</v>
      </c>
      <c r="R48" s="36">
        <f t="shared" si="9"/>
        <v>9303.375</v>
      </c>
      <c r="S48" s="50">
        <v>5530.32</v>
      </c>
      <c r="T48" s="34">
        <f t="shared" si="10"/>
        <v>59.4442339473578</v>
      </c>
      <c r="U48" s="36">
        <v>20741.1</v>
      </c>
      <c r="V48" s="36">
        <f t="shared" si="11"/>
        <v>8642.125</v>
      </c>
      <c r="W48" s="50">
        <v>2854.517</v>
      </c>
      <c r="X48" s="34">
        <f t="shared" si="12"/>
        <v>33.03026744001041</v>
      </c>
      <c r="Y48" s="47"/>
      <c r="Z48" s="47"/>
      <c r="AA48" s="51"/>
      <c r="AB48" s="36">
        <v>30000</v>
      </c>
      <c r="AC48" s="36">
        <f t="shared" si="13"/>
        <v>12500</v>
      </c>
      <c r="AD48" s="50">
        <v>10100.835</v>
      </c>
      <c r="AE48" s="34">
        <f t="shared" si="14"/>
        <v>80.80668</v>
      </c>
      <c r="AF48" s="39"/>
      <c r="AG48" s="39"/>
      <c r="AH48" s="51"/>
      <c r="AI48" s="40">
        <v>3000</v>
      </c>
      <c r="AJ48" s="36">
        <f t="shared" si="15"/>
        <v>1250</v>
      </c>
      <c r="AK48" s="50">
        <v>509.6</v>
      </c>
      <c r="AL48" s="51">
        <v>5000</v>
      </c>
      <c r="AM48" s="36">
        <f t="shared" si="16"/>
        <v>2083.3333333333335</v>
      </c>
      <c r="AN48" s="50">
        <v>1572.9</v>
      </c>
      <c r="AO48" s="36"/>
      <c r="AP48" s="36">
        <f t="shared" si="17"/>
        <v>0</v>
      </c>
      <c r="AQ48" s="37">
        <f>'[1]Sheet1'!G40+'[1]Sheet1'!F40</f>
        <v>0</v>
      </c>
      <c r="AR48" s="51">
        <v>0</v>
      </c>
      <c r="AS48" s="36">
        <f t="shared" si="18"/>
        <v>0</v>
      </c>
      <c r="AT48" s="51"/>
      <c r="AU48" s="51">
        <v>287094.2</v>
      </c>
      <c r="AV48" s="36">
        <f t="shared" si="19"/>
        <v>119622.58333333333</v>
      </c>
      <c r="AW48" s="50">
        <v>119622.6</v>
      </c>
      <c r="AX48" s="51">
        <v>5299.2</v>
      </c>
      <c r="AY48" s="36">
        <f t="shared" si="20"/>
        <v>2208</v>
      </c>
      <c r="AZ48" s="50">
        <v>2013.6</v>
      </c>
      <c r="BA48" s="51">
        <v>0</v>
      </c>
      <c r="BB48" s="36">
        <f t="shared" si="21"/>
        <v>0</v>
      </c>
      <c r="BC48" s="51"/>
      <c r="BD48" s="36">
        <v>2100</v>
      </c>
      <c r="BE48" s="36">
        <f t="shared" si="22"/>
        <v>875</v>
      </c>
      <c r="BF48" s="234">
        <f>'[1]Sheet1'!B40+'[1]Sheet1'!C40+'[1]Sheet1'!D40+'[1]Sheet1'!A40</f>
        <v>475.914</v>
      </c>
      <c r="BG48" s="42">
        <f t="shared" si="23"/>
        <v>11875.1</v>
      </c>
      <c r="BH48" s="42">
        <f t="shared" si="23"/>
        <v>4792.333333333334</v>
      </c>
      <c r="BI48" s="42">
        <f t="shared" si="23"/>
        <v>1798.277</v>
      </c>
      <c r="BJ48" s="42">
        <f t="shared" si="24"/>
        <v>37.524038394658135</v>
      </c>
      <c r="BK48" s="51">
        <v>9751.1</v>
      </c>
      <c r="BL48" s="36">
        <f t="shared" si="25"/>
        <v>4062.9583333333335</v>
      </c>
      <c r="BM48" s="50">
        <v>50.248</v>
      </c>
      <c r="BN48" s="51"/>
      <c r="BO48" s="36">
        <f t="shared" si="26"/>
        <v>0</v>
      </c>
      <c r="BP48" s="50">
        <v>952.704</v>
      </c>
      <c r="BQ48" s="51">
        <v>1867.5</v>
      </c>
      <c r="BR48" s="36">
        <f t="shared" si="27"/>
        <v>622.5</v>
      </c>
      <c r="BS48" s="50">
        <v>744.06</v>
      </c>
      <c r="BT48" s="51">
        <v>256.5</v>
      </c>
      <c r="BU48" s="36">
        <f t="shared" si="28"/>
        <v>106.875</v>
      </c>
      <c r="BV48" s="50">
        <v>51.265</v>
      </c>
      <c r="BW48" s="36"/>
      <c r="BX48" s="36">
        <f t="shared" si="29"/>
        <v>0</v>
      </c>
      <c r="BY48" s="41"/>
      <c r="BZ48" s="36">
        <v>6949.9</v>
      </c>
      <c r="CA48" s="36">
        <f t="shared" si="30"/>
        <v>2895.7916666666665</v>
      </c>
      <c r="CB48" s="50">
        <v>949.15</v>
      </c>
      <c r="CC48" s="36"/>
      <c r="CD48" s="36">
        <f t="shared" si="31"/>
        <v>0</v>
      </c>
      <c r="CE48" s="50">
        <v>13.77</v>
      </c>
      <c r="CF48" s="34">
        <f t="shared" si="38"/>
        <v>394387.60000000003</v>
      </c>
      <c r="CG48" s="34">
        <f t="shared" si="38"/>
        <v>164172.54166666666</v>
      </c>
      <c r="CH48" s="34">
        <f t="shared" si="38"/>
        <v>145441.48299999998</v>
      </c>
      <c r="CI48" s="51">
        <v>0</v>
      </c>
      <c r="CJ48" s="36">
        <f t="shared" si="32"/>
        <v>0</v>
      </c>
      <c r="CK48" s="232">
        <v>0</v>
      </c>
      <c r="CL48" s="51">
        <v>0</v>
      </c>
      <c r="CM48" s="36">
        <f t="shared" si="33"/>
        <v>0</v>
      </c>
      <c r="CN48" s="52"/>
      <c r="CO48" s="51"/>
      <c r="CP48" s="36">
        <f t="shared" si="34"/>
        <v>0</v>
      </c>
      <c r="CQ48" s="51"/>
      <c r="CR48" s="51">
        <v>4700</v>
      </c>
      <c r="CS48" s="36">
        <f t="shared" si="35"/>
        <v>1958.3333333333335</v>
      </c>
      <c r="CT48" s="50">
        <v>0</v>
      </c>
      <c r="CU48" s="44">
        <v>65000</v>
      </c>
      <c r="CV48" s="36">
        <f t="shared" si="36"/>
        <v>27083.333333333336</v>
      </c>
      <c r="CW48" s="50">
        <v>3428</v>
      </c>
      <c r="CX48" s="34">
        <f t="shared" si="39"/>
        <v>69700</v>
      </c>
      <c r="CY48" s="34">
        <f t="shared" si="39"/>
        <v>29041.666666666668</v>
      </c>
      <c r="CZ48" s="34">
        <f t="shared" si="39"/>
        <v>3428</v>
      </c>
    </row>
    <row r="49" spans="1:104" ht="15">
      <c r="A49" s="32">
        <v>38</v>
      </c>
      <c r="B49" s="33" t="s">
        <v>72</v>
      </c>
      <c r="C49" s="34">
        <v>647.0174</v>
      </c>
      <c r="D49" s="34">
        <v>1814.821</v>
      </c>
      <c r="E49" s="34">
        <f>CF49+CX49-CU49</f>
        <v>21700</v>
      </c>
      <c r="F49" s="34">
        <f>CG49+CY49-CV49</f>
        <v>9041.666666666668</v>
      </c>
      <c r="G49" s="34">
        <f>CH49+CZ49-CW49</f>
        <v>6462.42</v>
      </c>
      <c r="H49" s="34">
        <f t="shared" si="2"/>
        <v>71.47376958525345</v>
      </c>
      <c r="I49" s="34">
        <f t="shared" si="3"/>
        <v>7130.8</v>
      </c>
      <c r="J49" s="34">
        <f t="shared" si="37"/>
        <v>2971.1666666666665</v>
      </c>
      <c r="K49" s="34">
        <f t="shared" si="4"/>
        <v>641.9200000000001</v>
      </c>
      <c r="L49" s="34">
        <f t="shared" si="5"/>
        <v>21.60498120827958</v>
      </c>
      <c r="M49" s="35">
        <f t="shared" si="6"/>
        <v>1042.5</v>
      </c>
      <c r="N49" s="35">
        <f t="shared" si="6"/>
        <v>434.375</v>
      </c>
      <c r="O49" s="35">
        <f t="shared" si="7"/>
        <v>137.54</v>
      </c>
      <c r="P49" s="35">
        <f t="shared" si="8"/>
        <v>31.66388489208633</v>
      </c>
      <c r="Q49" s="36">
        <v>313.5</v>
      </c>
      <c r="R49" s="36">
        <f t="shared" si="9"/>
        <v>130.625</v>
      </c>
      <c r="S49" s="48">
        <v>0.54</v>
      </c>
      <c r="T49" s="34">
        <f t="shared" si="10"/>
        <v>0.4133971291866029</v>
      </c>
      <c r="U49" s="36">
        <v>4165</v>
      </c>
      <c r="V49" s="36">
        <f t="shared" si="11"/>
        <v>1735.4166666666665</v>
      </c>
      <c r="W49" s="48">
        <v>283.88</v>
      </c>
      <c r="X49" s="34">
        <f t="shared" si="12"/>
        <v>16.358031212484995</v>
      </c>
      <c r="Y49" s="47"/>
      <c r="Z49" s="47"/>
      <c r="AA49" s="51"/>
      <c r="AB49" s="36">
        <v>729</v>
      </c>
      <c r="AC49" s="36">
        <f t="shared" si="13"/>
        <v>303.75</v>
      </c>
      <c r="AD49" s="48">
        <v>137</v>
      </c>
      <c r="AE49" s="34">
        <f t="shared" si="14"/>
        <v>45.10288065843621</v>
      </c>
      <c r="AF49" s="39"/>
      <c r="AG49" s="39"/>
      <c r="AH49" s="51"/>
      <c r="AI49" s="40">
        <v>18</v>
      </c>
      <c r="AJ49" s="36">
        <f t="shared" si="15"/>
        <v>7.5</v>
      </c>
      <c r="AK49" s="48">
        <v>10</v>
      </c>
      <c r="AL49" s="51"/>
      <c r="AM49" s="36">
        <f t="shared" si="16"/>
        <v>0</v>
      </c>
      <c r="AN49" s="48">
        <v>0</v>
      </c>
      <c r="AO49" s="36"/>
      <c r="AP49" s="36">
        <f t="shared" si="17"/>
        <v>0</v>
      </c>
      <c r="AQ49" s="37">
        <f>'[1]Sheet1'!G41+'[1]Sheet1'!F41</f>
        <v>0</v>
      </c>
      <c r="AR49" s="51">
        <v>0</v>
      </c>
      <c r="AS49" s="36">
        <f t="shared" si="18"/>
        <v>0</v>
      </c>
      <c r="AT49" s="51"/>
      <c r="AU49" s="51">
        <v>13969.2</v>
      </c>
      <c r="AV49" s="36">
        <f t="shared" si="19"/>
        <v>5820.500000000001</v>
      </c>
      <c r="AW49" s="48">
        <v>5820.5</v>
      </c>
      <c r="AX49" s="51"/>
      <c r="AY49" s="36">
        <f t="shared" si="20"/>
        <v>0</v>
      </c>
      <c r="AZ49" s="48">
        <v>0</v>
      </c>
      <c r="BA49" s="51">
        <v>0</v>
      </c>
      <c r="BB49" s="36">
        <f t="shared" si="21"/>
        <v>0</v>
      </c>
      <c r="BC49" s="51"/>
      <c r="BD49" s="36"/>
      <c r="BE49" s="36">
        <f t="shared" si="22"/>
        <v>0</v>
      </c>
      <c r="BF49" s="234">
        <f>'[1]Sheet1'!B41+'[1]Sheet1'!C41+'[1]Sheet1'!D41+'[1]Sheet1'!A41</f>
        <v>1.5</v>
      </c>
      <c r="BG49" s="42">
        <f t="shared" si="23"/>
        <v>1905.3</v>
      </c>
      <c r="BH49" s="42">
        <f t="shared" si="23"/>
        <v>793.8749999999999</v>
      </c>
      <c r="BI49" s="42">
        <f t="shared" si="23"/>
        <v>209</v>
      </c>
      <c r="BJ49" s="42">
        <f t="shared" si="24"/>
        <v>26.32656274602425</v>
      </c>
      <c r="BK49" s="51">
        <v>1608.5</v>
      </c>
      <c r="BL49" s="36">
        <f t="shared" si="25"/>
        <v>670.2083333333333</v>
      </c>
      <c r="BM49" s="48">
        <v>209</v>
      </c>
      <c r="BN49" s="51">
        <v>296.8</v>
      </c>
      <c r="BO49" s="36">
        <f t="shared" si="26"/>
        <v>123.66666666666667</v>
      </c>
      <c r="BP49" s="48">
        <v>0</v>
      </c>
      <c r="BQ49" s="51"/>
      <c r="BR49" s="36">
        <f t="shared" si="27"/>
        <v>0</v>
      </c>
      <c r="BS49" s="48">
        <v>0</v>
      </c>
      <c r="BT49" s="51"/>
      <c r="BU49" s="36">
        <f t="shared" si="28"/>
        <v>0</v>
      </c>
      <c r="BV49" s="48">
        <v>0</v>
      </c>
      <c r="BW49" s="36"/>
      <c r="BX49" s="36">
        <f t="shared" si="29"/>
        <v>0</v>
      </c>
      <c r="BY49" s="41"/>
      <c r="BZ49" s="36">
        <v>600</v>
      </c>
      <c r="CA49" s="36">
        <f t="shared" si="30"/>
        <v>250</v>
      </c>
      <c r="CB49" s="48">
        <v>0</v>
      </c>
      <c r="CC49" s="36"/>
      <c r="CD49" s="36">
        <f t="shared" si="31"/>
        <v>0</v>
      </c>
      <c r="CE49" s="49">
        <v>0</v>
      </c>
      <c r="CF49" s="34">
        <f t="shared" si="38"/>
        <v>21700</v>
      </c>
      <c r="CG49" s="34">
        <f t="shared" si="38"/>
        <v>9041.666666666668</v>
      </c>
      <c r="CH49" s="34">
        <f t="shared" si="38"/>
        <v>6462.42</v>
      </c>
      <c r="CI49" s="51">
        <v>0</v>
      </c>
      <c r="CJ49" s="36">
        <f t="shared" si="32"/>
        <v>0</v>
      </c>
      <c r="CK49" s="233">
        <v>0</v>
      </c>
      <c r="CL49" s="51">
        <v>0</v>
      </c>
      <c r="CM49" s="36">
        <f t="shared" si="33"/>
        <v>0</v>
      </c>
      <c r="CN49" s="52"/>
      <c r="CO49" s="51"/>
      <c r="CP49" s="36">
        <f t="shared" si="34"/>
        <v>0</v>
      </c>
      <c r="CQ49" s="51"/>
      <c r="CR49" s="51">
        <v>0</v>
      </c>
      <c r="CS49" s="36">
        <f t="shared" si="35"/>
        <v>0</v>
      </c>
      <c r="CT49" s="48">
        <v>0</v>
      </c>
      <c r="CU49" s="44">
        <v>0</v>
      </c>
      <c r="CV49" s="36">
        <f t="shared" si="36"/>
        <v>0</v>
      </c>
      <c r="CW49" s="49">
        <v>0</v>
      </c>
      <c r="CX49" s="34">
        <f t="shared" si="39"/>
        <v>0</v>
      </c>
      <c r="CY49" s="34">
        <f t="shared" si="39"/>
        <v>0</v>
      </c>
      <c r="CZ49" s="34">
        <f t="shared" si="39"/>
        <v>0</v>
      </c>
    </row>
    <row r="50" spans="1:104" ht="15">
      <c r="A50" s="32">
        <v>39</v>
      </c>
      <c r="B50" s="33" t="s">
        <v>73</v>
      </c>
      <c r="C50" s="34">
        <v>6.4815</v>
      </c>
      <c r="D50" s="34">
        <v>1460.2259</v>
      </c>
      <c r="E50" s="34">
        <f>CF50+CX50-CU50</f>
        <v>13600</v>
      </c>
      <c r="F50" s="34">
        <f>CG50+CY50-CV50</f>
        <v>5666.666666666667</v>
      </c>
      <c r="G50" s="34">
        <f>CH50+CZ50-CW50</f>
        <v>4079.808</v>
      </c>
      <c r="H50" s="34">
        <f t="shared" si="2"/>
        <v>71.99661176470588</v>
      </c>
      <c r="I50" s="34">
        <f t="shared" si="3"/>
        <v>5680.9</v>
      </c>
      <c r="J50" s="34">
        <f t="shared" si="37"/>
        <v>2367.041666666666</v>
      </c>
      <c r="K50" s="34">
        <f t="shared" si="4"/>
        <v>1030.208</v>
      </c>
      <c r="L50" s="34">
        <f t="shared" si="5"/>
        <v>43.52301923990918</v>
      </c>
      <c r="M50" s="35">
        <f t="shared" si="6"/>
        <v>730.3</v>
      </c>
      <c r="N50" s="35">
        <f t="shared" si="6"/>
        <v>304.29166666666663</v>
      </c>
      <c r="O50" s="35">
        <f t="shared" si="7"/>
        <v>190.208</v>
      </c>
      <c r="P50" s="35">
        <f t="shared" si="8"/>
        <v>62.508448582774214</v>
      </c>
      <c r="Q50" s="36">
        <v>290.3</v>
      </c>
      <c r="R50" s="36">
        <f t="shared" si="9"/>
        <v>120.95833333333333</v>
      </c>
      <c r="S50" s="48">
        <v>0.208</v>
      </c>
      <c r="T50" s="34">
        <f t="shared" si="10"/>
        <v>0.17196004133654838</v>
      </c>
      <c r="U50" s="36">
        <v>3100.6</v>
      </c>
      <c r="V50" s="36">
        <f t="shared" si="11"/>
        <v>1291.9166666666665</v>
      </c>
      <c r="W50" s="48">
        <v>290</v>
      </c>
      <c r="X50" s="34">
        <f t="shared" si="12"/>
        <v>22.447268270657293</v>
      </c>
      <c r="Y50" s="47">
        <v>7739.9</v>
      </c>
      <c r="Z50" s="47">
        <v>3904.3</v>
      </c>
      <c r="AA50" s="51">
        <v>1281.6</v>
      </c>
      <c r="AB50" s="36">
        <v>440</v>
      </c>
      <c r="AC50" s="36">
        <f t="shared" si="13"/>
        <v>183.33333333333331</v>
      </c>
      <c r="AD50" s="48">
        <v>190</v>
      </c>
      <c r="AE50" s="34">
        <f t="shared" si="14"/>
        <v>103.63636363636364</v>
      </c>
      <c r="AF50" s="39">
        <v>1046.5</v>
      </c>
      <c r="AG50" s="39">
        <v>414.5</v>
      </c>
      <c r="AH50" s="51">
        <v>482.1</v>
      </c>
      <c r="AI50" s="40">
        <v>30</v>
      </c>
      <c r="AJ50" s="36">
        <f t="shared" si="15"/>
        <v>12.5</v>
      </c>
      <c r="AK50" s="48">
        <v>0</v>
      </c>
      <c r="AL50" s="51">
        <v>0</v>
      </c>
      <c r="AM50" s="36">
        <f t="shared" si="16"/>
        <v>0</v>
      </c>
      <c r="AN50" s="48">
        <v>0</v>
      </c>
      <c r="AO50" s="36">
        <v>0</v>
      </c>
      <c r="AP50" s="36">
        <f t="shared" si="17"/>
        <v>0</v>
      </c>
      <c r="AQ50" s="37">
        <f>'[1]Sheet1'!G42+'[1]Sheet1'!F42</f>
        <v>0</v>
      </c>
      <c r="AR50" s="51">
        <v>0</v>
      </c>
      <c r="AS50" s="36">
        <f t="shared" si="18"/>
        <v>0</v>
      </c>
      <c r="AT50" s="51"/>
      <c r="AU50" s="51">
        <v>7319.1</v>
      </c>
      <c r="AV50" s="36">
        <f t="shared" si="19"/>
        <v>3049.6250000000005</v>
      </c>
      <c r="AW50" s="48">
        <v>3049.6</v>
      </c>
      <c r="AX50" s="51"/>
      <c r="AY50" s="36">
        <f t="shared" si="20"/>
        <v>0</v>
      </c>
      <c r="AZ50" s="48">
        <v>0</v>
      </c>
      <c r="BA50" s="51">
        <v>0</v>
      </c>
      <c r="BB50" s="36">
        <f t="shared" si="21"/>
        <v>0</v>
      </c>
      <c r="BC50" s="51"/>
      <c r="BD50" s="36">
        <v>0</v>
      </c>
      <c r="BE50" s="36">
        <f t="shared" si="22"/>
        <v>0</v>
      </c>
      <c r="BF50" s="234">
        <f>'[1]Sheet1'!B42+'[1]Sheet1'!C42+'[1]Sheet1'!D42+'[1]Sheet1'!A42</f>
        <v>0</v>
      </c>
      <c r="BG50" s="42">
        <f t="shared" si="23"/>
        <v>1820</v>
      </c>
      <c r="BH50" s="42">
        <f t="shared" si="23"/>
        <v>758.3333333333333</v>
      </c>
      <c r="BI50" s="42">
        <f t="shared" si="23"/>
        <v>550</v>
      </c>
      <c r="BJ50" s="42">
        <f t="shared" si="24"/>
        <v>72.52747252747254</v>
      </c>
      <c r="BK50" s="51">
        <v>1820</v>
      </c>
      <c r="BL50" s="36">
        <f t="shared" si="25"/>
        <v>758.3333333333333</v>
      </c>
      <c r="BM50" s="48">
        <v>550</v>
      </c>
      <c r="BN50" s="51"/>
      <c r="BO50" s="36">
        <f t="shared" si="26"/>
        <v>0</v>
      </c>
      <c r="BP50" s="48">
        <v>0</v>
      </c>
      <c r="BQ50" s="51"/>
      <c r="BR50" s="36">
        <f t="shared" si="27"/>
        <v>0</v>
      </c>
      <c r="BS50" s="48">
        <v>0</v>
      </c>
      <c r="BT50" s="51"/>
      <c r="BU50" s="36">
        <f t="shared" si="28"/>
        <v>0</v>
      </c>
      <c r="BV50" s="48">
        <v>0</v>
      </c>
      <c r="BW50" s="36"/>
      <c r="BX50" s="36">
        <f t="shared" si="29"/>
        <v>0</v>
      </c>
      <c r="BY50" s="41"/>
      <c r="BZ50" s="36">
        <v>600</v>
      </c>
      <c r="CA50" s="36">
        <f t="shared" si="30"/>
        <v>250</v>
      </c>
      <c r="CB50" s="48">
        <v>0</v>
      </c>
      <c r="CC50" s="36"/>
      <c r="CD50" s="36">
        <f t="shared" si="31"/>
        <v>0</v>
      </c>
      <c r="CE50" s="49">
        <v>0</v>
      </c>
      <c r="CF50" s="34">
        <f t="shared" si="38"/>
        <v>13600</v>
      </c>
      <c r="CG50" s="34">
        <f t="shared" si="38"/>
        <v>5666.666666666667</v>
      </c>
      <c r="CH50" s="34">
        <f t="shared" si="38"/>
        <v>4079.808</v>
      </c>
      <c r="CI50" s="51">
        <v>0</v>
      </c>
      <c r="CJ50" s="36">
        <f t="shared" si="32"/>
        <v>0</v>
      </c>
      <c r="CK50" s="233">
        <v>0</v>
      </c>
      <c r="CL50" s="51">
        <v>0</v>
      </c>
      <c r="CM50" s="36">
        <f t="shared" si="33"/>
        <v>0</v>
      </c>
      <c r="CN50" s="52"/>
      <c r="CO50" s="51"/>
      <c r="CP50" s="36">
        <f t="shared" si="34"/>
        <v>0</v>
      </c>
      <c r="CQ50" s="51"/>
      <c r="CR50" s="51">
        <v>0</v>
      </c>
      <c r="CS50" s="36">
        <f t="shared" si="35"/>
        <v>0</v>
      </c>
      <c r="CT50" s="48">
        <v>0</v>
      </c>
      <c r="CU50" s="44">
        <v>390</v>
      </c>
      <c r="CV50" s="36">
        <f t="shared" si="36"/>
        <v>162.5</v>
      </c>
      <c r="CW50" s="49">
        <v>0</v>
      </c>
      <c r="CX50" s="34">
        <f t="shared" si="39"/>
        <v>390</v>
      </c>
      <c r="CY50" s="34">
        <f t="shared" si="39"/>
        <v>162.5</v>
      </c>
      <c r="CZ50" s="34">
        <f t="shared" si="39"/>
        <v>0</v>
      </c>
    </row>
    <row r="51" spans="1:104" ht="15">
      <c r="A51" s="32">
        <v>40</v>
      </c>
      <c r="B51" s="33" t="s">
        <v>74</v>
      </c>
      <c r="C51" s="34">
        <v>0.0537</v>
      </c>
      <c r="D51" s="34">
        <v>218.5465</v>
      </c>
      <c r="E51" s="34">
        <f>CF51+CX51-CU51</f>
        <v>13742.300000000001</v>
      </c>
      <c r="F51" s="34">
        <f>CG51+CY51-CV51</f>
        <v>5725.958333333333</v>
      </c>
      <c r="G51" s="34">
        <f>CH51+CZ51-CW51</f>
        <v>4512.69</v>
      </c>
      <c r="H51" s="34">
        <f t="shared" si="2"/>
        <v>78.81108693595687</v>
      </c>
      <c r="I51" s="34">
        <f t="shared" si="3"/>
        <v>3516.7</v>
      </c>
      <c r="J51" s="34">
        <f t="shared" si="37"/>
        <v>1465.2916666666667</v>
      </c>
      <c r="K51" s="34">
        <f t="shared" si="4"/>
        <v>752.0899999999999</v>
      </c>
      <c r="L51" s="34">
        <f t="shared" si="5"/>
        <v>51.326982682628596</v>
      </c>
      <c r="M51" s="35">
        <f t="shared" si="6"/>
        <v>1271</v>
      </c>
      <c r="N51" s="35">
        <f t="shared" si="6"/>
        <v>529.5833333333333</v>
      </c>
      <c r="O51" s="35">
        <f t="shared" si="7"/>
        <v>221.852</v>
      </c>
      <c r="P51" s="35">
        <f t="shared" si="8"/>
        <v>41.89180173092054</v>
      </c>
      <c r="Q51" s="36">
        <v>491</v>
      </c>
      <c r="R51" s="36">
        <f t="shared" si="9"/>
        <v>204.58333333333331</v>
      </c>
      <c r="S51" s="48">
        <v>86.852</v>
      </c>
      <c r="T51" s="34">
        <f t="shared" si="10"/>
        <v>42.45311608961304</v>
      </c>
      <c r="U51" s="36">
        <v>1928.6</v>
      </c>
      <c r="V51" s="36">
        <f t="shared" si="11"/>
        <v>803.5833333333334</v>
      </c>
      <c r="W51" s="48">
        <v>434.438</v>
      </c>
      <c r="X51" s="34">
        <f t="shared" si="12"/>
        <v>54.06259462822772</v>
      </c>
      <c r="Y51" s="47"/>
      <c r="Z51" s="47"/>
      <c r="AA51" s="51"/>
      <c r="AB51" s="36">
        <v>780</v>
      </c>
      <c r="AC51" s="36">
        <f t="shared" si="13"/>
        <v>325</v>
      </c>
      <c r="AD51" s="48">
        <v>135</v>
      </c>
      <c r="AE51" s="34">
        <f t="shared" si="14"/>
        <v>41.53846153846154</v>
      </c>
      <c r="AF51" s="39"/>
      <c r="AG51" s="39"/>
      <c r="AH51" s="51"/>
      <c r="AI51" s="40">
        <v>182</v>
      </c>
      <c r="AJ51" s="36">
        <f t="shared" si="15"/>
        <v>75.83333333333333</v>
      </c>
      <c r="AK51" s="48">
        <v>40</v>
      </c>
      <c r="AL51" s="51"/>
      <c r="AM51" s="36">
        <f t="shared" si="16"/>
        <v>0</v>
      </c>
      <c r="AN51" s="48">
        <v>0</v>
      </c>
      <c r="AO51" s="36"/>
      <c r="AP51" s="36">
        <f t="shared" si="17"/>
        <v>0</v>
      </c>
      <c r="AQ51" s="37">
        <f>'[1]Sheet1'!G43+'[1]Sheet1'!F43</f>
        <v>0</v>
      </c>
      <c r="AR51" s="51">
        <v>0</v>
      </c>
      <c r="AS51" s="36">
        <f t="shared" si="18"/>
        <v>0</v>
      </c>
      <c r="AT51" s="51"/>
      <c r="AU51" s="51">
        <v>9025.6</v>
      </c>
      <c r="AV51" s="36">
        <f t="shared" si="19"/>
        <v>3760.6666666666665</v>
      </c>
      <c r="AW51" s="48">
        <v>3760.6</v>
      </c>
      <c r="AX51" s="51"/>
      <c r="AY51" s="36">
        <f t="shared" si="20"/>
        <v>0</v>
      </c>
      <c r="AZ51" s="48">
        <v>0</v>
      </c>
      <c r="BA51" s="51">
        <v>0</v>
      </c>
      <c r="BB51" s="36">
        <f t="shared" si="21"/>
        <v>0</v>
      </c>
      <c r="BC51" s="51"/>
      <c r="BD51" s="36"/>
      <c r="BE51" s="36">
        <f t="shared" si="22"/>
        <v>0</v>
      </c>
      <c r="BF51" s="234">
        <f>'[1]Sheet1'!B43+'[1]Sheet1'!C43+'[1]Sheet1'!D43+'[1]Sheet1'!A43</f>
        <v>1</v>
      </c>
      <c r="BG51" s="42">
        <f t="shared" si="23"/>
        <v>135.1</v>
      </c>
      <c r="BH51" s="42">
        <f t="shared" si="23"/>
        <v>56.29166666666667</v>
      </c>
      <c r="BI51" s="42">
        <f t="shared" si="23"/>
        <v>54.8</v>
      </c>
      <c r="BJ51" s="42">
        <f t="shared" si="24"/>
        <v>97.35011102886749</v>
      </c>
      <c r="BK51" s="51">
        <v>26.1</v>
      </c>
      <c r="BL51" s="36">
        <f t="shared" si="25"/>
        <v>10.875000000000002</v>
      </c>
      <c r="BM51" s="48">
        <v>0</v>
      </c>
      <c r="BN51" s="51">
        <v>109</v>
      </c>
      <c r="BO51" s="36">
        <f t="shared" si="26"/>
        <v>45.41666666666667</v>
      </c>
      <c r="BP51" s="48">
        <v>54.8</v>
      </c>
      <c r="BQ51" s="51"/>
      <c r="BR51" s="36">
        <f t="shared" si="27"/>
        <v>0</v>
      </c>
      <c r="BS51" s="48">
        <v>0</v>
      </c>
      <c r="BT51" s="51"/>
      <c r="BU51" s="36">
        <f t="shared" si="28"/>
        <v>0</v>
      </c>
      <c r="BV51" s="48">
        <v>0</v>
      </c>
      <c r="BW51" s="36"/>
      <c r="BX51" s="36">
        <f t="shared" si="29"/>
        <v>0</v>
      </c>
      <c r="BY51" s="41"/>
      <c r="BZ51" s="36">
        <v>1200</v>
      </c>
      <c r="CA51" s="36">
        <f t="shared" si="30"/>
        <v>500</v>
      </c>
      <c r="CB51" s="48">
        <v>0</v>
      </c>
      <c r="CC51" s="36"/>
      <c r="CD51" s="36">
        <f t="shared" si="31"/>
        <v>0</v>
      </c>
      <c r="CE51" s="49">
        <v>0</v>
      </c>
      <c r="CF51" s="34">
        <f t="shared" si="38"/>
        <v>13742.300000000001</v>
      </c>
      <c r="CG51" s="34">
        <f t="shared" si="38"/>
        <v>5725.958333333333</v>
      </c>
      <c r="CH51" s="34">
        <f t="shared" si="38"/>
        <v>4512.69</v>
      </c>
      <c r="CI51" s="51">
        <v>0</v>
      </c>
      <c r="CJ51" s="36">
        <f t="shared" si="32"/>
        <v>0</v>
      </c>
      <c r="CK51" s="233">
        <v>0</v>
      </c>
      <c r="CL51" s="51">
        <v>0</v>
      </c>
      <c r="CM51" s="36">
        <f t="shared" si="33"/>
        <v>0</v>
      </c>
      <c r="CN51" s="52"/>
      <c r="CO51" s="51"/>
      <c r="CP51" s="36">
        <f t="shared" si="34"/>
        <v>0</v>
      </c>
      <c r="CQ51" s="51"/>
      <c r="CR51" s="51">
        <v>0</v>
      </c>
      <c r="CS51" s="36">
        <f t="shared" si="35"/>
        <v>0</v>
      </c>
      <c r="CT51" s="48">
        <v>0</v>
      </c>
      <c r="CU51" s="44">
        <v>0</v>
      </c>
      <c r="CV51" s="36">
        <f t="shared" si="36"/>
        <v>0</v>
      </c>
      <c r="CW51" s="49">
        <v>0</v>
      </c>
      <c r="CX51" s="34">
        <f t="shared" si="39"/>
        <v>0</v>
      </c>
      <c r="CY51" s="34">
        <f t="shared" si="39"/>
        <v>0</v>
      </c>
      <c r="CZ51" s="34">
        <f t="shared" si="39"/>
        <v>0</v>
      </c>
    </row>
    <row r="52" spans="1:104" ht="15">
      <c r="A52" s="32">
        <v>41</v>
      </c>
      <c r="B52" s="33" t="s">
        <v>75</v>
      </c>
      <c r="C52" s="34">
        <v>1484.4195</v>
      </c>
      <c r="D52" s="34">
        <v>126.2202</v>
      </c>
      <c r="E52" s="34">
        <f>CF52+CX52-CU52</f>
        <v>6450</v>
      </c>
      <c r="F52" s="34">
        <f>CG52+CY52-CV52</f>
        <v>2687.5</v>
      </c>
      <c r="G52" s="34">
        <f>CH52+CZ52-CW52</f>
        <v>1916.805</v>
      </c>
      <c r="H52" s="34">
        <f t="shared" si="2"/>
        <v>71.32297674418605</v>
      </c>
      <c r="I52" s="34">
        <f t="shared" si="3"/>
        <v>2950</v>
      </c>
      <c r="J52" s="34">
        <f t="shared" si="37"/>
        <v>1229.1666666666667</v>
      </c>
      <c r="K52" s="34">
        <f t="shared" si="4"/>
        <v>458.405</v>
      </c>
      <c r="L52" s="34">
        <f t="shared" si="5"/>
        <v>37.293966101694906</v>
      </c>
      <c r="M52" s="35">
        <f t="shared" si="6"/>
        <v>350</v>
      </c>
      <c r="N52" s="35">
        <f t="shared" si="6"/>
        <v>145.83333333333331</v>
      </c>
      <c r="O52" s="35">
        <f t="shared" si="7"/>
        <v>77.405</v>
      </c>
      <c r="P52" s="35">
        <f t="shared" si="8"/>
        <v>53.07771428571429</v>
      </c>
      <c r="Q52" s="36">
        <v>70</v>
      </c>
      <c r="R52" s="36">
        <f t="shared" si="9"/>
        <v>29.166666666666664</v>
      </c>
      <c r="S52" s="48">
        <v>77.405</v>
      </c>
      <c r="T52" s="34">
        <f t="shared" si="10"/>
        <v>265.3885714285714</v>
      </c>
      <c r="U52" s="36">
        <v>1900</v>
      </c>
      <c r="V52" s="36">
        <f t="shared" si="11"/>
        <v>791.6666666666667</v>
      </c>
      <c r="W52" s="48">
        <v>279</v>
      </c>
      <c r="X52" s="34">
        <f t="shared" si="12"/>
        <v>35.24210526315789</v>
      </c>
      <c r="Y52" s="47"/>
      <c r="Z52" s="47"/>
      <c r="AA52" s="51"/>
      <c r="AB52" s="36">
        <v>280</v>
      </c>
      <c r="AC52" s="36">
        <f t="shared" si="13"/>
        <v>116.66666666666666</v>
      </c>
      <c r="AD52" s="48">
        <v>0</v>
      </c>
      <c r="AE52" s="34">
        <f t="shared" si="14"/>
        <v>0</v>
      </c>
      <c r="AF52" s="39"/>
      <c r="AG52" s="39"/>
      <c r="AH52" s="51"/>
      <c r="AI52" s="40"/>
      <c r="AJ52" s="36">
        <f t="shared" si="15"/>
        <v>0</v>
      </c>
      <c r="AK52" s="48">
        <v>0</v>
      </c>
      <c r="AL52" s="51"/>
      <c r="AM52" s="36">
        <f t="shared" si="16"/>
        <v>0</v>
      </c>
      <c r="AN52" s="48">
        <v>0</v>
      </c>
      <c r="AO52" s="36"/>
      <c r="AP52" s="36">
        <f t="shared" si="17"/>
        <v>0</v>
      </c>
      <c r="AQ52" s="37">
        <f>'[1]Sheet1'!G44+'[1]Sheet1'!F44</f>
        <v>0</v>
      </c>
      <c r="AR52" s="51">
        <v>0</v>
      </c>
      <c r="AS52" s="36">
        <f t="shared" si="18"/>
        <v>0</v>
      </c>
      <c r="AT52" s="51"/>
      <c r="AU52" s="51">
        <v>3500</v>
      </c>
      <c r="AV52" s="36">
        <f t="shared" si="19"/>
        <v>1458.3333333333335</v>
      </c>
      <c r="AW52" s="48">
        <v>1458.4</v>
      </c>
      <c r="AX52" s="51"/>
      <c r="AY52" s="36">
        <f t="shared" si="20"/>
        <v>0</v>
      </c>
      <c r="AZ52" s="48">
        <v>0</v>
      </c>
      <c r="BA52" s="51">
        <v>0</v>
      </c>
      <c r="BB52" s="36">
        <f t="shared" si="21"/>
        <v>0</v>
      </c>
      <c r="BC52" s="51"/>
      <c r="BD52" s="36"/>
      <c r="BE52" s="36">
        <f t="shared" si="22"/>
        <v>0</v>
      </c>
      <c r="BF52" s="234">
        <f>'[1]Sheet1'!B44+'[1]Sheet1'!C44+'[1]Sheet1'!D44+'[1]Sheet1'!A44</f>
        <v>2</v>
      </c>
      <c r="BG52" s="42">
        <f t="shared" si="23"/>
        <v>700</v>
      </c>
      <c r="BH52" s="42">
        <f t="shared" si="23"/>
        <v>291.6666666666667</v>
      </c>
      <c r="BI52" s="42">
        <f t="shared" si="23"/>
        <v>100</v>
      </c>
      <c r="BJ52" s="42">
        <f t="shared" si="24"/>
        <v>34.285714285714285</v>
      </c>
      <c r="BK52" s="51">
        <v>700</v>
      </c>
      <c r="BL52" s="36">
        <f t="shared" si="25"/>
        <v>291.6666666666667</v>
      </c>
      <c r="BM52" s="48">
        <v>100</v>
      </c>
      <c r="BN52" s="51"/>
      <c r="BO52" s="36">
        <f t="shared" si="26"/>
        <v>0</v>
      </c>
      <c r="BP52" s="48">
        <v>0</v>
      </c>
      <c r="BQ52" s="51"/>
      <c r="BR52" s="36">
        <f t="shared" si="27"/>
        <v>0</v>
      </c>
      <c r="BS52" s="48">
        <v>0</v>
      </c>
      <c r="BT52" s="51"/>
      <c r="BU52" s="36">
        <f t="shared" si="28"/>
        <v>0</v>
      </c>
      <c r="BV52" s="48">
        <v>0</v>
      </c>
      <c r="BW52" s="36"/>
      <c r="BX52" s="36">
        <f t="shared" si="29"/>
        <v>0</v>
      </c>
      <c r="BY52" s="41"/>
      <c r="BZ52" s="36"/>
      <c r="CA52" s="36">
        <f t="shared" si="30"/>
        <v>0</v>
      </c>
      <c r="CB52" s="48">
        <v>0</v>
      </c>
      <c r="CC52" s="36"/>
      <c r="CD52" s="36">
        <f t="shared" si="31"/>
        <v>0</v>
      </c>
      <c r="CE52" s="49">
        <v>0</v>
      </c>
      <c r="CF52" s="34">
        <f t="shared" si="38"/>
        <v>6450</v>
      </c>
      <c r="CG52" s="34">
        <f t="shared" si="38"/>
        <v>2687.5</v>
      </c>
      <c r="CH52" s="34">
        <f t="shared" si="38"/>
        <v>1916.805</v>
      </c>
      <c r="CI52" s="51">
        <v>0</v>
      </c>
      <c r="CJ52" s="36">
        <f t="shared" si="32"/>
        <v>0</v>
      </c>
      <c r="CK52" s="233">
        <v>0</v>
      </c>
      <c r="CL52" s="51"/>
      <c r="CM52" s="36">
        <f t="shared" si="33"/>
        <v>0</v>
      </c>
      <c r="CN52" s="52"/>
      <c r="CO52" s="51"/>
      <c r="CP52" s="36">
        <f t="shared" si="34"/>
        <v>0</v>
      </c>
      <c r="CQ52" s="51"/>
      <c r="CR52" s="51">
        <v>0</v>
      </c>
      <c r="CS52" s="36">
        <f t="shared" si="35"/>
        <v>0</v>
      </c>
      <c r="CT52" s="48">
        <v>0</v>
      </c>
      <c r="CU52" s="44">
        <v>0</v>
      </c>
      <c r="CV52" s="36">
        <f t="shared" si="36"/>
        <v>0</v>
      </c>
      <c r="CW52" s="49">
        <v>0</v>
      </c>
      <c r="CX52" s="34">
        <f t="shared" si="39"/>
        <v>0</v>
      </c>
      <c r="CY52" s="34">
        <f t="shared" si="39"/>
        <v>0</v>
      </c>
      <c r="CZ52" s="34">
        <f t="shared" si="39"/>
        <v>0</v>
      </c>
    </row>
    <row r="53" spans="1:104" ht="15">
      <c r="A53" s="32">
        <v>42</v>
      </c>
      <c r="B53" s="33" t="s">
        <v>76</v>
      </c>
      <c r="C53" s="34">
        <v>778.984</v>
      </c>
      <c r="D53" s="34">
        <v>1359.5368</v>
      </c>
      <c r="E53" s="34">
        <f>CF53+CX53-CU53</f>
        <v>34157</v>
      </c>
      <c r="F53" s="34">
        <f>CG53+CY53-CV53</f>
        <v>14232.083333333336</v>
      </c>
      <c r="G53" s="34">
        <f>CH53+CZ53-CW53</f>
        <v>11781.794000000002</v>
      </c>
      <c r="H53" s="34">
        <f t="shared" si="2"/>
        <v>82.78334045730011</v>
      </c>
      <c r="I53" s="34">
        <f t="shared" si="3"/>
        <v>8559.2</v>
      </c>
      <c r="J53" s="34">
        <f t="shared" si="37"/>
        <v>3566.333333333334</v>
      </c>
      <c r="K53" s="34">
        <f t="shared" si="4"/>
        <v>1366.094</v>
      </c>
      <c r="L53" s="34">
        <f t="shared" si="5"/>
        <v>38.305280867370776</v>
      </c>
      <c r="M53" s="35">
        <f t="shared" si="6"/>
        <v>1291</v>
      </c>
      <c r="N53" s="35">
        <f t="shared" si="6"/>
        <v>537.9166666666667</v>
      </c>
      <c r="O53" s="35">
        <f t="shared" si="7"/>
        <v>300.38399999999996</v>
      </c>
      <c r="P53" s="35">
        <f t="shared" si="8"/>
        <v>55.8421068938807</v>
      </c>
      <c r="Q53" s="36">
        <v>155</v>
      </c>
      <c r="R53" s="36">
        <f t="shared" si="9"/>
        <v>64.58333333333333</v>
      </c>
      <c r="S53" s="48">
        <v>0.234</v>
      </c>
      <c r="T53" s="34">
        <f t="shared" si="10"/>
        <v>0.3623225806451613</v>
      </c>
      <c r="U53" s="36">
        <v>5173.5</v>
      </c>
      <c r="V53" s="36">
        <f t="shared" si="11"/>
        <v>2155.625</v>
      </c>
      <c r="W53" s="48">
        <v>1023.71</v>
      </c>
      <c r="X53" s="34">
        <f t="shared" si="12"/>
        <v>47.49017106407655</v>
      </c>
      <c r="Y53" s="47"/>
      <c r="Z53" s="47"/>
      <c r="AA53" s="51"/>
      <c r="AB53" s="36">
        <v>1136</v>
      </c>
      <c r="AC53" s="36">
        <f t="shared" si="13"/>
        <v>473.33333333333337</v>
      </c>
      <c r="AD53" s="48">
        <v>300.15</v>
      </c>
      <c r="AE53" s="34">
        <f t="shared" si="14"/>
        <v>63.411971830985905</v>
      </c>
      <c r="AF53" s="39"/>
      <c r="AG53" s="39"/>
      <c r="AH53" s="51"/>
      <c r="AI53" s="40">
        <v>135</v>
      </c>
      <c r="AJ53" s="36">
        <f t="shared" si="15"/>
        <v>56.25</v>
      </c>
      <c r="AK53" s="48">
        <v>0</v>
      </c>
      <c r="AL53" s="51"/>
      <c r="AM53" s="36">
        <f t="shared" si="16"/>
        <v>0</v>
      </c>
      <c r="AN53" s="48">
        <v>0</v>
      </c>
      <c r="AO53" s="36"/>
      <c r="AP53" s="36">
        <f t="shared" si="17"/>
        <v>0</v>
      </c>
      <c r="AQ53" s="37">
        <f>'[1]Sheet1'!G45+'[1]Sheet1'!F45</f>
        <v>0</v>
      </c>
      <c r="AR53" s="51">
        <v>0</v>
      </c>
      <c r="AS53" s="36">
        <f t="shared" si="18"/>
        <v>0</v>
      </c>
      <c r="AT53" s="51"/>
      <c r="AU53" s="51">
        <v>24997.8</v>
      </c>
      <c r="AV53" s="36">
        <f t="shared" si="19"/>
        <v>10415.75</v>
      </c>
      <c r="AW53" s="48">
        <v>10415.7</v>
      </c>
      <c r="AX53" s="51"/>
      <c r="AY53" s="36">
        <f t="shared" si="20"/>
        <v>0</v>
      </c>
      <c r="AZ53" s="48">
        <v>0</v>
      </c>
      <c r="BA53" s="51">
        <v>0</v>
      </c>
      <c r="BB53" s="36">
        <f t="shared" si="21"/>
        <v>0</v>
      </c>
      <c r="BC53" s="51"/>
      <c r="BD53" s="36">
        <v>151.7</v>
      </c>
      <c r="BE53" s="36">
        <f t="shared" si="22"/>
        <v>63.20833333333333</v>
      </c>
      <c r="BF53" s="234">
        <f>'[1]Sheet1'!B45+'[1]Sheet1'!C45+'[1]Sheet1'!D45+'[1]Sheet1'!A45</f>
        <v>0</v>
      </c>
      <c r="BG53" s="42">
        <f t="shared" si="23"/>
        <v>1808</v>
      </c>
      <c r="BH53" s="42">
        <f t="shared" si="23"/>
        <v>753.3333333333333</v>
      </c>
      <c r="BI53" s="42">
        <f t="shared" si="23"/>
        <v>42</v>
      </c>
      <c r="BJ53" s="42">
        <f t="shared" si="24"/>
        <v>5.575221238938053</v>
      </c>
      <c r="BK53" s="51">
        <v>311</v>
      </c>
      <c r="BL53" s="36">
        <f t="shared" si="25"/>
        <v>129.58333333333334</v>
      </c>
      <c r="BM53" s="48">
        <v>42</v>
      </c>
      <c r="BN53" s="51">
        <v>997</v>
      </c>
      <c r="BO53" s="36">
        <f t="shared" si="26"/>
        <v>415.41666666666663</v>
      </c>
      <c r="BP53" s="48">
        <v>0</v>
      </c>
      <c r="BQ53" s="51"/>
      <c r="BR53" s="36">
        <f t="shared" si="27"/>
        <v>0</v>
      </c>
      <c r="BS53" s="48">
        <v>0</v>
      </c>
      <c r="BT53" s="51">
        <v>500</v>
      </c>
      <c r="BU53" s="36">
        <f t="shared" si="28"/>
        <v>208.33333333333331</v>
      </c>
      <c r="BV53" s="48">
        <v>0</v>
      </c>
      <c r="BW53" s="36"/>
      <c r="BX53" s="36">
        <f t="shared" si="29"/>
        <v>0</v>
      </c>
      <c r="BY53" s="41"/>
      <c r="BZ53" s="36">
        <v>600</v>
      </c>
      <c r="CA53" s="36">
        <f t="shared" si="30"/>
        <v>250</v>
      </c>
      <c r="CB53" s="48">
        <v>0</v>
      </c>
      <c r="CC53" s="36"/>
      <c r="CD53" s="36">
        <f t="shared" si="31"/>
        <v>0</v>
      </c>
      <c r="CE53" s="49">
        <v>0</v>
      </c>
      <c r="CF53" s="34">
        <f t="shared" si="38"/>
        <v>34157</v>
      </c>
      <c r="CG53" s="34">
        <f t="shared" si="38"/>
        <v>14232.083333333336</v>
      </c>
      <c r="CH53" s="34">
        <f t="shared" si="38"/>
        <v>11781.794000000002</v>
      </c>
      <c r="CI53" s="51">
        <v>0</v>
      </c>
      <c r="CJ53" s="36">
        <f t="shared" si="32"/>
        <v>0</v>
      </c>
      <c r="CK53" s="233">
        <v>0</v>
      </c>
      <c r="CL53" s="51"/>
      <c r="CM53" s="36">
        <f t="shared" si="33"/>
        <v>0</v>
      </c>
      <c r="CN53" s="52"/>
      <c r="CO53" s="51"/>
      <c r="CP53" s="36">
        <f t="shared" si="34"/>
        <v>0</v>
      </c>
      <c r="CQ53" s="51"/>
      <c r="CR53" s="51">
        <v>0</v>
      </c>
      <c r="CS53" s="36">
        <f t="shared" si="35"/>
        <v>0</v>
      </c>
      <c r="CT53" s="48">
        <v>0</v>
      </c>
      <c r="CU53" s="44">
        <v>1611.5</v>
      </c>
      <c r="CV53" s="36">
        <f t="shared" si="36"/>
        <v>671.4583333333333</v>
      </c>
      <c r="CW53" s="49">
        <v>1607.5</v>
      </c>
      <c r="CX53" s="34">
        <f t="shared" si="39"/>
        <v>1611.5</v>
      </c>
      <c r="CY53" s="34">
        <f t="shared" si="39"/>
        <v>671.4583333333333</v>
      </c>
      <c r="CZ53" s="34">
        <f t="shared" si="39"/>
        <v>1607.5</v>
      </c>
    </row>
    <row r="54" spans="1:104" ht="15">
      <c r="A54" s="32">
        <v>43</v>
      </c>
      <c r="B54" s="33" t="s">
        <v>77</v>
      </c>
      <c r="C54" s="34">
        <v>5543.9559</v>
      </c>
      <c r="D54" s="34">
        <v>18283.326</v>
      </c>
      <c r="E54" s="34">
        <f>CF54+CX54-CU54</f>
        <v>84269.3</v>
      </c>
      <c r="F54" s="34">
        <f>CG54+CY54-CV54</f>
        <v>35067.208333333336</v>
      </c>
      <c r="G54" s="34">
        <f>CH54+CZ54-CW54</f>
        <v>32450.011999999995</v>
      </c>
      <c r="H54" s="34">
        <f t="shared" si="2"/>
        <v>92.53662764239618</v>
      </c>
      <c r="I54" s="34">
        <f t="shared" si="3"/>
        <v>12595.3</v>
      </c>
      <c r="J54" s="34">
        <f t="shared" si="37"/>
        <v>5203.041666666666</v>
      </c>
      <c r="K54" s="34">
        <f t="shared" si="4"/>
        <v>3149.0119999999997</v>
      </c>
      <c r="L54" s="34">
        <f t="shared" si="5"/>
        <v>60.52252128162213</v>
      </c>
      <c r="M54" s="35">
        <f t="shared" si="6"/>
        <v>4906.3</v>
      </c>
      <c r="N54" s="35">
        <f t="shared" si="6"/>
        <v>2044.2916666666665</v>
      </c>
      <c r="O54" s="35">
        <f t="shared" si="7"/>
        <v>1399.532</v>
      </c>
      <c r="P54" s="35">
        <f t="shared" si="8"/>
        <v>68.46048549823696</v>
      </c>
      <c r="Q54" s="36">
        <v>1946.3</v>
      </c>
      <c r="R54" s="36">
        <f t="shared" si="9"/>
        <v>810.9583333333333</v>
      </c>
      <c r="S54" s="48">
        <v>238.532</v>
      </c>
      <c r="T54" s="34">
        <f t="shared" si="10"/>
        <v>29.413595026460467</v>
      </c>
      <c r="U54" s="36">
        <v>6667</v>
      </c>
      <c r="V54" s="36">
        <f t="shared" si="11"/>
        <v>2777.916666666667</v>
      </c>
      <c r="W54" s="48">
        <v>1149.98</v>
      </c>
      <c r="X54" s="34">
        <f t="shared" si="12"/>
        <v>41.397210139493026</v>
      </c>
      <c r="Y54" s="47"/>
      <c r="Z54" s="47"/>
      <c r="AA54" s="51"/>
      <c r="AB54" s="36">
        <v>2960</v>
      </c>
      <c r="AC54" s="36">
        <f t="shared" si="13"/>
        <v>1233.3333333333333</v>
      </c>
      <c r="AD54" s="48">
        <v>1161</v>
      </c>
      <c r="AE54" s="34">
        <f t="shared" si="14"/>
        <v>94.13513513513514</v>
      </c>
      <c r="AF54" s="39"/>
      <c r="AG54" s="39"/>
      <c r="AH54" s="51"/>
      <c r="AI54" s="40">
        <v>302</v>
      </c>
      <c r="AJ54" s="36">
        <f t="shared" si="15"/>
        <v>125.83333333333334</v>
      </c>
      <c r="AK54" s="48">
        <v>30.8</v>
      </c>
      <c r="AL54" s="51"/>
      <c r="AM54" s="36">
        <f t="shared" si="16"/>
        <v>0</v>
      </c>
      <c r="AN54" s="48">
        <v>0</v>
      </c>
      <c r="AO54" s="36"/>
      <c r="AP54" s="36">
        <f t="shared" si="17"/>
        <v>0</v>
      </c>
      <c r="AQ54" s="37">
        <f>'[1]Sheet1'!G46+'[1]Sheet1'!F46</f>
        <v>0</v>
      </c>
      <c r="AR54" s="51">
        <v>0</v>
      </c>
      <c r="AS54" s="36">
        <f t="shared" si="18"/>
        <v>0</v>
      </c>
      <c r="AT54" s="51"/>
      <c r="AU54" s="51">
        <v>68751.8</v>
      </c>
      <c r="AV54" s="36">
        <f t="shared" si="19"/>
        <v>28646.583333333332</v>
      </c>
      <c r="AW54" s="48">
        <v>28646.6</v>
      </c>
      <c r="AX54" s="51">
        <v>1722.2</v>
      </c>
      <c r="AY54" s="36">
        <f t="shared" si="20"/>
        <v>717.5833333333334</v>
      </c>
      <c r="AZ54" s="48">
        <v>654.4</v>
      </c>
      <c r="BA54" s="51">
        <v>0</v>
      </c>
      <c r="BB54" s="36">
        <f t="shared" si="21"/>
        <v>0</v>
      </c>
      <c r="BC54" s="51"/>
      <c r="BD54" s="36"/>
      <c r="BE54" s="36">
        <f t="shared" si="22"/>
        <v>0</v>
      </c>
      <c r="BF54" s="234">
        <f>'[1]Sheet1'!B46+'[1]Sheet1'!C46+'[1]Sheet1'!D46+'[1]Sheet1'!A46</f>
        <v>1</v>
      </c>
      <c r="BG54" s="42">
        <f t="shared" si="23"/>
        <v>720</v>
      </c>
      <c r="BH54" s="42">
        <f t="shared" si="23"/>
        <v>255</v>
      </c>
      <c r="BI54" s="42">
        <f t="shared" si="23"/>
        <v>567.7</v>
      </c>
      <c r="BJ54" s="42">
        <f t="shared" si="24"/>
        <v>222.62745098039218</v>
      </c>
      <c r="BK54" s="51">
        <v>180</v>
      </c>
      <c r="BL54" s="36">
        <f t="shared" si="25"/>
        <v>75</v>
      </c>
      <c r="BM54" s="48">
        <v>0</v>
      </c>
      <c r="BN54" s="51"/>
      <c r="BO54" s="36">
        <f t="shared" si="26"/>
        <v>0</v>
      </c>
      <c r="BP54" s="48">
        <v>567.7</v>
      </c>
      <c r="BQ54" s="51">
        <v>540</v>
      </c>
      <c r="BR54" s="36">
        <f t="shared" si="27"/>
        <v>180</v>
      </c>
      <c r="BS54" s="48">
        <v>0</v>
      </c>
      <c r="BT54" s="51"/>
      <c r="BU54" s="36">
        <f t="shared" si="28"/>
        <v>0</v>
      </c>
      <c r="BV54" s="48">
        <v>0</v>
      </c>
      <c r="BW54" s="36"/>
      <c r="BX54" s="36">
        <f t="shared" si="29"/>
        <v>0</v>
      </c>
      <c r="BY54" s="41"/>
      <c r="BZ54" s="36">
        <v>1200</v>
      </c>
      <c r="CA54" s="36">
        <f t="shared" si="30"/>
        <v>500</v>
      </c>
      <c r="CB54" s="48">
        <v>0</v>
      </c>
      <c r="CC54" s="36"/>
      <c r="CD54" s="36">
        <f t="shared" si="31"/>
        <v>0</v>
      </c>
      <c r="CE54" s="49">
        <v>0</v>
      </c>
      <c r="CF54" s="34">
        <f t="shared" si="38"/>
        <v>84269.3</v>
      </c>
      <c r="CG54" s="34">
        <f t="shared" si="38"/>
        <v>35067.208333333336</v>
      </c>
      <c r="CH54" s="34">
        <f t="shared" si="38"/>
        <v>32450.012</v>
      </c>
      <c r="CI54" s="51">
        <v>0</v>
      </c>
      <c r="CJ54" s="36">
        <f t="shared" si="32"/>
        <v>0</v>
      </c>
      <c r="CK54" s="233">
        <v>0</v>
      </c>
      <c r="CL54" s="51">
        <v>0</v>
      </c>
      <c r="CM54" s="36">
        <f t="shared" si="33"/>
        <v>0</v>
      </c>
      <c r="CN54" s="52"/>
      <c r="CO54" s="51"/>
      <c r="CP54" s="36">
        <f t="shared" si="34"/>
        <v>0</v>
      </c>
      <c r="CQ54" s="51"/>
      <c r="CR54" s="51">
        <v>0</v>
      </c>
      <c r="CS54" s="36">
        <f t="shared" si="35"/>
        <v>0</v>
      </c>
      <c r="CT54" s="48">
        <v>0</v>
      </c>
      <c r="CU54" s="44">
        <v>12500</v>
      </c>
      <c r="CV54" s="36">
        <f t="shared" si="36"/>
        <v>5208.333333333334</v>
      </c>
      <c r="CW54" s="49">
        <v>2401.258</v>
      </c>
      <c r="CX54" s="34">
        <f t="shared" si="39"/>
        <v>12500</v>
      </c>
      <c r="CY54" s="34">
        <f t="shared" si="39"/>
        <v>5208.333333333334</v>
      </c>
      <c r="CZ54" s="34">
        <f t="shared" si="39"/>
        <v>2401.258</v>
      </c>
    </row>
    <row r="55" spans="1:104" ht="15">
      <c r="A55" s="32">
        <v>44</v>
      </c>
      <c r="B55" s="33" t="s">
        <v>78</v>
      </c>
      <c r="C55" s="34">
        <v>6961.0966</v>
      </c>
      <c r="D55" s="34">
        <v>7288.9974</v>
      </c>
      <c r="E55" s="34">
        <f>CF55+CX55-CU55</f>
        <v>64873.90000000001</v>
      </c>
      <c r="F55" s="34">
        <f>CG55+CY55-CV55</f>
        <v>27030.791666666664</v>
      </c>
      <c r="G55" s="34">
        <f>CH55+CZ55-CW55</f>
        <v>23287.546</v>
      </c>
      <c r="H55" s="34">
        <f t="shared" si="2"/>
        <v>86.15191995548287</v>
      </c>
      <c r="I55" s="34">
        <f t="shared" si="3"/>
        <v>13435.7</v>
      </c>
      <c r="J55" s="34">
        <f t="shared" si="37"/>
        <v>5598.208333333333</v>
      </c>
      <c r="K55" s="34">
        <f t="shared" si="4"/>
        <v>2393.8459999999995</v>
      </c>
      <c r="L55" s="34">
        <f t="shared" si="5"/>
        <v>42.76093095261132</v>
      </c>
      <c r="M55" s="35">
        <f t="shared" si="6"/>
        <v>4067.8999999999996</v>
      </c>
      <c r="N55" s="35">
        <f t="shared" si="6"/>
        <v>1694.9583333333333</v>
      </c>
      <c r="O55" s="35">
        <f t="shared" si="7"/>
        <v>791.457</v>
      </c>
      <c r="P55" s="35">
        <f t="shared" si="8"/>
        <v>46.6947761744389</v>
      </c>
      <c r="Q55" s="36">
        <v>581.7</v>
      </c>
      <c r="R55" s="36">
        <f t="shared" si="9"/>
        <v>242.375</v>
      </c>
      <c r="S55" s="48">
        <v>76.657</v>
      </c>
      <c r="T55" s="34">
        <f t="shared" si="10"/>
        <v>31.627436823104695</v>
      </c>
      <c r="U55" s="36">
        <v>8437.8</v>
      </c>
      <c r="V55" s="36">
        <f t="shared" si="11"/>
        <v>3515.75</v>
      </c>
      <c r="W55" s="48">
        <v>1502.389</v>
      </c>
      <c r="X55" s="34">
        <f t="shared" si="12"/>
        <v>42.73310104529616</v>
      </c>
      <c r="Y55" s="47"/>
      <c r="Z55" s="47"/>
      <c r="AA55" s="51"/>
      <c r="AB55" s="36">
        <v>3486.2</v>
      </c>
      <c r="AC55" s="36">
        <f t="shared" si="13"/>
        <v>1452.5833333333333</v>
      </c>
      <c r="AD55" s="48">
        <v>714.8</v>
      </c>
      <c r="AE55" s="34">
        <f t="shared" si="14"/>
        <v>49.20888072973438</v>
      </c>
      <c r="AF55" s="39"/>
      <c r="AG55" s="39"/>
      <c r="AH55" s="51"/>
      <c r="AI55" s="40">
        <v>125</v>
      </c>
      <c r="AJ55" s="36">
        <f t="shared" si="15"/>
        <v>52.08333333333333</v>
      </c>
      <c r="AK55" s="48">
        <v>21</v>
      </c>
      <c r="AL55" s="51"/>
      <c r="AM55" s="36">
        <f t="shared" si="16"/>
        <v>0</v>
      </c>
      <c r="AN55" s="48">
        <v>0</v>
      </c>
      <c r="AO55" s="36"/>
      <c r="AP55" s="36">
        <f t="shared" si="17"/>
        <v>0</v>
      </c>
      <c r="AQ55" s="37">
        <f>'[1]Sheet1'!G47+'[1]Sheet1'!F47</f>
        <v>0</v>
      </c>
      <c r="AR55" s="51">
        <v>0</v>
      </c>
      <c r="AS55" s="36">
        <f t="shared" si="18"/>
        <v>0</v>
      </c>
      <c r="AT55" s="51"/>
      <c r="AU55" s="51">
        <v>49178.4</v>
      </c>
      <c r="AV55" s="36">
        <f t="shared" si="19"/>
        <v>20491</v>
      </c>
      <c r="AW55" s="48">
        <v>20491</v>
      </c>
      <c r="AX55" s="51">
        <v>1059.8</v>
      </c>
      <c r="AY55" s="36">
        <f t="shared" si="20"/>
        <v>441.5833333333333</v>
      </c>
      <c r="AZ55" s="48">
        <v>402.7</v>
      </c>
      <c r="BA55" s="51">
        <v>0</v>
      </c>
      <c r="BB55" s="36">
        <f t="shared" si="21"/>
        <v>0</v>
      </c>
      <c r="BC55" s="51"/>
      <c r="BD55" s="36"/>
      <c r="BE55" s="36">
        <f t="shared" si="22"/>
        <v>0</v>
      </c>
      <c r="BF55" s="234">
        <f>'[1]Sheet1'!B47+'[1]Sheet1'!C47+'[1]Sheet1'!D47+'[1]Sheet1'!A47</f>
        <v>3</v>
      </c>
      <c r="BG55" s="42">
        <f t="shared" si="23"/>
        <v>805</v>
      </c>
      <c r="BH55" s="42">
        <f t="shared" si="23"/>
        <v>335.41666666666663</v>
      </c>
      <c r="BI55" s="42">
        <f t="shared" si="23"/>
        <v>76</v>
      </c>
      <c r="BJ55" s="42">
        <f t="shared" si="24"/>
        <v>22.658385093167706</v>
      </c>
      <c r="BK55" s="51">
        <v>805</v>
      </c>
      <c r="BL55" s="36">
        <f t="shared" si="25"/>
        <v>335.41666666666663</v>
      </c>
      <c r="BM55" s="48">
        <v>76</v>
      </c>
      <c r="BN55" s="51"/>
      <c r="BO55" s="36">
        <f t="shared" si="26"/>
        <v>0</v>
      </c>
      <c r="BP55" s="48">
        <v>0</v>
      </c>
      <c r="BQ55" s="51"/>
      <c r="BR55" s="36">
        <f t="shared" si="27"/>
        <v>0</v>
      </c>
      <c r="BS55" s="48">
        <v>0</v>
      </c>
      <c r="BT55" s="51"/>
      <c r="BU55" s="36">
        <f t="shared" si="28"/>
        <v>0</v>
      </c>
      <c r="BV55" s="48">
        <v>0</v>
      </c>
      <c r="BW55" s="36"/>
      <c r="BX55" s="36">
        <f t="shared" si="29"/>
        <v>0</v>
      </c>
      <c r="BY55" s="41"/>
      <c r="BZ55" s="36">
        <v>1200</v>
      </c>
      <c r="CA55" s="36">
        <f t="shared" si="30"/>
        <v>500</v>
      </c>
      <c r="CB55" s="48">
        <v>0</v>
      </c>
      <c r="CC55" s="36"/>
      <c r="CD55" s="36">
        <f t="shared" si="31"/>
        <v>0</v>
      </c>
      <c r="CE55" s="49">
        <v>0</v>
      </c>
      <c r="CF55" s="34">
        <f t="shared" si="38"/>
        <v>64873.90000000001</v>
      </c>
      <c r="CG55" s="34">
        <f t="shared" si="38"/>
        <v>27030.791666666664</v>
      </c>
      <c r="CH55" s="34">
        <f t="shared" si="38"/>
        <v>23287.546</v>
      </c>
      <c r="CI55" s="51">
        <v>0</v>
      </c>
      <c r="CJ55" s="36">
        <f t="shared" si="32"/>
        <v>0</v>
      </c>
      <c r="CK55" s="233">
        <v>0</v>
      </c>
      <c r="CL55" s="51">
        <v>0</v>
      </c>
      <c r="CM55" s="36">
        <f t="shared" si="33"/>
        <v>0</v>
      </c>
      <c r="CN55" s="52"/>
      <c r="CO55" s="51"/>
      <c r="CP55" s="36">
        <f t="shared" si="34"/>
        <v>0</v>
      </c>
      <c r="CQ55" s="51"/>
      <c r="CR55" s="51">
        <v>0</v>
      </c>
      <c r="CS55" s="36">
        <f t="shared" si="35"/>
        <v>0</v>
      </c>
      <c r="CT55" s="48">
        <v>0</v>
      </c>
      <c r="CU55" s="44">
        <v>0</v>
      </c>
      <c r="CV55" s="36">
        <f t="shared" si="36"/>
        <v>0</v>
      </c>
      <c r="CW55" s="49">
        <v>0</v>
      </c>
      <c r="CX55" s="34">
        <f t="shared" si="39"/>
        <v>0</v>
      </c>
      <c r="CY55" s="34">
        <f t="shared" si="39"/>
        <v>0</v>
      </c>
      <c r="CZ55" s="34">
        <f t="shared" si="39"/>
        <v>0</v>
      </c>
    </row>
    <row r="56" spans="1:104" ht="15">
      <c r="A56" s="32">
        <v>45</v>
      </c>
      <c r="B56" s="33" t="s">
        <v>79</v>
      </c>
      <c r="C56" s="34">
        <v>7006.9047</v>
      </c>
      <c r="D56" s="34">
        <v>19128.4476</v>
      </c>
      <c r="E56" s="34">
        <f>CF56+CX56-CU56</f>
        <v>132055.30000000002</v>
      </c>
      <c r="F56" s="34">
        <f>CG56+CY56-CV56</f>
        <v>55023.041666666664</v>
      </c>
      <c r="G56" s="34">
        <f>CH56+CZ56-CW56</f>
        <v>45011.636000000006</v>
      </c>
      <c r="H56" s="34">
        <f t="shared" si="2"/>
        <v>81.80506681670482</v>
      </c>
      <c r="I56" s="34">
        <f t="shared" si="3"/>
        <v>24589.1</v>
      </c>
      <c r="J56" s="34">
        <f t="shared" si="37"/>
        <v>10245.458333333334</v>
      </c>
      <c r="K56" s="34">
        <f t="shared" si="4"/>
        <v>2700.3360000000002</v>
      </c>
      <c r="L56" s="34">
        <f t="shared" si="5"/>
        <v>26.35641971442631</v>
      </c>
      <c r="M56" s="35">
        <f t="shared" si="6"/>
        <v>12284.8</v>
      </c>
      <c r="N56" s="35">
        <f t="shared" si="6"/>
        <v>5118.666666666666</v>
      </c>
      <c r="O56" s="35">
        <f t="shared" si="7"/>
        <v>1074.841</v>
      </c>
      <c r="P56" s="35">
        <f t="shared" si="8"/>
        <v>20.998456629330555</v>
      </c>
      <c r="Q56" s="36">
        <v>4053.8</v>
      </c>
      <c r="R56" s="36">
        <f t="shared" si="9"/>
        <v>1689.0833333333333</v>
      </c>
      <c r="S56" s="48">
        <v>404.841</v>
      </c>
      <c r="T56" s="34">
        <f t="shared" si="10"/>
        <v>23.96808920025655</v>
      </c>
      <c r="U56" s="36">
        <v>9225.3</v>
      </c>
      <c r="V56" s="36">
        <f t="shared" si="11"/>
        <v>3843.875</v>
      </c>
      <c r="W56" s="48">
        <v>500.372</v>
      </c>
      <c r="X56" s="34">
        <f t="shared" si="12"/>
        <v>13.017384800494295</v>
      </c>
      <c r="Y56" s="47"/>
      <c r="Z56" s="47"/>
      <c r="AA56" s="51"/>
      <c r="AB56" s="36">
        <v>8231</v>
      </c>
      <c r="AC56" s="36">
        <f t="shared" si="13"/>
        <v>3429.583333333333</v>
      </c>
      <c r="AD56" s="48">
        <v>670</v>
      </c>
      <c r="AE56" s="34">
        <f t="shared" si="14"/>
        <v>19.53590086259264</v>
      </c>
      <c r="AF56" s="39"/>
      <c r="AG56" s="39"/>
      <c r="AH56" s="51"/>
      <c r="AI56" s="40">
        <v>500</v>
      </c>
      <c r="AJ56" s="36">
        <f t="shared" si="15"/>
        <v>208.33333333333331</v>
      </c>
      <c r="AK56" s="48">
        <v>0</v>
      </c>
      <c r="AL56" s="51"/>
      <c r="AM56" s="36">
        <f t="shared" si="16"/>
        <v>0</v>
      </c>
      <c r="AN56" s="48">
        <v>0</v>
      </c>
      <c r="AO56" s="36"/>
      <c r="AP56" s="36">
        <f t="shared" si="17"/>
        <v>0</v>
      </c>
      <c r="AQ56" s="37">
        <f>'[1]Sheet1'!G48+'[1]Sheet1'!F48</f>
        <v>0</v>
      </c>
      <c r="AR56" s="51">
        <v>0</v>
      </c>
      <c r="AS56" s="36">
        <f t="shared" si="18"/>
        <v>0</v>
      </c>
      <c r="AT56" s="51"/>
      <c r="AU56" s="51">
        <v>99130.6</v>
      </c>
      <c r="AV56" s="36">
        <f t="shared" si="19"/>
        <v>41304.416666666664</v>
      </c>
      <c r="AW56" s="48">
        <v>41304.5</v>
      </c>
      <c r="AX56" s="51">
        <v>2649.6</v>
      </c>
      <c r="AY56" s="36">
        <f t="shared" si="20"/>
        <v>1104</v>
      </c>
      <c r="AZ56" s="48">
        <v>1006.8</v>
      </c>
      <c r="BA56" s="51">
        <v>4486</v>
      </c>
      <c r="BB56" s="36">
        <f t="shared" si="21"/>
        <v>1869.1666666666665</v>
      </c>
      <c r="BC56" s="51"/>
      <c r="BD56" s="36">
        <v>1079</v>
      </c>
      <c r="BE56" s="36">
        <f t="shared" si="22"/>
        <v>449.58333333333337</v>
      </c>
      <c r="BF56" s="234">
        <f>'[1]Sheet1'!B48+'[1]Sheet1'!C48+'[1]Sheet1'!D48+'[1]Sheet1'!A48</f>
        <v>675.123</v>
      </c>
      <c r="BG56" s="42">
        <f t="shared" si="23"/>
        <v>1500</v>
      </c>
      <c r="BH56" s="42">
        <f t="shared" si="23"/>
        <v>625</v>
      </c>
      <c r="BI56" s="42">
        <f t="shared" si="23"/>
        <v>450</v>
      </c>
      <c r="BJ56" s="42">
        <f t="shared" si="24"/>
        <v>72</v>
      </c>
      <c r="BK56" s="51">
        <v>1500</v>
      </c>
      <c r="BL56" s="36">
        <f t="shared" si="25"/>
        <v>625</v>
      </c>
      <c r="BM56" s="48">
        <v>450</v>
      </c>
      <c r="BN56" s="51"/>
      <c r="BO56" s="36">
        <f t="shared" si="26"/>
        <v>0</v>
      </c>
      <c r="BP56" s="48">
        <v>0</v>
      </c>
      <c r="BQ56" s="51"/>
      <c r="BR56" s="36">
        <f t="shared" si="27"/>
        <v>0</v>
      </c>
      <c r="BS56" s="48">
        <v>0</v>
      </c>
      <c r="BT56" s="51"/>
      <c r="BU56" s="36">
        <f t="shared" si="28"/>
        <v>0</v>
      </c>
      <c r="BV56" s="48">
        <v>0</v>
      </c>
      <c r="BW56" s="36"/>
      <c r="BX56" s="36">
        <f t="shared" si="29"/>
        <v>0</v>
      </c>
      <c r="BY56" s="41"/>
      <c r="BZ56" s="36">
        <v>1200</v>
      </c>
      <c r="CA56" s="36">
        <f t="shared" si="30"/>
        <v>500</v>
      </c>
      <c r="CB56" s="48">
        <v>0</v>
      </c>
      <c r="CC56" s="36"/>
      <c r="CD56" s="36">
        <f t="shared" si="31"/>
        <v>0</v>
      </c>
      <c r="CE56" s="49">
        <v>0</v>
      </c>
      <c r="CF56" s="34">
        <f t="shared" si="38"/>
        <v>132055.30000000002</v>
      </c>
      <c r="CG56" s="34">
        <f t="shared" si="38"/>
        <v>55023.041666666664</v>
      </c>
      <c r="CH56" s="34">
        <f t="shared" si="38"/>
        <v>45011.636000000006</v>
      </c>
      <c r="CI56" s="51">
        <v>0</v>
      </c>
      <c r="CJ56" s="36">
        <f t="shared" si="32"/>
        <v>0</v>
      </c>
      <c r="CK56" s="233">
        <v>0</v>
      </c>
      <c r="CL56" s="51">
        <v>0</v>
      </c>
      <c r="CM56" s="36">
        <f t="shared" si="33"/>
        <v>0</v>
      </c>
      <c r="CN56" s="52"/>
      <c r="CO56" s="51"/>
      <c r="CP56" s="36">
        <f t="shared" si="34"/>
        <v>0</v>
      </c>
      <c r="CQ56" s="51"/>
      <c r="CR56" s="51">
        <v>0</v>
      </c>
      <c r="CS56" s="36">
        <f t="shared" si="35"/>
        <v>0</v>
      </c>
      <c r="CT56" s="48">
        <v>0</v>
      </c>
      <c r="CU56" s="44">
        <v>7379</v>
      </c>
      <c r="CV56" s="36">
        <f t="shared" si="36"/>
        <v>3074.583333333333</v>
      </c>
      <c r="CW56" s="49">
        <v>0</v>
      </c>
      <c r="CX56" s="34">
        <f t="shared" si="39"/>
        <v>7379</v>
      </c>
      <c r="CY56" s="34">
        <f t="shared" si="39"/>
        <v>3074.583333333333</v>
      </c>
      <c r="CZ56" s="34">
        <f t="shared" si="39"/>
        <v>0</v>
      </c>
    </row>
    <row r="57" spans="1:104" ht="15">
      <c r="A57" s="32">
        <v>46</v>
      </c>
      <c r="B57" s="33" t="s">
        <v>80</v>
      </c>
      <c r="C57" s="34">
        <v>1.3987</v>
      </c>
      <c r="D57" s="34">
        <v>3304.0399</v>
      </c>
      <c r="E57" s="34">
        <f>CF57+CX57-CU57</f>
        <v>37552.5</v>
      </c>
      <c r="F57" s="34">
        <f>CG57+CY57-CV57</f>
        <v>15646.875</v>
      </c>
      <c r="G57" s="34">
        <f>CH57+CZ57-CW57</f>
        <v>13056.524</v>
      </c>
      <c r="H57" s="34">
        <f t="shared" si="2"/>
        <v>83.44493069702416</v>
      </c>
      <c r="I57" s="34">
        <f t="shared" si="3"/>
        <v>8470</v>
      </c>
      <c r="J57" s="34">
        <f t="shared" si="37"/>
        <v>3529.1666666666665</v>
      </c>
      <c r="K57" s="34">
        <f t="shared" si="4"/>
        <v>1188.724</v>
      </c>
      <c r="L57" s="34">
        <f t="shared" si="5"/>
        <v>33.682852420306965</v>
      </c>
      <c r="M57" s="35">
        <f t="shared" si="6"/>
        <v>2810</v>
      </c>
      <c r="N57" s="35">
        <f t="shared" si="6"/>
        <v>1170.8333333333333</v>
      </c>
      <c r="O57" s="35">
        <f t="shared" si="7"/>
        <v>956.7239999999999</v>
      </c>
      <c r="P57" s="35">
        <f t="shared" si="8"/>
        <v>81.71308185053381</v>
      </c>
      <c r="Q57" s="36">
        <v>230</v>
      </c>
      <c r="R57" s="36">
        <f t="shared" si="9"/>
        <v>95.83333333333334</v>
      </c>
      <c r="S57" s="48">
        <v>11.324</v>
      </c>
      <c r="T57" s="34">
        <f t="shared" si="10"/>
        <v>11.816347826086956</v>
      </c>
      <c r="U57" s="36">
        <v>4350</v>
      </c>
      <c r="V57" s="36">
        <f t="shared" si="11"/>
        <v>1812.5</v>
      </c>
      <c r="W57" s="48">
        <v>222</v>
      </c>
      <c r="X57" s="34">
        <f t="shared" si="12"/>
        <v>12.248275862068965</v>
      </c>
      <c r="Y57" s="47"/>
      <c r="Z57" s="47"/>
      <c r="AA57" s="51"/>
      <c r="AB57" s="36">
        <v>2580</v>
      </c>
      <c r="AC57" s="36">
        <f t="shared" si="13"/>
        <v>1075</v>
      </c>
      <c r="AD57" s="48">
        <v>945.4</v>
      </c>
      <c r="AE57" s="34">
        <f t="shared" si="14"/>
        <v>87.94418604651163</v>
      </c>
      <c r="AF57" s="39"/>
      <c r="AG57" s="39"/>
      <c r="AH57" s="51"/>
      <c r="AI57" s="40">
        <v>60</v>
      </c>
      <c r="AJ57" s="36">
        <f t="shared" si="15"/>
        <v>25</v>
      </c>
      <c r="AK57" s="48">
        <v>0</v>
      </c>
      <c r="AL57" s="51"/>
      <c r="AM57" s="36">
        <f t="shared" si="16"/>
        <v>0</v>
      </c>
      <c r="AN57" s="48">
        <v>0</v>
      </c>
      <c r="AO57" s="36"/>
      <c r="AP57" s="36">
        <f t="shared" si="17"/>
        <v>0</v>
      </c>
      <c r="AQ57" s="37">
        <f>'[1]Sheet1'!G49+'[1]Sheet1'!F49</f>
        <v>0</v>
      </c>
      <c r="AR57" s="51">
        <v>0</v>
      </c>
      <c r="AS57" s="36">
        <f t="shared" si="18"/>
        <v>0</v>
      </c>
      <c r="AT57" s="51"/>
      <c r="AU57" s="51">
        <v>28482.5</v>
      </c>
      <c r="AV57" s="36">
        <f t="shared" si="19"/>
        <v>11867.708333333332</v>
      </c>
      <c r="AW57" s="48">
        <v>11867.8</v>
      </c>
      <c r="AX57" s="51"/>
      <c r="AY57" s="36">
        <f t="shared" si="20"/>
        <v>0</v>
      </c>
      <c r="AZ57" s="48">
        <v>0</v>
      </c>
      <c r="BA57" s="51">
        <v>0</v>
      </c>
      <c r="BB57" s="36">
        <f t="shared" si="21"/>
        <v>0</v>
      </c>
      <c r="BC57" s="51"/>
      <c r="BD57" s="36"/>
      <c r="BE57" s="36">
        <f t="shared" si="22"/>
        <v>0</v>
      </c>
      <c r="BF57" s="234">
        <f>'[1]Sheet1'!B49+'[1]Sheet1'!C49+'[1]Sheet1'!D49+'[1]Sheet1'!A49</f>
        <v>0</v>
      </c>
      <c r="BG57" s="42">
        <f t="shared" si="23"/>
        <v>1250</v>
      </c>
      <c r="BH57" s="42">
        <f t="shared" si="23"/>
        <v>520.8333333333334</v>
      </c>
      <c r="BI57" s="42">
        <f t="shared" si="23"/>
        <v>10</v>
      </c>
      <c r="BJ57" s="42">
        <f t="shared" si="24"/>
        <v>1.92</v>
      </c>
      <c r="BK57" s="51">
        <v>1250</v>
      </c>
      <c r="BL57" s="36">
        <f t="shared" si="25"/>
        <v>520.8333333333334</v>
      </c>
      <c r="BM57" s="48">
        <v>0</v>
      </c>
      <c r="BN57" s="51"/>
      <c r="BO57" s="36">
        <f t="shared" si="26"/>
        <v>0</v>
      </c>
      <c r="BP57" s="48">
        <v>10</v>
      </c>
      <c r="BQ57" s="51"/>
      <c r="BR57" s="36">
        <f t="shared" si="27"/>
        <v>0</v>
      </c>
      <c r="BS57" s="48">
        <v>0</v>
      </c>
      <c r="BT57" s="51"/>
      <c r="BU57" s="36">
        <f t="shared" si="28"/>
        <v>0</v>
      </c>
      <c r="BV57" s="48">
        <v>0</v>
      </c>
      <c r="BW57" s="36"/>
      <c r="BX57" s="36">
        <f t="shared" si="29"/>
        <v>0</v>
      </c>
      <c r="BY57" s="41"/>
      <c r="BZ57" s="36">
        <v>600</v>
      </c>
      <c r="CA57" s="36">
        <f t="shared" si="30"/>
        <v>250</v>
      </c>
      <c r="CB57" s="48">
        <v>0</v>
      </c>
      <c r="CC57" s="36"/>
      <c r="CD57" s="36">
        <f t="shared" si="31"/>
        <v>0</v>
      </c>
      <c r="CE57" s="49">
        <v>0</v>
      </c>
      <c r="CF57" s="34">
        <f t="shared" si="38"/>
        <v>37552.5</v>
      </c>
      <c r="CG57" s="34">
        <f t="shared" si="38"/>
        <v>15646.874999999998</v>
      </c>
      <c r="CH57" s="34">
        <f t="shared" si="38"/>
        <v>13056.524</v>
      </c>
      <c r="CI57" s="51">
        <v>0</v>
      </c>
      <c r="CJ57" s="36">
        <f t="shared" si="32"/>
        <v>0</v>
      </c>
      <c r="CK57" s="233">
        <v>0</v>
      </c>
      <c r="CL57" s="51">
        <v>0</v>
      </c>
      <c r="CM57" s="36">
        <f t="shared" si="33"/>
        <v>0</v>
      </c>
      <c r="CN57" s="52"/>
      <c r="CO57" s="51"/>
      <c r="CP57" s="36">
        <f t="shared" si="34"/>
        <v>0</v>
      </c>
      <c r="CQ57" s="51"/>
      <c r="CR57" s="51">
        <v>0</v>
      </c>
      <c r="CS57" s="36">
        <f t="shared" si="35"/>
        <v>0</v>
      </c>
      <c r="CT57" s="48">
        <v>0</v>
      </c>
      <c r="CU57" s="44">
        <v>2400</v>
      </c>
      <c r="CV57" s="36">
        <f t="shared" si="36"/>
        <v>1000</v>
      </c>
      <c r="CW57" s="49">
        <v>0</v>
      </c>
      <c r="CX57" s="34">
        <f t="shared" si="39"/>
        <v>2400</v>
      </c>
      <c r="CY57" s="34">
        <f t="shared" si="39"/>
        <v>1000</v>
      </c>
      <c r="CZ57" s="34">
        <f t="shared" si="39"/>
        <v>0</v>
      </c>
    </row>
    <row r="58" spans="1:104" ht="15">
      <c r="A58" s="32">
        <v>47</v>
      </c>
      <c r="B58" s="33" t="s">
        <v>81</v>
      </c>
      <c r="C58" s="34">
        <v>245.5646</v>
      </c>
      <c r="D58" s="34">
        <v>4532.9495</v>
      </c>
      <c r="E58" s="34">
        <f>CF58+CX58-CU58</f>
        <v>37374</v>
      </c>
      <c r="F58" s="34">
        <f>CG58+CY58-CV58</f>
        <v>15572.5</v>
      </c>
      <c r="G58" s="34">
        <f>CH58+CZ58-CW58</f>
        <v>11628.006000000001</v>
      </c>
      <c r="H58" s="34">
        <f t="shared" si="2"/>
        <v>74.67013003692408</v>
      </c>
      <c r="I58" s="34">
        <f t="shared" si="3"/>
        <v>13242.6</v>
      </c>
      <c r="J58" s="34">
        <f t="shared" si="37"/>
        <v>5517.75</v>
      </c>
      <c r="K58" s="34">
        <f t="shared" si="4"/>
        <v>1573.306</v>
      </c>
      <c r="L58" s="34">
        <f t="shared" si="5"/>
        <v>28.513542657786235</v>
      </c>
      <c r="M58" s="35">
        <f t="shared" si="6"/>
        <v>5900</v>
      </c>
      <c r="N58" s="35">
        <f t="shared" si="6"/>
        <v>2458.333333333333</v>
      </c>
      <c r="O58" s="35">
        <f t="shared" si="7"/>
        <v>1081.806</v>
      </c>
      <c r="P58" s="35">
        <f t="shared" si="8"/>
        <v>44.005667796610176</v>
      </c>
      <c r="Q58" s="36">
        <v>3100</v>
      </c>
      <c r="R58" s="36">
        <f t="shared" si="9"/>
        <v>1291.6666666666665</v>
      </c>
      <c r="S58" s="48">
        <v>31.806</v>
      </c>
      <c r="T58" s="34">
        <f t="shared" si="10"/>
        <v>2.4624</v>
      </c>
      <c r="U58" s="36">
        <v>4792.6</v>
      </c>
      <c r="V58" s="36">
        <f t="shared" si="11"/>
        <v>1996.916666666667</v>
      </c>
      <c r="W58" s="48">
        <v>190</v>
      </c>
      <c r="X58" s="34">
        <f t="shared" si="12"/>
        <v>9.514668447189417</v>
      </c>
      <c r="Y58" s="47"/>
      <c r="Z58" s="47"/>
      <c r="AA58" s="51"/>
      <c r="AB58" s="36">
        <v>2800</v>
      </c>
      <c r="AC58" s="36">
        <f t="shared" si="13"/>
        <v>1166.6666666666667</v>
      </c>
      <c r="AD58" s="48">
        <v>1050</v>
      </c>
      <c r="AE58" s="34">
        <f t="shared" si="14"/>
        <v>89.99999999999999</v>
      </c>
      <c r="AF58" s="39"/>
      <c r="AG58" s="39"/>
      <c r="AH58" s="51"/>
      <c r="AI58" s="40">
        <v>60</v>
      </c>
      <c r="AJ58" s="36">
        <f t="shared" si="15"/>
        <v>25</v>
      </c>
      <c r="AK58" s="48">
        <v>0</v>
      </c>
      <c r="AL58" s="51"/>
      <c r="AM58" s="36">
        <f t="shared" si="16"/>
        <v>0</v>
      </c>
      <c r="AN58" s="48">
        <v>0</v>
      </c>
      <c r="AO58" s="36"/>
      <c r="AP58" s="36">
        <f t="shared" si="17"/>
        <v>0</v>
      </c>
      <c r="AQ58" s="37">
        <f>'[1]Sheet1'!G50+'[1]Sheet1'!F50</f>
        <v>0</v>
      </c>
      <c r="AR58" s="51">
        <v>0</v>
      </c>
      <c r="AS58" s="36">
        <f t="shared" si="18"/>
        <v>0</v>
      </c>
      <c r="AT58" s="51"/>
      <c r="AU58" s="51">
        <v>24131.4</v>
      </c>
      <c r="AV58" s="36">
        <f t="shared" si="19"/>
        <v>10054.75</v>
      </c>
      <c r="AW58" s="48">
        <v>10054.7</v>
      </c>
      <c r="AX58" s="51"/>
      <c r="AY58" s="36">
        <f t="shared" si="20"/>
        <v>0</v>
      </c>
      <c r="AZ58" s="48">
        <v>0</v>
      </c>
      <c r="BA58" s="51">
        <v>0</v>
      </c>
      <c r="BB58" s="36">
        <f t="shared" si="21"/>
        <v>0</v>
      </c>
      <c r="BC58" s="51"/>
      <c r="BD58" s="36"/>
      <c r="BE58" s="36">
        <f t="shared" si="22"/>
        <v>0</v>
      </c>
      <c r="BF58" s="234">
        <f>'[1]Sheet1'!B50+'[1]Sheet1'!C50+'[1]Sheet1'!D50+'[1]Sheet1'!A50</f>
        <v>1.5</v>
      </c>
      <c r="BG58" s="42">
        <f t="shared" si="23"/>
        <v>2490</v>
      </c>
      <c r="BH58" s="42">
        <f t="shared" si="23"/>
        <v>1037.5</v>
      </c>
      <c r="BI58" s="42">
        <f t="shared" si="23"/>
        <v>300</v>
      </c>
      <c r="BJ58" s="42">
        <f t="shared" si="24"/>
        <v>28.915662650602407</v>
      </c>
      <c r="BK58" s="51">
        <v>1770</v>
      </c>
      <c r="BL58" s="36">
        <f t="shared" si="25"/>
        <v>737.5</v>
      </c>
      <c r="BM58" s="48">
        <v>0</v>
      </c>
      <c r="BN58" s="51"/>
      <c r="BO58" s="36">
        <f t="shared" si="26"/>
        <v>0</v>
      </c>
      <c r="BP58" s="48">
        <v>0</v>
      </c>
      <c r="BQ58" s="51"/>
      <c r="BR58" s="36">
        <f t="shared" si="27"/>
        <v>0</v>
      </c>
      <c r="BS58" s="48">
        <v>0</v>
      </c>
      <c r="BT58" s="51">
        <v>720</v>
      </c>
      <c r="BU58" s="36">
        <f t="shared" si="28"/>
        <v>300</v>
      </c>
      <c r="BV58" s="48">
        <v>300</v>
      </c>
      <c r="BW58" s="36"/>
      <c r="BX58" s="36">
        <f t="shared" si="29"/>
        <v>0</v>
      </c>
      <c r="BY58" s="41"/>
      <c r="BZ58" s="36"/>
      <c r="CA58" s="36">
        <f t="shared" si="30"/>
        <v>0</v>
      </c>
      <c r="CB58" s="48">
        <v>0</v>
      </c>
      <c r="CC58" s="36"/>
      <c r="CD58" s="36">
        <f t="shared" si="31"/>
        <v>0</v>
      </c>
      <c r="CE58" s="49">
        <v>0</v>
      </c>
      <c r="CF58" s="34">
        <f t="shared" si="38"/>
        <v>37374</v>
      </c>
      <c r="CG58" s="34">
        <f t="shared" si="38"/>
        <v>15572.5</v>
      </c>
      <c r="CH58" s="34">
        <f t="shared" si="38"/>
        <v>11628.006000000001</v>
      </c>
      <c r="CI58" s="51">
        <v>0</v>
      </c>
      <c r="CJ58" s="36">
        <f t="shared" si="32"/>
        <v>0</v>
      </c>
      <c r="CK58" s="233">
        <v>0</v>
      </c>
      <c r="CL58" s="51">
        <v>0</v>
      </c>
      <c r="CM58" s="36">
        <f t="shared" si="33"/>
        <v>0</v>
      </c>
      <c r="CN58" s="52"/>
      <c r="CO58" s="51"/>
      <c r="CP58" s="36">
        <f t="shared" si="34"/>
        <v>0</v>
      </c>
      <c r="CQ58" s="51"/>
      <c r="CR58" s="51">
        <v>0</v>
      </c>
      <c r="CS58" s="36">
        <f t="shared" si="35"/>
        <v>0</v>
      </c>
      <c r="CT58" s="48">
        <v>0</v>
      </c>
      <c r="CU58" s="44">
        <v>6500</v>
      </c>
      <c r="CV58" s="36">
        <f t="shared" si="36"/>
        <v>2708.333333333333</v>
      </c>
      <c r="CW58" s="49">
        <v>0</v>
      </c>
      <c r="CX58" s="34">
        <f t="shared" si="39"/>
        <v>6500</v>
      </c>
      <c r="CY58" s="34">
        <f t="shared" si="39"/>
        <v>2708.333333333333</v>
      </c>
      <c r="CZ58" s="34">
        <f t="shared" si="39"/>
        <v>0</v>
      </c>
    </row>
    <row r="59" spans="1:104" ht="15">
      <c r="A59" s="32">
        <v>48</v>
      </c>
      <c r="B59" s="33" t="s">
        <v>82</v>
      </c>
      <c r="C59" s="34">
        <v>51092.31</v>
      </c>
      <c r="D59" s="34">
        <v>10064.5242</v>
      </c>
      <c r="E59" s="34">
        <f>CF59+CX59-CU59</f>
        <v>106847</v>
      </c>
      <c r="F59" s="34">
        <f>CG59+CY59-CV59</f>
        <v>44519.583333333336</v>
      </c>
      <c r="G59" s="34">
        <f>CH59+CZ59-CW59</f>
        <v>39514.162</v>
      </c>
      <c r="H59" s="34">
        <f t="shared" si="2"/>
        <v>88.7568100180632</v>
      </c>
      <c r="I59" s="34">
        <f t="shared" si="3"/>
        <v>23542.6</v>
      </c>
      <c r="J59" s="34">
        <f t="shared" si="37"/>
        <v>9809.416666666666</v>
      </c>
      <c r="K59" s="34">
        <f t="shared" si="4"/>
        <v>5524.4619999999995</v>
      </c>
      <c r="L59" s="34">
        <f t="shared" si="5"/>
        <v>56.31794619115985</v>
      </c>
      <c r="M59" s="35">
        <f t="shared" si="6"/>
        <v>11096</v>
      </c>
      <c r="N59" s="35">
        <f t="shared" si="6"/>
        <v>4623.333333333334</v>
      </c>
      <c r="O59" s="35">
        <f t="shared" si="7"/>
        <v>2755.8959999999997</v>
      </c>
      <c r="P59" s="35">
        <f t="shared" si="8"/>
        <v>59.60842105263156</v>
      </c>
      <c r="Q59" s="36">
        <v>1388.8</v>
      </c>
      <c r="R59" s="36">
        <f t="shared" si="9"/>
        <v>578.6666666666666</v>
      </c>
      <c r="S59" s="48">
        <v>211.729</v>
      </c>
      <c r="T59" s="34">
        <f t="shared" si="10"/>
        <v>36.58911290322581</v>
      </c>
      <c r="U59" s="36">
        <v>9957.1</v>
      </c>
      <c r="V59" s="36">
        <f t="shared" si="11"/>
        <v>4148.791666666667</v>
      </c>
      <c r="W59" s="48">
        <v>1774.414</v>
      </c>
      <c r="X59" s="34">
        <f t="shared" si="12"/>
        <v>42.769416798063695</v>
      </c>
      <c r="Y59" s="47"/>
      <c r="Z59" s="47"/>
      <c r="AA59" s="51"/>
      <c r="AB59" s="36">
        <v>9707.2</v>
      </c>
      <c r="AC59" s="36">
        <f t="shared" si="13"/>
        <v>4044.666666666667</v>
      </c>
      <c r="AD59" s="48">
        <v>2544.167</v>
      </c>
      <c r="AE59" s="34">
        <f t="shared" si="14"/>
        <v>62.90177188066589</v>
      </c>
      <c r="AF59" s="39"/>
      <c r="AG59" s="39"/>
      <c r="AH59" s="51"/>
      <c r="AI59" s="40">
        <v>172.5</v>
      </c>
      <c r="AJ59" s="36">
        <f t="shared" si="15"/>
        <v>71.875</v>
      </c>
      <c r="AK59" s="48">
        <v>25</v>
      </c>
      <c r="AL59" s="51"/>
      <c r="AM59" s="36">
        <f t="shared" si="16"/>
        <v>0</v>
      </c>
      <c r="AN59" s="48">
        <v>0</v>
      </c>
      <c r="AO59" s="36"/>
      <c r="AP59" s="36">
        <f t="shared" si="17"/>
        <v>0</v>
      </c>
      <c r="AQ59" s="37">
        <f>'[1]Sheet1'!G51+'[1]Sheet1'!F51</f>
        <v>0</v>
      </c>
      <c r="AR59" s="51">
        <v>0</v>
      </c>
      <c r="AS59" s="36">
        <f t="shared" si="18"/>
        <v>0</v>
      </c>
      <c r="AT59" s="51"/>
      <c r="AU59" s="51">
        <v>78797.4</v>
      </c>
      <c r="AV59" s="36">
        <f t="shared" si="19"/>
        <v>32832.25</v>
      </c>
      <c r="AW59" s="48">
        <v>32832.2</v>
      </c>
      <c r="AX59" s="51">
        <v>3047</v>
      </c>
      <c r="AY59" s="36">
        <f t="shared" si="20"/>
        <v>1269.5833333333333</v>
      </c>
      <c r="AZ59" s="48">
        <v>1157.5</v>
      </c>
      <c r="BA59" s="51">
        <v>0</v>
      </c>
      <c r="BB59" s="36">
        <f t="shared" si="21"/>
        <v>0</v>
      </c>
      <c r="BC59" s="51"/>
      <c r="BD59" s="36">
        <v>7</v>
      </c>
      <c r="BE59" s="36">
        <f t="shared" si="22"/>
        <v>2.916666666666667</v>
      </c>
      <c r="BF59" s="234">
        <f>'[1]Sheet1'!B51+'[1]Sheet1'!C51+'[1]Sheet1'!D51+'[1]Sheet1'!A51</f>
        <v>1</v>
      </c>
      <c r="BG59" s="42">
        <f t="shared" si="23"/>
        <v>2310</v>
      </c>
      <c r="BH59" s="42">
        <f t="shared" si="23"/>
        <v>962.5</v>
      </c>
      <c r="BI59" s="42">
        <f t="shared" si="23"/>
        <v>968.152</v>
      </c>
      <c r="BJ59" s="42">
        <f t="shared" si="24"/>
        <v>100.58722077922077</v>
      </c>
      <c r="BK59" s="51">
        <v>2310</v>
      </c>
      <c r="BL59" s="36">
        <f t="shared" si="25"/>
        <v>962.5</v>
      </c>
      <c r="BM59" s="48">
        <v>0</v>
      </c>
      <c r="BN59" s="51"/>
      <c r="BO59" s="36">
        <f t="shared" si="26"/>
        <v>0</v>
      </c>
      <c r="BP59" s="48">
        <v>944.152</v>
      </c>
      <c r="BQ59" s="51"/>
      <c r="BR59" s="36">
        <f t="shared" si="27"/>
        <v>0</v>
      </c>
      <c r="BS59" s="48">
        <v>0</v>
      </c>
      <c r="BT59" s="51"/>
      <c r="BU59" s="36">
        <f t="shared" si="28"/>
        <v>0</v>
      </c>
      <c r="BV59" s="48">
        <v>24</v>
      </c>
      <c r="BW59" s="36"/>
      <c r="BX59" s="36">
        <f t="shared" si="29"/>
        <v>0</v>
      </c>
      <c r="BY59" s="41"/>
      <c r="BZ59" s="36">
        <v>1460</v>
      </c>
      <c r="CA59" s="36">
        <f t="shared" si="30"/>
        <v>608.3333333333334</v>
      </c>
      <c r="CB59" s="48">
        <v>0</v>
      </c>
      <c r="CC59" s="36"/>
      <c r="CD59" s="36">
        <f t="shared" si="31"/>
        <v>0</v>
      </c>
      <c r="CE59" s="49">
        <v>0</v>
      </c>
      <c r="CF59" s="34">
        <f t="shared" si="38"/>
        <v>106847</v>
      </c>
      <c r="CG59" s="34">
        <f t="shared" si="38"/>
        <v>44519.583333333336</v>
      </c>
      <c r="CH59" s="34">
        <f t="shared" si="38"/>
        <v>39514.162</v>
      </c>
      <c r="CI59" s="51">
        <v>0</v>
      </c>
      <c r="CJ59" s="36">
        <f t="shared" si="32"/>
        <v>0</v>
      </c>
      <c r="CK59" s="233">
        <v>0</v>
      </c>
      <c r="CL59" s="51">
        <v>0</v>
      </c>
      <c r="CM59" s="36">
        <f t="shared" si="33"/>
        <v>0</v>
      </c>
      <c r="CN59" s="52"/>
      <c r="CO59" s="51"/>
      <c r="CP59" s="36">
        <f t="shared" si="34"/>
        <v>0</v>
      </c>
      <c r="CQ59" s="51"/>
      <c r="CR59" s="51">
        <v>0</v>
      </c>
      <c r="CS59" s="36">
        <f t="shared" si="35"/>
        <v>0</v>
      </c>
      <c r="CT59" s="48">
        <v>0</v>
      </c>
      <c r="CU59" s="44">
        <v>10000</v>
      </c>
      <c r="CV59" s="36">
        <f t="shared" si="36"/>
        <v>4166.666666666667</v>
      </c>
      <c r="CW59" s="49">
        <v>0</v>
      </c>
      <c r="CX59" s="34">
        <f t="shared" si="39"/>
        <v>10000</v>
      </c>
      <c r="CY59" s="34">
        <f t="shared" si="39"/>
        <v>4166.666666666667</v>
      </c>
      <c r="CZ59" s="34">
        <f t="shared" si="39"/>
        <v>0</v>
      </c>
    </row>
    <row r="60" spans="1:104" ht="15">
      <c r="A60" s="32">
        <v>49</v>
      </c>
      <c r="B60" s="33" t="s">
        <v>83</v>
      </c>
      <c r="C60" s="34">
        <v>5495.737</v>
      </c>
      <c r="D60" s="34">
        <v>8763.6981</v>
      </c>
      <c r="E60" s="34">
        <f>CF60+CX60-CU60</f>
        <v>117223.49999999997</v>
      </c>
      <c r="F60" s="34">
        <f>CG60+CY60-CV60</f>
        <v>48843.12499999999</v>
      </c>
      <c r="G60" s="34">
        <f>CH60+CZ60-CW60</f>
        <v>43099.396</v>
      </c>
      <c r="H60" s="34">
        <f t="shared" si="2"/>
        <v>88.24045554005811</v>
      </c>
      <c r="I60" s="34">
        <f t="shared" si="3"/>
        <v>23273.300000000003</v>
      </c>
      <c r="J60" s="34">
        <f t="shared" si="37"/>
        <v>9697.208333333332</v>
      </c>
      <c r="K60" s="34">
        <f t="shared" si="4"/>
        <v>5067.8460000000005</v>
      </c>
      <c r="L60" s="34">
        <f t="shared" si="5"/>
        <v>52.26087576751042</v>
      </c>
      <c r="M60" s="35">
        <f t="shared" si="6"/>
        <v>6353.9</v>
      </c>
      <c r="N60" s="35">
        <f t="shared" si="6"/>
        <v>2647.458333333333</v>
      </c>
      <c r="O60" s="35">
        <f t="shared" si="7"/>
        <v>1186.235</v>
      </c>
      <c r="P60" s="35">
        <f t="shared" si="8"/>
        <v>44.806559750704295</v>
      </c>
      <c r="Q60" s="36">
        <v>1033.5</v>
      </c>
      <c r="R60" s="36">
        <f t="shared" si="9"/>
        <v>430.625</v>
      </c>
      <c r="S60" s="50">
        <v>132.263</v>
      </c>
      <c r="T60" s="34">
        <f t="shared" si="10"/>
        <v>30.714194484760526</v>
      </c>
      <c r="U60" s="36">
        <v>9028</v>
      </c>
      <c r="V60" s="36">
        <f t="shared" si="11"/>
        <v>3761.666666666667</v>
      </c>
      <c r="W60" s="50">
        <v>717.156</v>
      </c>
      <c r="X60" s="34">
        <f t="shared" si="12"/>
        <v>19.06484714222419</v>
      </c>
      <c r="Y60" s="47"/>
      <c r="Z60" s="47"/>
      <c r="AA60" s="51"/>
      <c r="AB60" s="36">
        <v>5320.4</v>
      </c>
      <c r="AC60" s="36">
        <f t="shared" si="13"/>
        <v>2216.833333333333</v>
      </c>
      <c r="AD60" s="50">
        <v>1053.972</v>
      </c>
      <c r="AE60" s="34">
        <f t="shared" si="14"/>
        <v>47.54403428313661</v>
      </c>
      <c r="AF60" s="39"/>
      <c r="AG60" s="39"/>
      <c r="AH60" s="51"/>
      <c r="AI60" s="40">
        <v>2387</v>
      </c>
      <c r="AJ60" s="36">
        <f t="shared" si="15"/>
        <v>994.5833333333333</v>
      </c>
      <c r="AK60" s="50">
        <v>896.4</v>
      </c>
      <c r="AL60" s="51">
        <v>1850</v>
      </c>
      <c r="AM60" s="36">
        <f t="shared" si="16"/>
        <v>770.8333333333333</v>
      </c>
      <c r="AN60" s="50">
        <v>815.8</v>
      </c>
      <c r="AO60" s="36"/>
      <c r="AP60" s="36">
        <f t="shared" si="17"/>
        <v>0</v>
      </c>
      <c r="AQ60" s="37">
        <f>'[1]Sheet1'!G52+'[1]Sheet1'!F52</f>
        <v>0</v>
      </c>
      <c r="AR60" s="51">
        <v>0</v>
      </c>
      <c r="AS60" s="36">
        <f t="shared" si="18"/>
        <v>0</v>
      </c>
      <c r="AT60" s="51"/>
      <c r="AU60" s="51">
        <v>88713.4</v>
      </c>
      <c r="AV60" s="36">
        <f t="shared" si="19"/>
        <v>36963.916666666664</v>
      </c>
      <c r="AW60" s="50">
        <v>36963.8</v>
      </c>
      <c r="AX60" s="51">
        <v>927.4</v>
      </c>
      <c r="AY60" s="36">
        <f t="shared" si="20"/>
        <v>386.41666666666663</v>
      </c>
      <c r="AZ60" s="50">
        <v>352.3</v>
      </c>
      <c r="BA60" s="51">
        <v>0</v>
      </c>
      <c r="BB60" s="36">
        <f t="shared" si="21"/>
        <v>0</v>
      </c>
      <c r="BC60" s="51"/>
      <c r="BD60" s="36">
        <v>170</v>
      </c>
      <c r="BE60" s="36">
        <f t="shared" si="22"/>
        <v>70.83333333333333</v>
      </c>
      <c r="BF60" s="234">
        <f>'[1]Sheet1'!B52+'[1]Sheet1'!C52+'[1]Sheet1'!D52+'[1]Sheet1'!A52</f>
        <v>79.2</v>
      </c>
      <c r="BG60" s="42">
        <f t="shared" si="23"/>
        <v>3484.4</v>
      </c>
      <c r="BH60" s="42">
        <f t="shared" si="23"/>
        <v>1451.8333333333335</v>
      </c>
      <c r="BI60" s="42">
        <f t="shared" si="23"/>
        <v>1373.055</v>
      </c>
      <c r="BJ60" s="42">
        <f t="shared" si="24"/>
        <v>94.57387211571574</v>
      </c>
      <c r="BK60" s="51">
        <v>2784.4</v>
      </c>
      <c r="BL60" s="36">
        <f t="shared" si="25"/>
        <v>1160.1666666666667</v>
      </c>
      <c r="BM60" s="50">
        <v>1248.355</v>
      </c>
      <c r="BN60" s="51"/>
      <c r="BO60" s="36">
        <f t="shared" si="26"/>
        <v>0</v>
      </c>
      <c r="BP60" s="50">
        <v>0</v>
      </c>
      <c r="BQ60" s="51"/>
      <c r="BR60" s="36">
        <f t="shared" si="27"/>
        <v>0</v>
      </c>
      <c r="BS60" s="50">
        <v>0</v>
      </c>
      <c r="BT60" s="51">
        <v>700</v>
      </c>
      <c r="BU60" s="36">
        <f t="shared" si="28"/>
        <v>291.6666666666667</v>
      </c>
      <c r="BV60" s="50">
        <v>124.7</v>
      </c>
      <c r="BW60" s="36"/>
      <c r="BX60" s="36">
        <f t="shared" si="29"/>
        <v>0</v>
      </c>
      <c r="BY60" s="41"/>
      <c r="BZ60" s="36">
        <v>4309.4</v>
      </c>
      <c r="CA60" s="36">
        <f t="shared" si="30"/>
        <v>1795.583333333333</v>
      </c>
      <c r="CB60" s="50">
        <v>715.45</v>
      </c>
      <c r="CC60" s="36"/>
      <c r="CD60" s="36">
        <f t="shared" si="31"/>
        <v>0</v>
      </c>
      <c r="CE60" s="50">
        <v>0</v>
      </c>
      <c r="CF60" s="34">
        <f aca="true" t="shared" si="40" ref="CF60:CH91">Q60+U60+AB60+AI60+AL60+AO60+AR60+AU60+AX60+BA60+BD60+BK60+BN60+BQ60+BT60+BW60+BZ60+CC60</f>
        <v>117223.49999999997</v>
      </c>
      <c r="CG60" s="34">
        <f t="shared" si="40"/>
        <v>48843.12499999999</v>
      </c>
      <c r="CH60" s="34">
        <f t="shared" si="40"/>
        <v>43099.396</v>
      </c>
      <c r="CI60" s="51">
        <v>0</v>
      </c>
      <c r="CJ60" s="36">
        <f t="shared" si="32"/>
        <v>0</v>
      </c>
      <c r="CK60" s="232">
        <v>0</v>
      </c>
      <c r="CL60" s="51">
        <v>0</v>
      </c>
      <c r="CM60" s="36">
        <f t="shared" si="33"/>
        <v>0</v>
      </c>
      <c r="CN60" s="52"/>
      <c r="CO60" s="51"/>
      <c r="CP60" s="36">
        <f t="shared" si="34"/>
        <v>0</v>
      </c>
      <c r="CQ60" s="51"/>
      <c r="CR60" s="51">
        <v>0</v>
      </c>
      <c r="CS60" s="36">
        <f t="shared" si="35"/>
        <v>0</v>
      </c>
      <c r="CT60" s="50">
        <v>0</v>
      </c>
      <c r="CU60" s="44">
        <v>0</v>
      </c>
      <c r="CV60" s="36">
        <f t="shared" si="36"/>
        <v>0</v>
      </c>
      <c r="CW60" s="50">
        <v>0</v>
      </c>
      <c r="CX60" s="34">
        <f t="shared" si="39"/>
        <v>0</v>
      </c>
      <c r="CY60" s="34">
        <f t="shared" si="39"/>
        <v>0</v>
      </c>
      <c r="CZ60" s="34">
        <f t="shared" si="39"/>
        <v>0</v>
      </c>
    </row>
    <row r="61" spans="1:104" ht="15">
      <c r="A61" s="32">
        <v>50</v>
      </c>
      <c r="B61" s="33" t="s">
        <v>84</v>
      </c>
      <c r="C61" s="34">
        <v>0</v>
      </c>
      <c r="D61" s="34">
        <v>0.0045</v>
      </c>
      <c r="E61" s="34">
        <f>CF61+CX61-CU61</f>
        <v>9318.4</v>
      </c>
      <c r="F61" s="34">
        <f>CG61+CY61-CV61</f>
        <v>3882.6666666666674</v>
      </c>
      <c r="G61" s="34">
        <f>CH61+CZ61-CW61</f>
        <v>3629.7900000000004</v>
      </c>
      <c r="H61" s="34">
        <f t="shared" si="2"/>
        <v>93.48703640109889</v>
      </c>
      <c r="I61" s="34">
        <f t="shared" si="3"/>
        <v>2475.9</v>
      </c>
      <c r="J61" s="34">
        <f t="shared" si="37"/>
        <v>1031.625</v>
      </c>
      <c r="K61" s="34">
        <f t="shared" si="4"/>
        <v>1028.79</v>
      </c>
      <c r="L61" s="34">
        <f t="shared" si="5"/>
        <v>99.72519083969466</v>
      </c>
      <c r="M61" s="35">
        <f t="shared" si="6"/>
        <v>205.5</v>
      </c>
      <c r="N61" s="35">
        <f t="shared" si="6"/>
        <v>85.62499999999999</v>
      </c>
      <c r="O61" s="35">
        <f t="shared" si="7"/>
        <v>71.255</v>
      </c>
      <c r="P61" s="35">
        <f t="shared" si="8"/>
        <v>83.2175182481752</v>
      </c>
      <c r="Q61" s="36">
        <v>3.5</v>
      </c>
      <c r="R61" s="36">
        <f t="shared" si="9"/>
        <v>1.4583333333333335</v>
      </c>
      <c r="S61" s="48">
        <v>0</v>
      </c>
      <c r="T61" s="34">
        <f t="shared" si="10"/>
        <v>0</v>
      </c>
      <c r="U61" s="36">
        <v>1242.4</v>
      </c>
      <c r="V61" s="36">
        <f t="shared" si="11"/>
        <v>517.6666666666667</v>
      </c>
      <c r="W61" s="48">
        <v>414.565</v>
      </c>
      <c r="X61" s="34">
        <f t="shared" si="12"/>
        <v>80.08338699291693</v>
      </c>
      <c r="Y61" s="47"/>
      <c r="Z61" s="47"/>
      <c r="AA61" s="51"/>
      <c r="AB61" s="36">
        <v>202</v>
      </c>
      <c r="AC61" s="36">
        <f t="shared" si="13"/>
        <v>84.16666666666666</v>
      </c>
      <c r="AD61" s="48">
        <v>71.255</v>
      </c>
      <c r="AE61" s="34">
        <f t="shared" si="14"/>
        <v>84.65940594059407</v>
      </c>
      <c r="AF61" s="39"/>
      <c r="AG61" s="39"/>
      <c r="AH61" s="51"/>
      <c r="AI61" s="40">
        <v>40</v>
      </c>
      <c r="AJ61" s="36">
        <f t="shared" si="15"/>
        <v>16.666666666666668</v>
      </c>
      <c r="AK61" s="48">
        <v>13</v>
      </c>
      <c r="AL61" s="51"/>
      <c r="AM61" s="36">
        <f t="shared" si="16"/>
        <v>0</v>
      </c>
      <c r="AN61" s="48">
        <v>0</v>
      </c>
      <c r="AO61" s="36"/>
      <c r="AP61" s="36">
        <f t="shared" si="17"/>
        <v>0</v>
      </c>
      <c r="AQ61" s="37">
        <f>'[1]Sheet1'!G53+'[1]Sheet1'!F53</f>
        <v>0</v>
      </c>
      <c r="AR61" s="51">
        <v>0</v>
      </c>
      <c r="AS61" s="36">
        <f t="shared" si="18"/>
        <v>0</v>
      </c>
      <c r="AT61" s="51"/>
      <c r="AU61" s="51">
        <v>6242.5</v>
      </c>
      <c r="AV61" s="36">
        <f t="shared" si="19"/>
        <v>2601.041666666667</v>
      </c>
      <c r="AW61" s="48">
        <v>2601</v>
      </c>
      <c r="AX61" s="51"/>
      <c r="AY61" s="36">
        <f t="shared" si="20"/>
        <v>0</v>
      </c>
      <c r="AZ61" s="48">
        <v>0</v>
      </c>
      <c r="BA61" s="51">
        <v>0</v>
      </c>
      <c r="BB61" s="36">
        <f t="shared" si="21"/>
        <v>0</v>
      </c>
      <c r="BC61" s="51"/>
      <c r="BD61" s="36"/>
      <c r="BE61" s="36">
        <f t="shared" si="22"/>
        <v>0</v>
      </c>
      <c r="BF61" s="234">
        <f>'[1]Sheet1'!B53+'[1]Sheet1'!C53+'[1]Sheet1'!D53+'[1]Sheet1'!A53</f>
        <v>0</v>
      </c>
      <c r="BG61" s="42">
        <f t="shared" si="23"/>
        <v>988</v>
      </c>
      <c r="BH61" s="42">
        <f t="shared" si="23"/>
        <v>411.66666666666663</v>
      </c>
      <c r="BI61" s="42">
        <f t="shared" si="23"/>
        <v>232.61</v>
      </c>
      <c r="BJ61" s="42">
        <f t="shared" si="24"/>
        <v>56.50445344129555</v>
      </c>
      <c r="BK61" s="51">
        <v>488</v>
      </c>
      <c r="BL61" s="36">
        <f t="shared" si="25"/>
        <v>203.33333333333331</v>
      </c>
      <c r="BM61" s="48">
        <v>232.61</v>
      </c>
      <c r="BN61" s="51"/>
      <c r="BO61" s="36">
        <f t="shared" si="26"/>
        <v>0</v>
      </c>
      <c r="BP61" s="48">
        <v>0</v>
      </c>
      <c r="BQ61" s="51"/>
      <c r="BR61" s="36">
        <f t="shared" si="27"/>
        <v>0</v>
      </c>
      <c r="BS61" s="48">
        <v>0</v>
      </c>
      <c r="BT61" s="51">
        <v>500</v>
      </c>
      <c r="BU61" s="36">
        <f t="shared" si="28"/>
        <v>208.33333333333331</v>
      </c>
      <c r="BV61" s="48">
        <v>0</v>
      </c>
      <c r="BW61" s="36"/>
      <c r="BX61" s="36">
        <f t="shared" si="29"/>
        <v>0</v>
      </c>
      <c r="BY61" s="41"/>
      <c r="BZ61" s="36">
        <v>600</v>
      </c>
      <c r="CA61" s="36">
        <f t="shared" si="30"/>
        <v>250</v>
      </c>
      <c r="CB61" s="48">
        <v>0</v>
      </c>
      <c r="CC61" s="36"/>
      <c r="CD61" s="36">
        <f t="shared" si="31"/>
        <v>0</v>
      </c>
      <c r="CE61" s="49">
        <v>297.36</v>
      </c>
      <c r="CF61" s="34">
        <f t="shared" si="40"/>
        <v>9318.4</v>
      </c>
      <c r="CG61" s="34">
        <f t="shared" si="40"/>
        <v>3882.6666666666674</v>
      </c>
      <c r="CH61" s="34">
        <f t="shared" si="40"/>
        <v>3629.7900000000004</v>
      </c>
      <c r="CI61" s="51">
        <v>0</v>
      </c>
      <c r="CJ61" s="36">
        <f t="shared" si="32"/>
        <v>0</v>
      </c>
      <c r="CK61" s="233">
        <v>0</v>
      </c>
      <c r="CL61" s="51">
        <v>0</v>
      </c>
      <c r="CM61" s="36">
        <f t="shared" si="33"/>
        <v>0</v>
      </c>
      <c r="CN61" s="52"/>
      <c r="CO61" s="51"/>
      <c r="CP61" s="36">
        <f t="shared" si="34"/>
        <v>0</v>
      </c>
      <c r="CQ61" s="51"/>
      <c r="CR61" s="51">
        <v>0</v>
      </c>
      <c r="CS61" s="36">
        <f t="shared" si="35"/>
        <v>0</v>
      </c>
      <c r="CT61" s="48">
        <v>0</v>
      </c>
      <c r="CU61" s="44">
        <v>0</v>
      </c>
      <c r="CV61" s="36">
        <f t="shared" si="36"/>
        <v>0</v>
      </c>
      <c r="CW61" s="49">
        <v>0</v>
      </c>
      <c r="CX61" s="34">
        <f t="shared" si="39"/>
        <v>0</v>
      </c>
      <c r="CY61" s="34">
        <f t="shared" si="39"/>
        <v>0</v>
      </c>
      <c r="CZ61" s="34">
        <f t="shared" si="39"/>
        <v>0</v>
      </c>
    </row>
    <row r="62" spans="1:104" ht="15">
      <c r="A62" s="32">
        <v>51</v>
      </c>
      <c r="B62" s="33" t="s">
        <v>85</v>
      </c>
      <c r="C62" s="34">
        <v>49.558</v>
      </c>
      <c r="D62" s="34">
        <v>351.1338</v>
      </c>
      <c r="E62" s="34">
        <f>CF62+CX62-CU62</f>
        <v>15454.800000000001</v>
      </c>
      <c r="F62" s="34">
        <f>CG62+CY62-CV62</f>
        <v>6439.5</v>
      </c>
      <c r="G62" s="34">
        <f>CH62+CZ62-CW62</f>
        <v>5148.568</v>
      </c>
      <c r="H62" s="34">
        <f t="shared" si="2"/>
        <v>79.9529155990372</v>
      </c>
      <c r="I62" s="34">
        <f t="shared" si="3"/>
        <v>3786.1</v>
      </c>
      <c r="J62" s="34">
        <f t="shared" si="37"/>
        <v>1577.5416666666665</v>
      </c>
      <c r="K62" s="34">
        <f t="shared" si="4"/>
        <v>536.568</v>
      </c>
      <c r="L62" s="34">
        <f t="shared" si="5"/>
        <v>34.01292094767703</v>
      </c>
      <c r="M62" s="35">
        <f t="shared" si="6"/>
        <v>443</v>
      </c>
      <c r="N62" s="35">
        <f t="shared" si="6"/>
        <v>184.58333333333331</v>
      </c>
      <c r="O62" s="35">
        <f t="shared" si="7"/>
        <v>164.428</v>
      </c>
      <c r="P62" s="35">
        <f t="shared" si="8"/>
        <v>89.08063205417608</v>
      </c>
      <c r="Q62" s="36">
        <v>0</v>
      </c>
      <c r="R62" s="36">
        <f t="shared" si="9"/>
        <v>0</v>
      </c>
      <c r="S62" s="48">
        <v>0</v>
      </c>
      <c r="T62" s="34"/>
      <c r="U62" s="36">
        <v>2653.1</v>
      </c>
      <c r="V62" s="36">
        <f t="shared" si="11"/>
        <v>1105.4583333333333</v>
      </c>
      <c r="W62" s="48">
        <v>269.84</v>
      </c>
      <c r="X62" s="34">
        <f t="shared" si="12"/>
        <v>24.4097847800686</v>
      </c>
      <c r="Y62" s="47"/>
      <c r="Z62" s="47"/>
      <c r="AA62" s="51"/>
      <c r="AB62" s="36">
        <v>443</v>
      </c>
      <c r="AC62" s="36">
        <f t="shared" si="13"/>
        <v>184.58333333333331</v>
      </c>
      <c r="AD62" s="48">
        <v>164.428</v>
      </c>
      <c r="AE62" s="34">
        <f t="shared" si="14"/>
        <v>89.08063205417608</v>
      </c>
      <c r="AF62" s="39"/>
      <c r="AG62" s="39"/>
      <c r="AH62" s="51"/>
      <c r="AI62" s="40">
        <v>30</v>
      </c>
      <c r="AJ62" s="36">
        <f t="shared" si="15"/>
        <v>12.5</v>
      </c>
      <c r="AK62" s="48">
        <v>0</v>
      </c>
      <c r="AL62" s="51"/>
      <c r="AM62" s="36">
        <f t="shared" si="16"/>
        <v>0</v>
      </c>
      <c r="AN62" s="48">
        <v>0</v>
      </c>
      <c r="AO62" s="36"/>
      <c r="AP62" s="36">
        <f t="shared" si="17"/>
        <v>0</v>
      </c>
      <c r="AQ62" s="37">
        <f>'[1]Sheet1'!G54+'[1]Sheet1'!F54</f>
        <v>0</v>
      </c>
      <c r="AR62" s="51">
        <v>0</v>
      </c>
      <c r="AS62" s="36">
        <f t="shared" si="18"/>
        <v>0</v>
      </c>
      <c r="AT62" s="51"/>
      <c r="AU62" s="51">
        <v>11068.7</v>
      </c>
      <c r="AV62" s="36">
        <f t="shared" si="19"/>
        <v>4611.958333333334</v>
      </c>
      <c r="AW62" s="48">
        <v>4612</v>
      </c>
      <c r="AX62" s="51"/>
      <c r="AY62" s="36">
        <f t="shared" si="20"/>
        <v>0</v>
      </c>
      <c r="AZ62" s="48">
        <v>0</v>
      </c>
      <c r="BA62" s="51">
        <v>0</v>
      </c>
      <c r="BB62" s="36">
        <f t="shared" si="21"/>
        <v>0</v>
      </c>
      <c r="BC62" s="51"/>
      <c r="BD62" s="36"/>
      <c r="BE62" s="36">
        <f t="shared" si="22"/>
        <v>0</v>
      </c>
      <c r="BF62" s="234">
        <f>'[1]Sheet1'!B54+'[1]Sheet1'!C54+'[1]Sheet1'!D54+'[1]Sheet1'!A54</f>
        <v>0</v>
      </c>
      <c r="BG62" s="42">
        <f t="shared" si="23"/>
        <v>240</v>
      </c>
      <c r="BH62" s="42">
        <f t="shared" si="23"/>
        <v>100</v>
      </c>
      <c r="BI62" s="42">
        <f t="shared" si="23"/>
        <v>102.3</v>
      </c>
      <c r="BJ62" s="42">
        <f t="shared" si="24"/>
        <v>102.3</v>
      </c>
      <c r="BK62" s="51"/>
      <c r="BL62" s="36">
        <f t="shared" si="25"/>
        <v>0</v>
      </c>
      <c r="BM62" s="48">
        <v>102.3</v>
      </c>
      <c r="BN62" s="51"/>
      <c r="BO62" s="36">
        <f t="shared" si="26"/>
        <v>0</v>
      </c>
      <c r="BP62" s="48">
        <v>0</v>
      </c>
      <c r="BQ62" s="51"/>
      <c r="BR62" s="36">
        <f t="shared" si="27"/>
        <v>0</v>
      </c>
      <c r="BS62" s="48">
        <v>0</v>
      </c>
      <c r="BT62" s="51">
        <v>240</v>
      </c>
      <c r="BU62" s="36">
        <f t="shared" si="28"/>
        <v>100</v>
      </c>
      <c r="BV62" s="48">
        <v>0</v>
      </c>
      <c r="BW62" s="36">
        <v>420</v>
      </c>
      <c r="BX62" s="36">
        <f t="shared" si="29"/>
        <v>175</v>
      </c>
      <c r="BY62" s="41"/>
      <c r="BZ62" s="36">
        <v>600</v>
      </c>
      <c r="CA62" s="36">
        <f t="shared" si="30"/>
        <v>250</v>
      </c>
      <c r="CB62" s="48">
        <v>0</v>
      </c>
      <c r="CC62" s="36"/>
      <c r="CD62" s="36">
        <f t="shared" si="31"/>
        <v>0</v>
      </c>
      <c r="CE62" s="49">
        <v>0</v>
      </c>
      <c r="CF62" s="34">
        <f t="shared" si="40"/>
        <v>15454.800000000001</v>
      </c>
      <c r="CG62" s="34">
        <f t="shared" si="40"/>
        <v>6439.5</v>
      </c>
      <c r="CH62" s="34">
        <f t="shared" si="40"/>
        <v>5148.568</v>
      </c>
      <c r="CI62" s="51">
        <v>0</v>
      </c>
      <c r="CJ62" s="36">
        <f t="shared" si="32"/>
        <v>0</v>
      </c>
      <c r="CK62" s="233">
        <v>0</v>
      </c>
      <c r="CL62" s="51">
        <v>0</v>
      </c>
      <c r="CM62" s="36">
        <f t="shared" si="33"/>
        <v>0</v>
      </c>
      <c r="CN62" s="52"/>
      <c r="CO62" s="51"/>
      <c r="CP62" s="36">
        <f t="shared" si="34"/>
        <v>0</v>
      </c>
      <c r="CQ62" s="51"/>
      <c r="CR62" s="51">
        <v>0</v>
      </c>
      <c r="CS62" s="36">
        <f t="shared" si="35"/>
        <v>0</v>
      </c>
      <c r="CT62" s="48">
        <v>0</v>
      </c>
      <c r="CU62" s="44">
        <v>0</v>
      </c>
      <c r="CV62" s="36">
        <f t="shared" si="36"/>
        <v>0</v>
      </c>
      <c r="CW62" s="49">
        <v>0</v>
      </c>
      <c r="CX62" s="34">
        <f t="shared" si="39"/>
        <v>0</v>
      </c>
      <c r="CY62" s="34">
        <f t="shared" si="39"/>
        <v>0</v>
      </c>
      <c r="CZ62" s="34">
        <f t="shared" si="39"/>
        <v>0</v>
      </c>
    </row>
    <row r="63" spans="1:104" ht="15">
      <c r="A63" s="32">
        <v>52</v>
      </c>
      <c r="B63" s="33" t="s">
        <v>86</v>
      </c>
      <c r="C63" s="34">
        <v>0</v>
      </c>
      <c r="D63" s="34">
        <v>180.7975</v>
      </c>
      <c r="E63" s="34">
        <f>CF63+CX63-CU63</f>
        <v>10518</v>
      </c>
      <c r="F63" s="34">
        <f>CG63+CY63-CV63</f>
        <v>4382.5</v>
      </c>
      <c r="G63" s="34">
        <f>CH63+CZ63-CW63</f>
        <v>3869.253</v>
      </c>
      <c r="H63" s="34">
        <f t="shared" si="2"/>
        <v>88.28871648602397</v>
      </c>
      <c r="I63" s="34">
        <f t="shared" si="3"/>
        <v>1911.8999999999999</v>
      </c>
      <c r="J63" s="34">
        <f t="shared" si="37"/>
        <v>796.625</v>
      </c>
      <c r="K63" s="34">
        <f t="shared" si="4"/>
        <v>533.353</v>
      </c>
      <c r="L63" s="34">
        <f t="shared" si="5"/>
        <v>66.95157696532245</v>
      </c>
      <c r="M63" s="35">
        <f t="shared" si="6"/>
        <v>480.8</v>
      </c>
      <c r="N63" s="35">
        <f t="shared" si="6"/>
        <v>200.33333333333334</v>
      </c>
      <c r="O63" s="35">
        <f t="shared" si="7"/>
        <v>110.453</v>
      </c>
      <c r="P63" s="35">
        <f t="shared" si="8"/>
        <v>55.134608985024954</v>
      </c>
      <c r="Q63" s="36">
        <v>6.8</v>
      </c>
      <c r="R63" s="36">
        <f t="shared" si="9"/>
        <v>2.833333333333333</v>
      </c>
      <c r="S63" s="48">
        <v>0</v>
      </c>
      <c r="T63" s="34">
        <f t="shared" si="10"/>
        <v>0</v>
      </c>
      <c r="U63" s="36">
        <v>1101.1</v>
      </c>
      <c r="V63" s="36">
        <f t="shared" si="11"/>
        <v>458.79166666666663</v>
      </c>
      <c r="W63" s="48">
        <v>188</v>
      </c>
      <c r="X63" s="34">
        <f t="shared" si="12"/>
        <v>40.977204613568254</v>
      </c>
      <c r="Y63" s="47"/>
      <c r="Z63" s="47"/>
      <c r="AA63" s="51"/>
      <c r="AB63" s="36">
        <v>474</v>
      </c>
      <c r="AC63" s="36">
        <f t="shared" si="13"/>
        <v>197.5</v>
      </c>
      <c r="AD63" s="48">
        <v>110.453</v>
      </c>
      <c r="AE63" s="34">
        <f t="shared" si="14"/>
        <v>55.92556962025317</v>
      </c>
      <c r="AF63" s="39"/>
      <c r="AG63" s="39"/>
      <c r="AH63" s="51"/>
      <c r="AI63" s="40">
        <v>30</v>
      </c>
      <c r="AJ63" s="36">
        <f t="shared" si="15"/>
        <v>12.5</v>
      </c>
      <c r="AK63" s="48">
        <v>0</v>
      </c>
      <c r="AL63" s="51"/>
      <c r="AM63" s="36">
        <f t="shared" si="16"/>
        <v>0</v>
      </c>
      <c r="AN63" s="48">
        <v>0</v>
      </c>
      <c r="AO63" s="36"/>
      <c r="AP63" s="36">
        <f t="shared" si="17"/>
        <v>0</v>
      </c>
      <c r="AQ63" s="37">
        <f>'[1]Sheet1'!G55+'[1]Sheet1'!F55</f>
        <v>0</v>
      </c>
      <c r="AR63" s="51">
        <v>0</v>
      </c>
      <c r="AS63" s="36">
        <f t="shared" si="18"/>
        <v>0</v>
      </c>
      <c r="AT63" s="51"/>
      <c r="AU63" s="51">
        <v>8006.1</v>
      </c>
      <c r="AV63" s="36">
        <f t="shared" si="19"/>
        <v>3335.8750000000005</v>
      </c>
      <c r="AW63" s="48">
        <v>3335.9</v>
      </c>
      <c r="AX63" s="51"/>
      <c r="AY63" s="36">
        <f t="shared" si="20"/>
        <v>0</v>
      </c>
      <c r="AZ63" s="48">
        <v>0</v>
      </c>
      <c r="BA63" s="51">
        <v>0</v>
      </c>
      <c r="BB63" s="36">
        <f t="shared" si="21"/>
        <v>0</v>
      </c>
      <c r="BC63" s="51"/>
      <c r="BD63" s="36"/>
      <c r="BE63" s="36">
        <f t="shared" si="22"/>
        <v>0</v>
      </c>
      <c r="BF63" s="234">
        <f>'[1]Sheet1'!B55+'[1]Sheet1'!C55+'[1]Sheet1'!D55+'[1]Sheet1'!A55</f>
        <v>0</v>
      </c>
      <c r="BG63" s="42">
        <f t="shared" si="23"/>
        <v>300</v>
      </c>
      <c r="BH63" s="42">
        <f t="shared" si="23"/>
        <v>125</v>
      </c>
      <c r="BI63" s="42">
        <f t="shared" si="23"/>
        <v>234.9</v>
      </c>
      <c r="BJ63" s="42">
        <f t="shared" si="24"/>
        <v>187.92</v>
      </c>
      <c r="BK63" s="51">
        <v>300</v>
      </c>
      <c r="BL63" s="36">
        <f t="shared" si="25"/>
        <v>125</v>
      </c>
      <c r="BM63" s="48">
        <v>234.9</v>
      </c>
      <c r="BN63" s="51"/>
      <c r="BO63" s="36">
        <f t="shared" si="26"/>
        <v>0</v>
      </c>
      <c r="BP63" s="48">
        <v>0</v>
      </c>
      <c r="BQ63" s="51"/>
      <c r="BR63" s="36">
        <f t="shared" si="27"/>
        <v>0</v>
      </c>
      <c r="BS63" s="48">
        <v>0</v>
      </c>
      <c r="BT63" s="51"/>
      <c r="BU63" s="36">
        <f t="shared" si="28"/>
        <v>0</v>
      </c>
      <c r="BV63" s="48">
        <v>0</v>
      </c>
      <c r="BW63" s="36"/>
      <c r="BX63" s="36">
        <f t="shared" si="29"/>
        <v>0</v>
      </c>
      <c r="BY63" s="41"/>
      <c r="BZ63" s="36">
        <v>600</v>
      </c>
      <c r="CA63" s="36">
        <f t="shared" si="30"/>
        <v>250</v>
      </c>
      <c r="CB63" s="48">
        <v>0</v>
      </c>
      <c r="CC63" s="36"/>
      <c r="CD63" s="36">
        <f t="shared" si="31"/>
        <v>0</v>
      </c>
      <c r="CE63" s="49">
        <v>0</v>
      </c>
      <c r="CF63" s="34">
        <f t="shared" si="40"/>
        <v>10518</v>
      </c>
      <c r="CG63" s="34">
        <f t="shared" si="40"/>
        <v>4382.5</v>
      </c>
      <c r="CH63" s="34">
        <f t="shared" si="40"/>
        <v>3869.253</v>
      </c>
      <c r="CI63" s="51">
        <v>0</v>
      </c>
      <c r="CJ63" s="36">
        <f t="shared" si="32"/>
        <v>0</v>
      </c>
      <c r="CK63" s="233">
        <v>0</v>
      </c>
      <c r="CL63" s="51">
        <v>0</v>
      </c>
      <c r="CM63" s="36">
        <f t="shared" si="33"/>
        <v>0</v>
      </c>
      <c r="CN63" s="52"/>
      <c r="CO63" s="51"/>
      <c r="CP63" s="36">
        <f t="shared" si="34"/>
        <v>0</v>
      </c>
      <c r="CQ63" s="51"/>
      <c r="CR63" s="51">
        <v>0</v>
      </c>
      <c r="CS63" s="36">
        <f t="shared" si="35"/>
        <v>0</v>
      </c>
      <c r="CT63" s="48">
        <v>0</v>
      </c>
      <c r="CU63" s="44">
        <v>250</v>
      </c>
      <c r="CV63" s="36">
        <f t="shared" si="36"/>
        <v>104.16666666666666</v>
      </c>
      <c r="CW63" s="49">
        <v>0</v>
      </c>
      <c r="CX63" s="34">
        <f t="shared" si="39"/>
        <v>250</v>
      </c>
      <c r="CY63" s="34">
        <f t="shared" si="39"/>
        <v>104.16666666666666</v>
      </c>
      <c r="CZ63" s="34">
        <f t="shared" si="39"/>
        <v>0</v>
      </c>
    </row>
    <row r="64" spans="1:104" ht="15">
      <c r="A64" s="32">
        <v>53</v>
      </c>
      <c r="B64" s="33" t="s">
        <v>87</v>
      </c>
      <c r="C64" s="34">
        <v>0</v>
      </c>
      <c r="D64" s="34">
        <v>0.5081</v>
      </c>
      <c r="E64" s="34">
        <f>CF64+CX64-CU64</f>
        <v>21746.5</v>
      </c>
      <c r="F64" s="34">
        <f>CG64+CY64-CV64</f>
        <v>9061.041666666664</v>
      </c>
      <c r="G64" s="34">
        <f>CH64+CZ64-CW64</f>
        <v>5693.983</v>
      </c>
      <c r="H64" s="34">
        <f t="shared" si="2"/>
        <v>62.84026946865014</v>
      </c>
      <c r="I64" s="34">
        <f t="shared" si="3"/>
        <v>7400.2</v>
      </c>
      <c r="J64" s="34">
        <f t="shared" si="37"/>
        <v>3083.416666666667</v>
      </c>
      <c r="K64" s="34">
        <f t="shared" si="4"/>
        <v>216.383</v>
      </c>
      <c r="L64" s="34">
        <f t="shared" si="5"/>
        <v>7.017637361152401</v>
      </c>
      <c r="M64" s="35">
        <f t="shared" si="6"/>
        <v>571.8</v>
      </c>
      <c r="N64" s="35">
        <f t="shared" si="6"/>
        <v>238.25</v>
      </c>
      <c r="O64" s="35">
        <f t="shared" si="7"/>
        <v>189.383</v>
      </c>
      <c r="P64" s="35">
        <f t="shared" si="8"/>
        <v>79.48919202518363</v>
      </c>
      <c r="Q64" s="36">
        <v>0</v>
      </c>
      <c r="R64" s="36">
        <f t="shared" si="9"/>
        <v>0</v>
      </c>
      <c r="S64" s="48">
        <v>0</v>
      </c>
      <c r="T64" s="34"/>
      <c r="U64" s="36">
        <v>4068.4</v>
      </c>
      <c r="V64" s="36">
        <f t="shared" si="11"/>
        <v>1695.1666666666667</v>
      </c>
      <c r="W64" s="48">
        <v>0</v>
      </c>
      <c r="X64" s="34">
        <f t="shared" si="12"/>
        <v>0</v>
      </c>
      <c r="Y64" s="47"/>
      <c r="Z64" s="47"/>
      <c r="AA64" s="51"/>
      <c r="AB64" s="36">
        <v>571.8</v>
      </c>
      <c r="AC64" s="36">
        <f t="shared" si="13"/>
        <v>238.25</v>
      </c>
      <c r="AD64" s="48">
        <v>189.383</v>
      </c>
      <c r="AE64" s="34">
        <f t="shared" si="14"/>
        <v>79.48919202518363</v>
      </c>
      <c r="AF64" s="39"/>
      <c r="AG64" s="39"/>
      <c r="AH64" s="51"/>
      <c r="AI64" s="40">
        <v>76</v>
      </c>
      <c r="AJ64" s="36">
        <f t="shared" si="15"/>
        <v>31.666666666666664</v>
      </c>
      <c r="AK64" s="48">
        <v>0</v>
      </c>
      <c r="AL64" s="51"/>
      <c r="AM64" s="36">
        <f t="shared" si="16"/>
        <v>0</v>
      </c>
      <c r="AN64" s="48">
        <v>0</v>
      </c>
      <c r="AO64" s="36"/>
      <c r="AP64" s="36">
        <f t="shared" si="17"/>
        <v>0</v>
      </c>
      <c r="AQ64" s="37">
        <f>'[1]Sheet1'!G56+'[1]Sheet1'!F56</f>
        <v>0</v>
      </c>
      <c r="AR64" s="51">
        <v>0</v>
      </c>
      <c r="AS64" s="36">
        <f t="shared" si="18"/>
        <v>0</v>
      </c>
      <c r="AT64" s="51"/>
      <c r="AU64" s="51">
        <v>13146.3</v>
      </c>
      <c r="AV64" s="36">
        <f t="shared" si="19"/>
        <v>5477.624999999999</v>
      </c>
      <c r="AW64" s="48">
        <v>5477.6</v>
      </c>
      <c r="AX64" s="51"/>
      <c r="AY64" s="36">
        <f t="shared" si="20"/>
        <v>0</v>
      </c>
      <c r="AZ64" s="48">
        <v>0</v>
      </c>
      <c r="BA64" s="51"/>
      <c r="BB64" s="36">
        <f t="shared" si="21"/>
        <v>0</v>
      </c>
      <c r="BC64" s="51"/>
      <c r="BD64" s="36"/>
      <c r="BE64" s="36">
        <f t="shared" si="22"/>
        <v>0</v>
      </c>
      <c r="BF64" s="234">
        <f>'[1]Sheet1'!B56+'[1]Sheet1'!C56+'[1]Sheet1'!D56+'[1]Sheet1'!A56</f>
        <v>0</v>
      </c>
      <c r="BG64" s="42">
        <f t="shared" si="23"/>
        <v>1265</v>
      </c>
      <c r="BH64" s="42">
        <f t="shared" si="23"/>
        <v>527.0833333333333</v>
      </c>
      <c r="BI64" s="42">
        <f t="shared" si="23"/>
        <v>7</v>
      </c>
      <c r="BJ64" s="42">
        <f t="shared" si="24"/>
        <v>1.3280632411067195</v>
      </c>
      <c r="BK64" s="51">
        <v>400</v>
      </c>
      <c r="BL64" s="36">
        <f t="shared" si="25"/>
        <v>166.66666666666669</v>
      </c>
      <c r="BM64" s="48">
        <v>7</v>
      </c>
      <c r="BN64" s="51">
        <v>215</v>
      </c>
      <c r="BO64" s="36">
        <f t="shared" si="26"/>
        <v>89.58333333333334</v>
      </c>
      <c r="BP64" s="48">
        <v>0</v>
      </c>
      <c r="BQ64" s="51"/>
      <c r="BR64" s="36">
        <f t="shared" si="27"/>
        <v>0</v>
      </c>
      <c r="BS64" s="48">
        <v>0</v>
      </c>
      <c r="BT64" s="51">
        <v>650</v>
      </c>
      <c r="BU64" s="36">
        <f t="shared" si="28"/>
        <v>270.8333333333333</v>
      </c>
      <c r="BV64" s="48">
        <v>0</v>
      </c>
      <c r="BW64" s="36">
        <v>1419</v>
      </c>
      <c r="BX64" s="36">
        <f t="shared" si="29"/>
        <v>591.25</v>
      </c>
      <c r="BY64" s="41"/>
      <c r="BZ64" s="36">
        <v>1200</v>
      </c>
      <c r="CA64" s="36">
        <f t="shared" si="30"/>
        <v>500</v>
      </c>
      <c r="CB64" s="48">
        <v>0</v>
      </c>
      <c r="CC64" s="36"/>
      <c r="CD64" s="36">
        <f t="shared" si="31"/>
        <v>0</v>
      </c>
      <c r="CE64" s="49">
        <v>20</v>
      </c>
      <c r="CF64" s="34">
        <f t="shared" si="40"/>
        <v>21746.5</v>
      </c>
      <c r="CG64" s="34">
        <f t="shared" si="40"/>
        <v>9061.041666666664</v>
      </c>
      <c r="CH64" s="34">
        <f t="shared" si="40"/>
        <v>5693.983</v>
      </c>
      <c r="CI64" s="51"/>
      <c r="CJ64" s="36">
        <f t="shared" si="32"/>
        <v>0</v>
      </c>
      <c r="CK64" s="233">
        <v>0</v>
      </c>
      <c r="CL64" s="51"/>
      <c r="CM64" s="36">
        <f t="shared" si="33"/>
        <v>0</v>
      </c>
      <c r="CN64" s="52"/>
      <c r="CO64" s="51"/>
      <c r="CP64" s="36">
        <f t="shared" si="34"/>
        <v>0</v>
      </c>
      <c r="CQ64" s="51"/>
      <c r="CR64" s="51">
        <v>0</v>
      </c>
      <c r="CS64" s="36">
        <f t="shared" si="35"/>
        <v>0</v>
      </c>
      <c r="CT64" s="48">
        <v>0</v>
      </c>
      <c r="CU64" s="44">
        <v>1000</v>
      </c>
      <c r="CV64" s="36">
        <f t="shared" si="36"/>
        <v>416.66666666666663</v>
      </c>
      <c r="CW64" s="49">
        <v>0</v>
      </c>
      <c r="CX64" s="34">
        <f t="shared" si="39"/>
        <v>1000</v>
      </c>
      <c r="CY64" s="34">
        <f t="shared" si="39"/>
        <v>416.66666666666663</v>
      </c>
      <c r="CZ64" s="34">
        <f t="shared" si="39"/>
        <v>0</v>
      </c>
    </row>
    <row r="65" spans="1:104" ht="15">
      <c r="A65" s="32">
        <v>54</v>
      </c>
      <c r="B65" s="33" t="s">
        <v>88</v>
      </c>
      <c r="C65" s="34">
        <v>20.035</v>
      </c>
      <c r="D65" s="34">
        <v>31.9562</v>
      </c>
      <c r="E65" s="34">
        <f>CF65+CX65-CU65</f>
        <v>4960</v>
      </c>
      <c r="F65" s="34">
        <f>CG65+CY65-CV65</f>
        <v>2066.666666666667</v>
      </c>
      <c r="G65" s="34">
        <f>CH65+CZ65-CW65</f>
        <v>1666.6000000000001</v>
      </c>
      <c r="H65" s="34">
        <f t="shared" si="2"/>
        <v>80.64193548387097</v>
      </c>
      <c r="I65" s="34">
        <f t="shared" si="3"/>
        <v>860</v>
      </c>
      <c r="J65" s="34">
        <f t="shared" si="37"/>
        <v>358.33333333333337</v>
      </c>
      <c r="K65" s="34">
        <f t="shared" si="4"/>
        <v>208.2</v>
      </c>
      <c r="L65" s="34">
        <f t="shared" si="5"/>
        <v>58.10232558139534</v>
      </c>
      <c r="M65" s="35">
        <f t="shared" si="6"/>
        <v>35</v>
      </c>
      <c r="N65" s="35">
        <f t="shared" si="6"/>
        <v>14.583333333333332</v>
      </c>
      <c r="O65" s="35">
        <f t="shared" si="7"/>
        <v>18</v>
      </c>
      <c r="P65" s="35">
        <f t="shared" si="8"/>
        <v>123.42857142857144</v>
      </c>
      <c r="Q65" s="36">
        <v>0</v>
      </c>
      <c r="R65" s="36">
        <f t="shared" si="9"/>
        <v>0</v>
      </c>
      <c r="S65" s="48">
        <v>0</v>
      </c>
      <c r="T65" s="34"/>
      <c r="U65" s="36">
        <v>505</v>
      </c>
      <c r="V65" s="36">
        <f t="shared" si="11"/>
        <v>210.41666666666669</v>
      </c>
      <c r="W65" s="48">
        <v>50</v>
      </c>
      <c r="X65" s="34">
        <f t="shared" si="12"/>
        <v>23.762376237623762</v>
      </c>
      <c r="Y65" s="47"/>
      <c r="Z65" s="47"/>
      <c r="AA65" s="51"/>
      <c r="AB65" s="36">
        <v>35</v>
      </c>
      <c r="AC65" s="36">
        <f t="shared" si="13"/>
        <v>14.583333333333332</v>
      </c>
      <c r="AD65" s="48">
        <v>18</v>
      </c>
      <c r="AE65" s="34">
        <f t="shared" si="14"/>
        <v>123.42857142857144</v>
      </c>
      <c r="AF65" s="39"/>
      <c r="AG65" s="39"/>
      <c r="AH65" s="51"/>
      <c r="AI65" s="40">
        <v>20</v>
      </c>
      <c r="AJ65" s="36">
        <f t="shared" si="15"/>
        <v>8.333333333333334</v>
      </c>
      <c r="AK65" s="48">
        <v>20</v>
      </c>
      <c r="AL65" s="51"/>
      <c r="AM65" s="36">
        <f t="shared" si="16"/>
        <v>0</v>
      </c>
      <c r="AN65" s="48">
        <v>0</v>
      </c>
      <c r="AO65" s="36"/>
      <c r="AP65" s="36">
        <f t="shared" si="17"/>
        <v>0</v>
      </c>
      <c r="AQ65" s="37">
        <f>'[1]Sheet1'!G57+'[1]Sheet1'!F57</f>
        <v>0</v>
      </c>
      <c r="AR65" s="51"/>
      <c r="AS65" s="36">
        <f t="shared" si="18"/>
        <v>0</v>
      </c>
      <c r="AT65" s="51"/>
      <c r="AU65" s="51">
        <v>3500</v>
      </c>
      <c r="AV65" s="36">
        <f t="shared" si="19"/>
        <v>1458.3333333333335</v>
      </c>
      <c r="AW65" s="48">
        <v>1458.4</v>
      </c>
      <c r="AX65" s="51"/>
      <c r="AY65" s="36">
        <f t="shared" si="20"/>
        <v>0</v>
      </c>
      <c r="AZ65" s="48">
        <v>0</v>
      </c>
      <c r="BA65" s="51">
        <v>0</v>
      </c>
      <c r="BB65" s="36">
        <f t="shared" si="21"/>
        <v>0</v>
      </c>
      <c r="BC65" s="51"/>
      <c r="BD65" s="36"/>
      <c r="BE65" s="36">
        <f t="shared" si="22"/>
        <v>0</v>
      </c>
      <c r="BF65" s="234">
        <f>'[1]Sheet1'!B57+'[1]Sheet1'!C57+'[1]Sheet1'!D57+'[1]Sheet1'!A57</f>
        <v>0</v>
      </c>
      <c r="BG65" s="42">
        <f t="shared" si="23"/>
        <v>300</v>
      </c>
      <c r="BH65" s="42">
        <f t="shared" si="23"/>
        <v>125</v>
      </c>
      <c r="BI65" s="42">
        <f t="shared" si="23"/>
        <v>120.2</v>
      </c>
      <c r="BJ65" s="42">
        <f t="shared" si="24"/>
        <v>96.16</v>
      </c>
      <c r="BK65" s="51">
        <v>300</v>
      </c>
      <c r="BL65" s="36">
        <f t="shared" si="25"/>
        <v>125</v>
      </c>
      <c r="BM65" s="48">
        <v>100</v>
      </c>
      <c r="BN65" s="51"/>
      <c r="BO65" s="36">
        <f t="shared" si="26"/>
        <v>0</v>
      </c>
      <c r="BP65" s="48">
        <v>20.2</v>
      </c>
      <c r="BQ65" s="51"/>
      <c r="BR65" s="36">
        <f t="shared" si="27"/>
        <v>0</v>
      </c>
      <c r="BS65" s="48">
        <v>0</v>
      </c>
      <c r="BT65" s="51"/>
      <c r="BU65" s="36">
        <f t="shared" si="28"/>
        <v>0</v>
      </c>
      <c r="BV65" s="48">
        <v>0</v>
      </c>
      <c r="BW65" s="36"/>
      <c r="BX65" s="36">
        <f t="shared" si="29"/>
        <v>0</v>
      </c>
      <c r="BY65" s="41"/>
      <c r="BZ65" s="36">
        <v>600</v>
      </c>
      <c r="CA65" s="36">
        <f t="shared" si="30"/>
        <v>250</v>
      </c>
      <c r="CB65" s="48">
        <v>0</v>
      </c>
      <c r="CC65" s="36"/>
      <c r="CD65" s="36">
        <f t="shared" si="31"/>
        <v>0</v>
      </c>
      <c r="CE65" s="49">
        <v>0</v>
      </c>
      <c r="CF65" s="34">
        <f t="shared" si="40"/>
        <v>4960</v>
      </c>
      <c r="CG65" s="34">
        <f t="shared" si="40"/>
        <v>2066.666666666667</v>
      </c>
      <c r="CH65" s="34">
        <f t="shared" si="40"/>
        <v>1666.6000000000001</v>
      </c>
      <c r="CI65" s="51">
        <v>0</v>
      </c>
      <c r="CJ65" s="36">
        <f t="shared" si="32"/>
        <v>0</v>
      </c>
      <c r="CK65" s="233">
        <v>0</v>
      </c>
      <c r="CL65" s="51">
        <v>0</v>
      </c>
      <c r="CM65" s="36">
        <f t="shared" si="33"/>
        <v>0</v>
      </c>
      <c r="CN65" s="52"/>
      <c r="CO65" s="51"/>
      <c r="CP65" s="36">
        <f t="shared" si="34"/>
        <v>0</v>
      </c>
      <c r="CQ65" s="51"/>
      <c r="CR65" s="51">
        <v>0</v>
      </c>
      <c r="CS65" s="36">
        <f t="shared" si="35"/>
        <v>0</v>
      </c>
      <c r="CT65" s="48">
        <v>0</v>
      </c>
      <c r="CU65" s="44">
        <v>0</v>
      </c>
      <c r="CV65" s="36">
        <f t="shared" si="36"/>
        <v>0</v>
      </c>
      <c r="CW65" s="49">
        <v>0</v>
      </c>
      <c r="CX65" s="34">
        <f t="shared" si="39"/>
        <v>0</v>
      </c>
      <c r="CY65" s="34">
        <f t="shared" si="39"/>
        <v>0</v>
      </c>
      <c r="CZ65" s="34">
        <f t="shared" si="39"/>
        <v>0</v>
      </c>
    </row>
    <row r="66" spans="1:104" ht="15">
      <c r="A66" s="32">
        <v>55</v>
      </c>
      <c r="B66" s="33" t="s">
        <v>89</v>
      </c>
      <c r="C66" s="34">
        <v>0</v>
      </c>
      <c r="D66" s="34">
        <v>32.4159</v>
      </c>
      <c r="E66" s="34">
        <f>CF66+CX66-CU66</f>
        <v>4003</v>
      </c>
      <c r="F66" s="34">
        <f>CG66+CY66-CV66</f>
        <v>1667.9166666666667</v>
      </c>
      <c r="G66" s="34">
        <f>CH66+CZ66-CW66</f>
        <v>1686.4</v>
      </c>
      <c r="H66" s="34">
        <f t="shared" si="2"/>
        <v>101.108168873345</v>
      </c>
      <c r="I66" s="34">
        <f t="shared" si="3"/>
        <v>503</v>
      </c>
      <c r="J66" s="34">
        <f t="shared" si="37"/>
        <v>209.58333333333334</v>
      </c>
      <c r="K66" s="34">
        <f t="shared" si="4"/>
        <v>228</v>
      </c>
      <c r="L66" s="34">
        <f t="shared" si="5"/>
        <v>108.78727634194831</v>
      </c>
      <c r="M66" s="35">
        <f t="shared" si="6"/>
        <v>17</v>
      </c>
      <c r="N66" s="35">
        <f t="shared" si="6"/>
        <v>7.083333333333333</v>
      </c>
      <c r="O66" s="35">
        <f t="shared" si="7"/>
        <v>8</v>
      </c>
      <c r="P66" s="35">
        <f t="shared" si="8"/>
        <v>112.94117647058823</v>
      </c>
      <c r="Q66" s="36">
        <v>1</v>
      </c>
      <c r="R66" s="36">
        <f t="shared" si="9"/>
        <v>0.41666666666666663</v>
      </c>
      <c r="S66" s="50">
        <v>0</v>
      </c>
      <c r="T66" s="34">
        <f t="shared" si="10"/>
        <v>0</v>
      </c>
      <c r="U66" s="36">
        <v>250</v>
      </c>
      <c r="V66" s="36">
        <f t="shared" si="11"/>
        <v>104.16666666666666</v>
      </c>
      <c r="W66" s="50">
        <v>170</v>
      </c>
      <c r="X66" s="34">
        <f t="shared" si="12"/>
        <v>163.20000000000002</v>
      </c>
      <c r="Y66" s="47"/>
      <c r="Z66" s="47"/>
      <c r="AA66" s="51"/>
      <c r="AB66" s="36">
        <v>16</v>
      </c>
      <c r="AC66" s="36">
        <f t="shared" si="13"/>
        <v>6.666666666666666</v>
      </c>
      <c r="AD66" s="50">
        <v>8</v>
      </c>
      <c r="AE66" s="34">
        <f t="shared" si="14"/>
        <v>120.00000000000001</v>
      </c>
      <c r="AF66" s="39"/>
      <c r="AG66" s="39"/>
      <c r="AH66" s="51"/>
      <c r="AI66" s="40"/>
      <c r="AJ66" s="36">
        <f t="shared" si="15"/>
        <v>0</v>
      </c>
      <c r="AK66" s="50">
        <v>0</v>
      </c>
      <c r="AL66" s="51"/>
      <c r="AM66" s="36">
        <f t="shared" si="16"/>
        <v>0</v>
      </c>
      <c r="AN66" s="50">
        <v>0</v>
      </c>
      <c r="AO66" s="36"/>
      <c r="AP66" s="36">
        <f t="shared" si="17"/>
        <v>0</v>
      </c>
      <c r="AQ66" s="37">
        <f>'[1]Sheet1'!G58+'[1]Sheet1'!F58</f>
        <v>0</v>
      </c>
      <c r="AR66" s="51">
        <v>0</v>
      </c>
      <c r="AS66" s="36">
        <f t="shared" si="18"/>
        <v>0</v>
      </c>
      <c r="AT66" s="51"/>
      <c r="AU66" s="51">
        <v>3500</v>
      </c>
      <c r="AV66" s="36">
        <f t="shared" si="19"/>
        <v>1458.3333333333335</v>
      </c>
      <c r="AW66" s="50">
        <v>1458.4</v>
      </c>
      <c r="AX66" s="51"/>
      <c r="AY66" s="36">
        <f t="shared" si="20"/>
        <v>0</v>
      </c>
      <c r="AZ66" s="50">
        <v>0</v>
      </c>
      <c r="BA66" s="51">
        <v>0</v>
      </c>
      <c r="BB66" s="36">
        <f t="shared" si="21"/>
        <v>0</v>
      </c>
      <c r="BC66" s="51"/>
      <c r="BD66" s="36"/>
      <c r="BE66" s="36">
        <f t="shared" si="22"/>
        <v>0</v>
      </c>
      <c r="BF66" s="234">
        <f>'[1]Sheet1'!B58+'[1]Sheet1'!C58+'[1]Sheet1'!D58+'[1]Sheet1'!A58</f>
        <v>0</v>
      </c>
      <c r="BG66" s="42">
        <f t="shared" si="23"/>
        <v>236</v>
      </c>
      <c r="BH66" s="42">
        <f t="shared" si="23"/>
        <v>98.33333333333334</v>
      </c>
      <c r="BI66" s="42">
        <f t="shared" si="23"/>
        <v>50</v>
      </c>
      <c r="BJ66" s="42">
        <f t="shared" si="24"/>
        <v>50.847457627118644</v>
      </c>
      <c r="BK66" s="51">
        <v>236</v>
      </c>
      <c r="BL66" s="36">
        <f t="shared" si="25"/>
        <v>98.33333333333334</v>
      </c>
      <c r="BM66" s="50">
        <v>50</v>
      </c>
      <c r="BN66" s="51"/>
      <c r="BO66" s="36">
        <f t="shared" si="26"/>
        <v>0</v>
      </c>
      <c r="BP66" s="50">
        <v>0</v>
      </c>
      <c r="BQ66" s="51"/>
      <c r="BR66" s="36">
        <f t="shared" si="27"/>
        <v>0</v>
      </c>
      <c r="BS66" s="50">
        <v>0</v>
      </c>
      <c r="BT66" s="51"/>
      <c r="BU66" s="36">
        <f t="shared" si="28"/>
        <v>0</v>
      </c>
      <c r="BV66" s="50">
        <v>0</v>
      </c>
      <c r="BW66" s="36"/>
      <c r="BX66" s="36">
        <f t="shared" si="29"/>
        <v>0</v>
      </c>
      <c r="BY66" s="41"/>
      <c r="BZ66" s="36"/>
      <c r="CA66" s="36">
        <f t="shared" si="30"/>
        <v>0</v>
      </c>
      <c r="CB66" s="50">
        <v>0</v>
      </c>
      <c r="CC66" s="36"/>
      <c r="CD66" s="36">
        <f t="shared" si="31"/>
        <v>0</v>
      </c>
      <c r="CE66" s="50">
        <v>0</v>
      </c>
      <c r="CF66" s="34">
        <f t="shared" si="40"/>
        <v>4003</v>
      </c>
      <c r="CG66" s="34">
        <f t="shared" si="40"/>
        <v>1667.9166666666667</v>
      </c>
      <c r="CH66" s="34">
        <f t="shared" si="40"/>
        <v>1686.4</v>
      </c>
      <c r="CI66" s="51">
        <v>0</v>
      </c>
      <c r="CJ66" s="36">
        <f t="shared" si="32"/>
        <v>0</v>
      </c>
      <c r="CK66" s="232">
        <v>0</v>
      </c>
      <c r="CL66" s="51">
        <v>0</v>
      </c>
      <c r="CM66" s="36">
        <f t="shared" si="33"/>
        <v>0</v>
      </c>
      <c r="CN66" s="52"/>
      <c r="CO66" s="51"/>
      <c r="CP66" s="36">
        <f t="shared" si="34"/>
        <v>0</v>
      </c>
      <c r="CQ66" s="51"/>
      <c r="CR66" s="51">
        <v>0</v>
      </c>
      <c r="CS66" s="36">
        <f t="shared" si="35"/>
        <v>0</v>
      </c>
      <c r="CT66" s="50">
        <v>0</v>
      </c>
      <c r="CU66" s="44">
        <v>0</v>
      </c>
      <c r="CV66" s="36">
        <f t="shared" si="36"/>
        <v>0</v>
      </c>
      <c r="CW66" s="50">
        <v>0</v>
      </c>
      <c r="CX66" s="34">
        <f t="shared" si="39"/>
        <v>0</v>
      </c>
      <c r="CY66" s="34">
        <f t="shared" si="39"/>
        <v>0</v>
      </c>
      <c r="CZ66" s="34">
        <f t="shared" si="39"/>
        <v>0</v>
      </c>
    </row>
    <row r="67" spans="1:104" ht="15">
      <c r="A67" s="32">
        <v>56</v>
      </c>
      <c r="B67" s="33" t="s">
        <v>90</v>
      </c>
      <c r="C67" s="34">
        <v>0</v>
      </c>
      <c r="D67" s="34">
        <v>87.0821</v>
      </c>
      <c r="E67" s="34">
        <f>CF67+CX67-CU67</f>
        <v>9500</v>
      </c>
      <c r="F67" s="34">
        <f>CG67+CY67-CV67</f>
        <v>3958.3333333333335</v>
      </c>
      <c r="G67" s="34">
        <f>CH67+CZ67-CW67</f>
        <v>3683.4</v>
      </c>
      <c r="H67" s="34">
        <f t="shared" si="2"/>
        <v>93.05431578947369</v>
      </c>
      <c r="I67" s="34">
        <f t="shared" si="3"/>
        <v>1461.7</v>
      </c>
      <c r="J67" s="34">
        <f t="shared" si="37"/>
        <v>609.0416666666666</v>
      </c>
      <c r="K67" s="34">
        <f t="shared" si="4"/>
        <v>584</v>
      </c>
      <c r="L67" s="34">
        <f t="shared" si="5"/>
        <v>95.88834918245878</v>
      </c>
      <c r="M67" s="35">
        <f t="shared" si="6"/>
        <v>80</v>
      </c>
      <c r="N67" s="35">
        <f t="shared" si="6"/>
        <v>33.333333333333336</v>
      </c>
      <c r="O67" s="35">
        <f t="shared" si="7"/>
        <v>50</v>
      </c>
      <c r="P67" s="35">
        <f t="shared" si="8"/>
        <v>150</v>
      </c>
      <c r="Q67" s="36">
        <v>0</v>
      </c>
      <c r="R67" s="36">
        <f t="shared" si="9"/>
        <v>0</v>
      </c>
      <c r="S67" s="48">
        <v>0</v>
      </c>
      <c r="T67" s="34"/>
      <c r="U67" s="36">
        <v>1021.7</v>
      </c>
      <c r="V67" s="36">
        <f t="shared" si="11"/>
        <v>425.7083333333333</v>
      </c>
      <c r="W67" s="48">
        <v>400</v>
      </c>
      <c r="X67" s="34">
        <f t="shared" si="12"/>
        <v>93.96104531662915</v>
      </c>
      <c r="Y67" s="47"/>
      <c r="Z67" s="47"/>
      <c r="AA67" s="51"/>
      <c r="AB67" s="36">
        <v>80</v>
      </c>
      <c r="AC67" s="36">
        <f t="shared" si="13"/>
        <v>33.333333333333336</v>
      </c>
      <c r="AD67" s="48">
        <v>50</v>
      </c>
      <c r="AE67" s="34">
        <f t="shared" si="14"/>
        <v>150</v>
      </c>
      <c r="AF67" s="39"/>
      <c r="AG67" s="39"/>
      <c r="AH67" s="51"/>
      <c r="AI67" s="40">
        <v>30</v>
      </c>
      <c r="AJ67" s="36">
        <f t="shared" si="15"/>
        <v>12.5</v>
      </c>
      <c r="AK67" s="48">
        <v>0</v>
      </c>
      <c r="AL67" s="51"/>
      <c r="AM67" s="36">
        <f t="shared" si="16"/>
        <v>0</v>
      </c>
      <c r="AN67" s="48">
        <v>0</v>
      </c>
      <c r="AO67" s="36"/>
      <c r="AP67" s="36">
        <f t="shared" si="17"/>
        <v>0</v>
      </c>
      <c r="AQ67" s="37">
        <f>'[1]Sheet1'!G59+'[1]Sheet1'!F59</f>
        <v>0</v>
      </c>
      <c r="AR67" s="51">
        <v>0</v>
      </c>
      <c r="AS67" s="36">
        <f t="shared" si="18"/>
        <v>0</v>
      </c>
      <c r="AT67" s="51"/>
      <c r="AU67" s="51">
        <v>7438.3</v>
      </c>
      <c r="AV67" s="36">
        <f t="shared" si="19"/>
        <v>3099.291666666667</v>
      </c>
      <c r="AW67" s="48">
        <v>3099.4</v>
      </c>
      <c r="AX67" s="51"/>
      <c r="AY67" s="36">
        <f t="shared" si="20"/>
        <v>0</v>
      </c>
      <c r="AZ67" s="48">
        <v>0</v>
      </c>
      <c r="BA67" s="51">
        <v>0</v>
      </c>
      <c r="BB67" s="36">
        <f t="shared" si="21"/>
        <v>0</v>
      </c>
      <c r="BC67" s="51"/>
      <c r="BD67" s="36"/>
      <c r="BE67" s="36">
        <f t="shared" si="22"/>
        <v>0</v>
      </c>
      <c r="BF67" s="234">
        <f>'[1]Sheet1'!B59+'[1]Sheet1'!C59+'[1]Sheet1'!D59+'[1]Sheet1'!A59</f>
        <v>0</v>
      </c>
      <c r="BG67" s="42">
        <f t="shared" si="23"/>
        <v>330</v>
      </c>
      <c r="BH67" s="42">
        <f t="shared" si="23"/>
        <v>137.5</v>
      </c>
      <c r="BI67" s="42">
        <f t="shared" si="23"/>
        <v>134</v>
      </c>
      <c r="BJ67" s="42">
        <f t="shared" si="24"/>
        <v>97.45454545454545</v>
      </c>
      <c r="BK67" s="51">
        <v>330</v>
      </c>
      <c r="BL67" s="36">
        <f t="shared" si="25"/>
        <v>137.5</v>
      </c>
      <c r="BM67" s="48">
        <v>134</v>
      </c>
      <c r="BN67" s="51"/>
      <c r="BO67" s="36">
        <f t="shared" si="26"/>
        <v>0</v>
      </c>
      <c r="BP67" s="48">
        <v>0</v>
      </c>
      <c r="BQ67" s="51"/>
      <c r="BR67" s="36">
        <f t="shared" si="27"/>
        <v>0</v>
      </c>
      <c r="BS67" s="48">
        <v>0</v>
      </c>
      <c r="BT67" s="51"/>
      <c r="BU67" s="36">
        <f t="shared" si="28"/>
        <v>0</v>
      </c>
      <c r="BV67" s="48">
        <v>0</v>
      </c>
      <c r="BW67" s="36"/>
      <c r="BX67" s="36">
        <f t="shared" si="29"/>
        <v>0</v>
      </c>
      <c r="BY67" s="41"/>
      <c r="BZ67" s="36">
        <v>600</v>
      </c>
      <c r="CA67" s="36">
        <f t="shared" si="30"/>
        <v>250</v>
      </c>
      <c r="CB67" s="48">
        <v>0</v>
      </c>
      <c r="CC67" s="36"/>
      <c r="CD67" s="36">
        <f t="shared" si="31"/>
        <v>0</v>
      </c>
      <c r="CE67" s="49">
        <v>0</v>
      </c>
      <c r="CF67" s="34">
        <f t="shared" si="40"/>
        <v>9500</v>
      </c>
      <c r="CG67" s="34">
        <f t="shared" si="40"/>
        <v>3958.3333333333335</v>
      </c>
      <c r="CH67" s="34">
        <f t="shared" si="40"/>
        <v>3683.4</v>
      </c>
      <c r="CI67" s="51">
        <v>0</v>
      </c>
      <c r="CJ67" s="36">
        <f t="shared" si="32"/>
        <v>0</v>
      </c>
      <c r="CK67" s="233">
        <v>0</v>
      </c>
      <c r="CL67" s="51">
        <v>0</v>
      </c>
      <c r="CM67" s="36">
        <f t="shared" si="33"/>
        <v>0</v>
      </c>
      <c r="CN67" s="52"/>
      <c r="CO67" s="51"/>
      <c r="CP67" s="36">
        <f t="shared" si="34"/>
        <v>0</v>
      </c>
      <c r="CQ67" s="51"/>
      <c r="CR67" s="51">
        <v>0</v>
      </c>
      <c r="CS67" s="36">
        <f t="shared" si="35"/>
        <v>0</v>
      </c>
      <c r="CT67" s="48">
        <v>0</v>
      </c>
      <c r="CU67" s="44">
        <v>0</v>
      </c>
      <c r="CV67" s="36">
        <f t="shared" si="36"/>
        <v>0</v>
      </c>
      <c r="CW67" s="49">
        <v>0</v>
      </c>
      <c r="CX67" s="34">
        <f t="shared" si="39"/>
        <v>0</v>
      </c>
      <c r="CY67" s="34">
        <f t="shared" si="39"/>
        <v>0</v>
      </c>
      <c r="CZ67" s="34">
        <f t="shared" si="39"/>
        <v>0</v>
      </c>
    </row>
    <row r="68" spans="1:104" ht="15">
      <c r="A68" s="32">
        <v>57</v>
      </c>
      <c r="B68" s="33" t="s">
        <v>91</v>
      </c>
      <c r="C68" s="34">
        <v>0</v>
      </c>
      <c r="D68" s="34">
        <v>4.2046</v>
      </c>
      <c r="E68" s="34">
        <f>CF68+CX68-CU68</f>
        <v>11048.4</v>
      </c>
      <c r="F68" s="34">
        <f>CG68+CY68-CV68</f>
        <v>4603.5</v>
      </c>
      <c r="G68" s="34">
        <f>CH68+CZ68-CW68</f>
        <v>3852.0069999999996</v>
      </c>
      <c r="H68" s="34">
        <f t="shared" si="2"/>
        <v>83.67561637884218</v>
      </c>
      <c r="I68" s="34">
        <f t="shared" si="3"/>
        <v>3193</v>
      </c>
      <c r="J68" s="34">
        <f t="shared" si="37"/>
        <v>1330.416666666667</v>
      </c>
      <c r="K68" s="34">
        <f t="shared" si="4"/>
        <v>578.9069999999999</v>
      </c>
      <c r="L68" s="34">
        <f t="shared" si="5"/>
        <v>43.51321014719698</v>
      </c>
      <c r="M68" s="35">
        <f t="shared" si="6"/>
        <v>338</v>
      </c>
      <c r="N68" s="35">
        <f t="shared" si="6"/>
        <v>140.83333333333334</v>
      </c>
      <c r="O68" s="35">
        <f t="shared" si="7"/>
        <v>49.82</v>
      </c>
      <c r="P68" s="35">
        <f t="shared" si="8"/>
        <v>35.37514792899408</v>
      </c>
      <c r="Q68" s="36">
        <v>0</v>
      </c>
      <c r="R68" s="36">
        <f t="shared" si="9"/>
        <v>0</v>
      </c>
      <c r="S68" s="48">
        <v>0</v>
      </c>
      <c r="T68" s="34"/>
      <c r="U68" s="36">
        <v>1600</v>
      </c>
      <c r="V68" s="36">
        <f t="shared" si="11"/>
        <v>666.6666666666667</v>
      </c>
      <c r="W68" s="48">
        <v>170.673</v>
      </c>
      <c r="X68" s="34">
        <f t="shared" si="12"/>
        <v>25.60095</v>
      </c>
      <c r="Y68" s="47"/>
      <c r="Z68" s="47"/>
      <c r="AA68" s="51"/>
      <c r="AB68" s="36">
        <v>338</v>
      </c>
      <c r="AC68" s="36">
        <f t="shared" si="13"/>
        <v>140.83333333333334</v>
      </c>
      <c r="AD68" s="48">
        <v>49.82</v>
      </c>
      <c r="AE68" s="34">
        <f t="shared" si="14"/>
        <v>35.37514792899408</v>
      </c>
      <c r="AF68" s="39"/>
      <c r="AG68" s="39"/>
      <c r="AH68" s="51"/>
      <c r="AI68" s="40">
        <v>50</v>
      </c>
      <c r="AJ68" s="36">
        <f t="shared" si="15"/>
        <v>20.833333333333336</v>
      </c>
      <c r="AK68" s="48">
        <v>24</v>
      </c>
      <c r="AL68" s="51"/>
      <c r="AM68" s="36">
        <f t="shared" si="16"/>
        <v>0</v>
      </c>
      <c r="AN68" s="48">
        <v>0</v>
      </c>
      <c r="AO68" s="36"/>
      <c r="AP68" s="36">
        <f t="shared" si="17"/>
        <v>0</v>
      </c>
      <c r="AQ68" s="37">
        <f>'[1]Sheet1'!G60+'[1]Sheet1'!F60</f>
        <v>0</v>
      </c>
      <c r="AR68" s="51">
        <v>0</v>
      </c>
      <c r="AS68" s="36">
        <f t="shared" si="18"/>
        <v>0</v>
      </c>
      <c r="AT68" s="51"/>
      <c r="AU68" s="51">
        <v>7855.4</v>
      </c>
      <c r="AV68" s="36">
        <f t="shared" si="19"/>
        <v>3273.0833333333335</v>
      </c>
      <c r="AW68" s="48">
        <v>3273.1</v>
      </c>
      <c r="AX68" s="51"/>
      <c r="AY68" s="36">
        <f t="shared" si="20"/>
        <v>0</v>
      </c>
      <c r="AZ68" s="48">
        <v>0</v>
      </c>
      <c r="BA68" s="51">
        <v>0</v>
      </c>
      <c r="BB68" s="36">
        <f t="shared" si="21"/>
        <v>0</v>
      </c>
      <c r="BC68" s="51"/>
      <c r="BD68" s="36"/>
      <c r="BE68" s="36">
        <f t="shared" si="22"/>
        <v>0</v>
      </c>
      <c r="BF68" s="234">
        <f>'[1]Sheet1'!B60+'[1]Sheet1'!C60+'[1]Sheet1'!D60+'[1]Sheet1'!A60</f>
        <v>0</v>
      </c>
      <c r="BG68" s="42">
        <f t="shared" si="23"/>
        <v>1205</v>
      </c>
      <c r="BH68" s="42">
        <f t="shared" si="23"/>
        <v>502.08333333333337</v>
      </c>
      <c r="BI68" s="42">
        <f t="shared" si="23"/>
        <v>134.414</v>
      </c>
      <c r="BJ68" s="42">
        <f t="shared" si="24"/>
        <v>26.77125311203319</v>
      </c>
      <c r="BK68" s="51">
        <v>1205</v>
      </c>
      <c r="BL68" s="36">
        <f t="shared" si="25"/>
        <v>502.08333333333337</v>
      </c>
      <c r="BM68" s="48">
        <v>134.414</v>
      </c>
      <c r="BN68" s="51"/>
      <c r="BO68" s="36">
        <f t="shared" si="26"/>
        <v>0</v>
      </c>
      <c r="BP68" s="48">
        <v>0</v>
      </c>
      <c r="BQ68" s="51"/>
      <c r="BR68" s="36">
        <f t="shared" si="27"/>
        <v>0</v>
      </c>
      <c r="BS68" s="48">
        <v>0</v>
      </c>
      <c r="BT68" s="51"/>
      <c r="BU68" s="36">
        <f t="shared" si="28"/>
        <v>0</v>
      </c>
      <c r="BV68" s="48">
        <v>0</v>
      </c>
      <c r="BW68" s="36"/>
      <c r="BX68" s="36">
        <f t="shared" si="29"/>
        <v>0</v>
      </c>
      <c r="BY68" s="41"/>
      <c r="BZ68" s="36"/>
      <c r="CA68" s="36">
        <f t="shared" si="30"/>
        <v>0</v>
      </c>
      <c r="CB68" s="48">
        <v>0</v>
      </c>
      <c r="CC68" s="36"/>
      <c r="CD68" s="36">
        <f t="shared" si="31"/>
        <v>0</v>
      </c>
      <c r="CE68" s="49">
        <v>200</v>
      </c>
      <c r="CF68" s="34">
        <f t="shared" si="40"/>
        <v>11048.4</v>
      </c>
      <c r="CG68" s="34">
        <f t="shared" si="40"/>
        <v>4603.5</v>
      </c>
      <c r="CH68" s="34">
        <f t="shared" si="40"/>
        <v>3852.0069999999996</v>
      </c>
      <c r="CI68" s="51">
        <v>0</v>
      </c>
      <c r="CJ68" s="36">
        <f t="shared" si="32"/>
        <v>0</v>
      </c>
      <c r="CK68" s="233">
        <v>0</v>
      </c>
      <c r="CL68" s="51">
        <v>0</v>
      </c>
      <c r="CM68" s="36">
        <f t="shared" si="33"/>
        <v>0</v>
      </c>
      <c r="CN68" s="52"/>
      <c r="CO68" s="51"/>
      <c r="CP68" s="36">
        <f t="shared" si="34"/>
        <v>0</v>
      </c>
      <c r="CQ68" s="51"/>
      <c r="CR68" s="51">
        <v>0</v>
      </c>
      <c r="CS68" s="36">
        <f t="shared" si="35"/>
        <v>0</v>
      </c>
      <c r="CT68" s="48">
        <v>0</v>
      </c>
      <c r="CU68" s="44">
        <v>1000</v>
      </c>
      <c r="CV68" s="36">
        <f t="shared" si="36"/>
        <v>416.66666666666663</v>
      </c>
      <c r="CW68" s="49">
        <v>0</v>
      </c>
      <c r="CX68" s="34">
        <f t="shared" si="39"/>
        <v>1000</v>
      </c>
      <c r="CY68" s="34">
        <f t="shared" si="39"/>
        <v>416.66666666666663</v>
      </c>
      <c r="CZ68" s="34">
        <f t="shared" si="39"/>
        <v>0</v>
      </c>
    </row>
    <row r="69" spans="1:104" ht="15">
      <c r="A69" s="32">
        <v>58</v>
      </c>
      <c r="B69" s="33" t="s">
        <v>92</v>
      </c>
      <c r="C69" s="34">
        <v>14.784</v>
      </c>
      <c r="D69" s="34">
        <v>14.784</v>
      </c>
      <c r="E69" s="34">
        <f>CF69+CX69-CU69</f>
        <v>4143.5</v>
      </c>
      <c r="F69" s="34">
        <f>CG69+CY69-CV69</f>
        <v>1726.4583333333335</v>
      </c>
      <c r="G69" s="34">
        <f>CH69+CZ69-CW69</f>
        <v>1609.4</v>
      </c>
      <c r="H69" s="34">
        <f t="shared" si="2"/>
        <v>93.21974176420899</v>
      </c>
      <c r="I69" s="34">
        <f t="shared" si="3"/>
        <v>643.5</v>
      </c>
      <c r="J69" s="34">
        <f t="shared" si="37"/>
        <v>268.125</v>
      </c>
      <c r="K69" s="34">
        <f t="shared" si="4"/>
        <v>151</v>
      </c>
      <c r="L69" s="34">
        <f t="shared" si="5"/>
        <v>56.317016317016325</v>
      </c>
      <c r="M69" s="35">
        <f t="shared" si="6"/>
        <v>85</v>
      </c>
      <c r="N69" s="35">
        <f t="shared" si="6"/>
        <v>35.41666666666667</v>
      </c>
      <c r="O69" s="35">
        <f t="shared" si="7"/>
        <v>0</v>
      </c>
      <c r="P69" s="35">
        <f t="shared" si="8"/>
        <v>0</v>
      </c>
      <c r="Q69" s="36">
        <v>5</v>
      </c>
      <c r="R69" s="36">
        <f t="shared" si="9"/>
        <v>2.0833333333333335</v>
      </c>
      <c r="S69" s="48">
        <v>0</v>
      </c>
      <c r="T69" s="34">
        <f t="shared" si="10"/>
        <v>0</v>
      </c>
      <c r="U69" s="36">
        <v>258.5</v>
      </c>
      <c r="V69" s="36">
        <f t="shared" si="11"/>
        <v>107.70833333333334</v>
      </c>
      <c r="W69" s="48">
        <v>0</v>
      </c>
      <c r="X69" s="34">
        <f t="shared" si="12"/>
        <v>0</v>
      </c>
      <c r="Y69" s="47"/>
      <c r="Z69" s="47"/>
      <c r="AA69" s="51"/>
      <c r="AB69" s="36">
        <v>80</v>
      </c>
      <c r="AC69" s="36">
        <f t="shared" si="13"/>
        <v>33.333333333333336</v>
      </c>
      <c r="AD69" s="48">
        <v>0</v>
      </c>
      <c r="AE69" s="34">
        <f t="shared" si="14"/>
        <v>0</v>
      </c>
      <c r="AF69" s="39"/>
      <c r="AG69" s="39"/>
      <c r="AH69" s="51"/>
      <c r="AI69" s="40"/>
      <c r="AJ69" s="36">
        <f t="shared" si="15"/>
        <v>0</v>
      </c>
      <c r="AK69" s="48">
        <v>5</v>
      </c>
      <c r="AL69" s="51"/>
      <c r="AM69" s="36">
        <f t="shared" si="16"/>
        <v>0</v>
      </c>
      <c r="AN69" s="48">
        <v>0</v>
      </c>
      <c r="AO69" s="36"/>
      <c r="AP69" s="36">
        <f t="shared" si="17"/>
        <v>0</v>
      </c>
      <c r="AQ69" s="37">
        <f>'[1]Sheet1'!G61+'[1]Sheet1'!F61</f>
        <v>0</v>
      </c>
      <c r="AR69" s="51">
        <v>0</v>
      </c>
      <c r="AS69" s="36">
        <f t="shared" si="18"/>
        <v>0</v>
      </c>
      <c r="AT69" s="51"/>
      <c r="AU69" s="51">
        <v>3500</v>
      </c>
      <c r="AV69" s="36">
        <f t="shared" si="19"/>
        <v>1458.3333333333335</v>
      </c>
      <c r="AW69" s="48">
        <v>1458.4</v>
      </c>
      <c r="AX69" s="51"/>
      <c r="AY69" s="36">
        <f t="shared" si="20"/>
        <v>0</v>
      </c>
      <c r="AZ69" s="48">
        <v>0</v>
      </c>
      <c r="BA69" s="51">
        <v>0</v>
      </c>
      <c r="BB69" s="36">
        <f t="shared" si="21"/>
        <v>0</v>
      </c>
      <c r="BC69" s="51"/>
      <c r="BD69" s="36"/>
      <c r="BE69" s="36">
        <f t="shared" si="22"/>
        <v>0</v>
      </c>
      <c r="BF69" s="234">
        <f>'[1]Sheet1'!B61+'[1]Sheet1'!C61+'[1]Sheet1'!D61+'[1]Sheet1'!A61</f>
        <v>3</v>
      </c>
      <c r="BG69" s="42">
        <f t="shared" si="23"/>
        <v>300</v>
      </c>
      <c r="BH69" s="42">
        <f t="shared" si="23"/>
        <v>125</v>
      </c>
      <c r="BI69" s="42">
        <f t="shared" si="23"/>
        <v>143</v>
      </c>
      <c r="BJ69" s="42">
        <f t="shared" si="24"/>
        <v>114.39999999999999</v>
      </c>
      <c r="BK69" s="51">
        <v>300</v>
      </c>
      <c r="BL69" s="36">
        <f t="shared" si="25"/>
        <v>125</v>
      </c>
      <c r="BM69" s="48">
        <v>143</v>
      </c>
      <c r="BN69" s="51"/>
      <c r="BO69" s="36">
        <f t="shared" si="26"/>
        <v>0</v>
      </c>
      <c r="BP69" s="48">
        <v>0</v>
      </c>
      <c r="BQ69" s="51"/>
      <c r="BR69" s="36">
        <f t="shared" si="27"/>
        <v>0</v>
      </c>
      <c r="BS69" s="48">
        <v>0</v>
      </c>
      <c r="BT69" s="51"/>
      <c r="BU69" s="36">
        <f t="shared" si="28"/>
        <v>0</v>
      </c>
      <c r="BV69" s="48">
        <v>0</v>
      </c>
      <c r="BW69" s="36"/>
      <c r="BX69" s="36">
        <f t="shared" si="29"/>
        <v>0</v>
      </c>
      <c r="BY69" s="41"/>
      <c r="BZ69" s="36"/>
      <c r="CA69" s="36">
        <f t="shared" si="30"/>
        <v>0</v>
      </c>
      <c r="CB69" s="48">
        <v>0</v>
      </c>
      <c r="CC69" s="36"/>
      <c r="CD69" s="36">
        <f t="shared" si="31"/>
        <v>0</v>
      </c>
      <c r="CE69" s="49">
        <v>0</v>
      </c>
      <c r="CF69" s="34">
        <f t="shared" si="40"/>
        <v>4143.5</v>
      </c>
      <c r="CG69" s="34">
        <f t="shared" si="40"/>
        <v>1726.4583333333335</v>
      </c>
      <c r="CH69" s="34">
        <f t="shared" si="40"/>
        <v>1609.4</v>
      </c>
      <c r="CI69" s="51"/>
      <c r="CJ69" s="36">
        <f t="shared" si="32"/>
        <v>0</v>
      </c>
      <c r="CK69" s="233">
        <v>0</v>
      </c>
      <c r="CL69" s="51"/>
      <c r="CM69" s="36">
        <f t="shared" si="33"/>
        <v>0</v>
      </c>
      <c r="CN69" s="52"/>
      <c r="CO69" s="51"/>
      <c r="CP69" s="36">
        <f t="shared" si="34"/>
        <v>0</v>
      </c>
      <c r="CQ69" s="51"/>
      <c r="CR69" s="51">
        <v>0</v>
      </c>
      <c r="CS69" s="36">
        <f t="shared" si="35"/>
        <v>0</v>
      </c>
      <c r="CT69" s="48">
        <v>0</v>
      </c>
      <c r="CU69" s="44">
        <v>0</v>
      </c>
      <c r="CV69" s="36">
        <f t="shared" si="36"/>
        <v>0</v>
      </c>
      <c r="CW69" s="49">
        <v>0</v>
      </c>
      <c r="CX69" s="34">
        <f t="shared" si="39"/>
        <v>0</v>
      </c>
      <c r="CY69" s="34">
        <f t="shared" si="39"/>
        <v>0</v>
      </c>
      <c r="CZ69" s="34">
        <f t="shared" si="39"/>
        <v>0</v>
      </c>
    </row>
    <row r="70" spans="1:104" ht="15">
      <c r="A70" s="32">
        <v>59</v>
      </c>
      <c r="B70" s="33" t="s">
        <v>93</v>
      </c>
      <c r="C70" s="34">
        <v>6660.774</v>
      </c>
      <c r="D70" s="34">
        <v>4062.8849</v>
      </c>
      <c r="E70" s="34">
        <f>CF70+CX70-CU70</f>
        <v>18204.9</v>
      </c>
      <c r="F70" s="34">
        <f>CG70+CY70-CV70</f>
        <v>7585.375</v>
      </c>
      <c r="G70" s="34">
        <f>CH70+CZ70-CW70</f>
        <v>6121.502</v>
      </c>
      <c r="H70" s="34">
        <f t="shared" si="2"/>
        <v>80.701376003164</v>
      </c>
      <c r="I70" s="34">
        <f t="shared" si="3"/>
        <v>4956.2</v>
      </c>
      <c r="J70" s="34">
        <f t="shared" si="37"/>
        <v>2065.0833333333335</v>
      </c>
      <c r="K70" s="34">
        <f t="shared" si="4"/>
        <v>851.102</v>
      </c>
      <c r="L70" s="34">
        <f t="shared" si="5"/>
        <v>41.21393002703684</v>
      </c>
      <c r="M70" s="35">
        <f t="shared" si="6"/>
        <v>317.2</v>
      </c>
      <c r="N70" s="35">
        <f t="shared" si="6"/>
        <v>132.16666666666666</v>
      </c>
      <c r="O70" s="35">
        <f t="shared" si="7"/>
        <v>43.172</v>
      </c>
      <c r="P70" s="35">
        <f t="shared" si="8"/>
        <v>32.66481715006305</v>
      </c>
      <c r="Q70" s="36">
        <v>6.8</v>
      </c>
      <c r="R70" s="36">
        <f t="shared" si="9"/>
        <v>2.833333333333333</v>
      </c>
      <c r="S70" s="48">
        <v>0</v>
      </c>
      <c r="T70" s="34">
        <f t="shared" si="10"/>
        <v>0</v>
      </c>
      <c r="U70" s="36">
        <v>694.6</v>
      </c>
      <c r="V70" s="36">
        <f t="shared" si="11"/>
        <v>289.4166666666667</v>
      </c>
      <c r="W70" s="48">
        <v>248.41</v>
      </c>
      <c r="X70" s="34">
        <f t="shared" si="12"/>
        <v>85.83126979556579</v>
      </c>
      <c r="Y70" s="47"/>
      <c r="Z70" s="47"/>
      <c r="AA70" s="51"/>
      <c r="AB70" s="36">
        <v>310.4</v>
      </c>
      <c r="AC70" s="36">
        <f t="shared" si="13"/>
        <v>129.33333333333331</v>
      </c>
      <c r="AD70" s="48">
        <v>43.172</v>
      </c>
      <c r="AE70" s="34">
        <f t="shared" si="14"/>
        <v>33.38041237113402</v>
      </c>
      <c r="AF70" s="39"/>
      <c r="AG70" s="39"/>
      <c r="AH70" s="51"/>
      <c r="AI70" s="40">
        <v>120</v>
      </c>
      <c r="AJ70" s="36">
        <f t="shared" si="15"/>
        <v>50</v>
      </c>
      <c r="AK70" s="48">
        <v>23</v>
      </c>
      <c r="AL70" s="51"/>
      <c r="AM70" s="36">
        <f t="shared" si="16"/>
        <v>0</v>
      </c>
      <c r="AN70" s="48">
        <v>0</v>
      </c>
      <c r="AO70" s="36"/>
      <c r="AP70" s="36">
        <f t="shared" si="17"/>
        <v>0</v>
      </c>
      <c r="AQ70" s="37">
        <f>'[1]Sheet1'!G62+'[1]Sheet1'!F62</f>
        <v>0</v>
      </c>
      <c r="AR70" s="51">
        <v>0</v>
      </c>
      <c r="AS70" s="36">
        <f t="shared" si="18"/>
        <v>0</v>
      </c>
      <c r="AT70" s="51"/>
      <c r="AU70" s="51">
        <v>12648.7</v>
      </c>
      <c r="AV70" s="36">
        <f t="shared" si="19"/>
        <v>5270.291666666667</v>
      </c>
      <c r="AW70" s="48">
        <v>5270.4</v>
      </c>
      <c r="AX70" s="51"/>
      <c r="AY70" s="36">
        <f t="shared" si="20"/>
        <v>0</v>
      </c>
      <c r="AZ70" s="48">
        <v>0</v>
      </c>
      <c r="BA70" s="51">
        <v>0</v>
      </c>
      <c r="BB70" s="36">
        <f t="shared" si="21"/>
        <v>0</v>
      </c>
      <c r="BC70" s="51"/>
      <c r="BD70" s="36">
        <v>30</v>
      </c>
      <c r="BE70" s="36">
        <f t="shared" si="22"/>
        <v>12.5</v>
      </c>
      <c r="BF70" s="234">
        <f>'[1]Sheet1'!B62+'[1]Sheet1'!C62+'[1]Sheet1'!D62+'[1]Sheet1'!A62</f>
        <v>0</v>
      </c>
      <c r="BG70" s="42">
        <f t="shared" si="23"/>
        <v>3794.4</v>
      </c>
      <c r="BH70" s="42">
        <f t="shared" si="23"/>
        <v>1581</v>
      </c>
      <c r="BI70" s="42">
        <f t="shared" si="23"/>
        <v>484.52</v>
      </c>
      <c r="BJ70" s="42">
        <f t="shared" si="24"/>
        <v>30.646426312460466</v>
      </c>
      <c r="BK70" s="51">
        <v>3794.4</v>
      </c>
      <c r="BL70" s="36">
        <f t="shared" si="25"/>
        <v>1581</v>
      </c>
      <c r="BM70" s="48">
        <v>484.52</v>
      </c>
      <c r="BN70" s="51"/>
      <c r="BO70" s="36">
        <f t="shared" si="26"/>
        <v>0</v>
      </c>
      <c r="BP70" s="48">
        <v>0</v>
      </c>
      <c r="BQ70" s="51"/>
      <c r="BR70" s="36">
        <f t="shared" si="27"/>
        <v>0</v>
      </c>
      <c r="BS70" s="48">
        <v>0</v>
      </c>
      <c r="BT70" s="51"/>
      <c r="BU70" s="36">
        <f t="shared" si="28"/>
        <v>0</v>
      </c>
      <c r="BV70" s="48">
        <v>0</v>
      </c>
      <c r="BW70" s="36"/>
      <c r="BX70" s="36">
        <f t="shared" si="29"/>
        <v>0</v>
      </c>
      <c r="BY70" s="41"/>
      <c r="BZ70" s="36">
        <v>600</v>
      </c>
      <c r="CA70" s="36">
        <f t="shared" si="30"/>
        <v>250</v>
      </c>
      <c r="CB70" s="48">
        <v>0</v>
      </c>
      <c r="CC70" s="36"/>
      <c r="CD70" s="36">
        <f t="shared" si="31"/>
        <v>0</v>
      </c>
      <c r="CE70" s="49">
        <v>52</v>
      </c>
      <c r="CF70" s="34">
        <f t="shared" si="40"/>
        <v>18204.9</v>
      </c>
      <c r="CG70" s="34">
        <f t="shared" si="40"/>
        <v>7585.375</v>
      </c>
      <c r="CH70" s="34">
        <f t="shared" si="40"/>
        <v>6121.502</v>
      </c>
      <c r="CI70" s="51"/>
      <c r="CJ70" s="36">
        <f t="shared" si="32"/>
        <v>0</v>
      </c>
      <c r="CK70" s="233">
        <v>0</v>
      </c>
      <c r="CL70" s="51"/>
      <c r="CM70" s="36">
        <f t="shared" si="33"/>
        <v>0</v>
      </c>
      <c r="CN70" s="52"/>
      <c r="CO70" s="51"/>
      <c r="CP70" s="36">
        <f t="shared" si="34"/>
        <v>0</v>
      </c>
      <c r="CQ70" s="51"/>
      <c r="CR70" s="51">
        <v>0</v>
      </c>
      <c r="CS70" s="36">
        <f t="shared" si="35"/>
        <v>0</v>
      </c>
      <c r="CT70" s="48">
        <v>0</v>
      </c>
      <c r="CU70" s="44">
        <v>0</v>
      </c>
      <c r="CV70" s="36">
        <f t="shared" si="36"/>
        <v>0</v>
      </c>
      <c r="CW70" s="49">
        <v>0</v>
      </c>
      <c r="CX70" s="34">
        <f t="shared" si="39"/>
        <v>0</v>
      </c>
      <c r="CY70" s="34">
        <f t="shared" si="39"/>
        <v>0</v>
      </c>
      <c r="CZ70" s="34">
        <f t="shared" si="39"/>
        <v>0</v>
      </c>
    </row>
    <row r="71" spans="1:104" ht="15">
      <c r="A71" s="32">
        <v>60</v>
      </c>
      <c r="B71" s="33" t="s">
        <v>94</v>
      </c>
      <c r="C71" s="34">
        <v>0</v>
      </c>
      <c r="D71" s="34">
        <v>5.9893</v>
      </c>
      <c r="E71" s="34">
        <f>CF71+CX71-CU71</f>
        <v>8305</v>
      </c>
      <c r="F71" s="34">
        <f>CG71+CY71-CV71</f>
        <v>3460.416666666667</v>
      </c>
      <c r="G71" s="34">
        <f>CH71+CZ71-CW71</f>
        <v>1565.644</v>
      </c>
      <c r="H71" s="34">
        <f t="shared" si="2"/>
        <v>45.244378085490666</v>
      </c>
      <c r="I71" s="34">
        <f t="shared" si="3"/>
        <v>4205</v>
      </c>
      <c r="J71" s="34">
        <f t="shared" si="37"/>
        <v>1752.0833333333335</v>
      </c>
      <c r="K71" s="34">
        <f t="shared" si="4"/>
        <v>107.244</v>
      </c>
      <c r="L71" s="34">
        <f t="shared" si="5"/>
        <v>6.120941736028537</v>
      </c>
      <c r="M71" s="35">
        <f t="shared" si="6"/>
        <v>150</v>
      </c>
      <c r="N71" s="35">
        <f t="shared" si="6"/>
        <v>62.5</v>
      </c>
      <c r="O71" s="35">
        <f t="shared" si="7"/>
        <v>0.244</v>
      </c>
      <c r="P71" s="35">
        <f t="shared" si="8"/>
        <v>0.39039999999999997</v>
      </c>
      <c r="Q71" s="36"/>
      <c r="R71" s="36">
        <f t="shared" si="9"/>
        <v>0</v>
      </c>
      <c r="S71" s="50">
        <v>0</v>
      </c>
      <c r="T71" s="34"/>
      <c r="U71" s="36">
        <v>1675</v>
      </c>
      <c r="V71" s="36">
        <f t="shared" si="11"/>
        <v>697.9166666666667</v>
      </c>
      <c r="W71" s="50">
        <v>0</v>
      </c>
      <c r="X71" s="34">
        <f t="shared" si="12"/>
        <v>0</v>
      </c>
      <c r="Y71" s="47"/>
      <c r="Z71" s="47"/>
      <c r="AA71" s="51"/>
      <c r="AB71" s="36">
        <v>150</v>
      </c>
      <c r="AC71" s="36">
        <f t="shared" si="13"/>
        <v>62.5</v>
      </c>
      <c r="AD71" s="50">
        <v>0.244</v>
      </c>
      <c r="AE71" s="34">
        <f t="shared" si="14"/>
        <v>0.39039999999999997</v>
      </c>
      <c r="AF71" s="39"/>
      <c r="AG71" s="39"/>
      <c r="AH71" s="51"/>
      <c r="AI71" s="40">
        <v>60</v>
      </c>
      <c r="AJ71" s="36">
        <f t="shared" si="15"/>
        <v>25</v>
      </c>
      <c r="AK71" s="50">
        <v>0</v>
      </c>
      <c r="AL71" s="51"/>
      <c r="AM71" s="36">
        <f t="shared" si="16"/>
        <v>0</v>
      </c>
      <c r="AN71" s="50">
        <v>0</v>
      </c>
      <c r="AO71" s="36"/>
      <c r="AP71" s="36">
        <f t="shared" si="17"/>
        <v>0</v>
      </c>
      <c r="AQ71" s="37">
        <f>'[1]Sheet1'!G63+'[1]Sheet1'!F63</f>
        <v>0</v>
      </c>
      <c r="AR71" s="51">
        <v>0</v>
      </c>
      <c r="AS71" s="36">
        <f t="shared" si="18"/>
        <v>0</v>
      </c>
      <c r="AT71" s="51"/>
      <c r="AU71" s="51">
        <v>3500</v>
      </c>
      <c r="AV71" s="36">
        <f t="shared" si="19"/>
        <v>1458.3333333333335</v>
      </c>
      <c r="AW71" s="50">
        <v>1458.4</v>
      </c>
      <c r="AX71" s="51"/>
      <c r="AY71" s="36">
        <f t="shared" si="20"/>
        <v>0</v>
      </c>
      <c r="AZ71" s="50">
        <v>0</v>
      </c>
      <c r="BA71" s="51">
        <v>0</v>
      </c>
      <c r="BB71" s="36">
        <f t="shared" si="21"/>
        <v>0</v>
      </c>
      <c r="BC71" s="51"/>
      <c r="BD71" s="36">
        <v>120</v>
      </c>
      <c r="BE71" s="36">
        <f t="shared" si="22"/>
        <v>50</v>
      </c>
      <c r="BF71" s="234">
        <f>'[1]Sheet1'!B63+'[1]Sheet1'!C63+'[1]Sheet1'!D63+'[1]Sheet1'!A63</f>
        <v>0</v>
      </c>
      <c r="BG71" s="42">
        <f t="shared" si="23"/>
        <v>2200</v>
      </c>
      <c r="BH71" s="42">
        <f t="shared" si="23"/>
        <v>916.6666666666667</v>
      </c>
      <c r="BI71" s="42">
        <f t="shared" si="23"/>
        <v>107</v>
      </c>
      <c r="BJ71" s="42">
        <f t="shared" si="24"/>
        <v>11.672727272727272</v>
      </c>
      <c r="BK71" s="51">
        <v>2200</v>
      </c>
      <c r="BL71" s="36">
        <f t="shared" si="25"/>
        <v>916.6666666666667</v>
      </c>
      <c r="BM71" s="50">
        <v>107</v>
      </c>
      <c r="BN71" s="51"/>
      <c r="BO71" s="36">
        <f t="shared" si="26"/>
        <v>0</v>
      </c>
      <c r="BP71" s="50">
        <v>0</v>
      </c>
      <c r="BQ71" s="51"/>
      <c r="BR71" s="36">
        <f t="shared" si="27"/>
        <v>0</v>
      </c>
      <c r="BS71" s="50">
        <v>0</v>
      </c>
      <c r="BT71" s="51"/>
      <c r="BU71" s="36">
        <f t="shared" si="28"/>
        <v>0</v>
      </c>
      <c r="BV71" s="50">
        <v>0</v>
      </c>
      <c r="BW71" s="36"/>
      <c r="BX71" s="36">
        <f t="shared" si="29"/>
        <v>0</v>
      </c>
      <c r="BY71" s="41"/>
      <c r="BZ71" s="36">
        <v>600</v>
      </c>
      <c r="CA71" s="36">
        <f t="shared" si="30"/>
        <v>250</v>
      </c>
      <c r="CB71" s="50">
        <v>0</v>
      </c>
      <c r="CC71" s="36"/>
      <c r="CD71" s="36">
        <f t="shared" si="31"/>
        <v>0</v>
      </c>
      <c r="CE71" s="50">
        <v>0</v>
      </c>
      <c r="CF71" s="34">
        <f t="shared" si="40"/>
        <v>8305</v>
      </c>
      <c r="CG71" s="34">
        <f t="shared" si="40"/>
        <v>3460.416666666667</v>
      </c>
      <c r="CH71" s="34">
        <f t="shared" si="40"/>
        <v>1565.644</v>
      </c>
      <c r="CI71" s="51">
        <v>0</v>
      </c>
      <c r="CJ71" s="36">
        <f t="shared" si="32"/>
        <v>0</v>
      </c>
      <c r="CK71" s="232">
        <v>0</v>
      </c>
      <c r="CL71" s="51">
        <v>0</v>
      </c>
      <c r="CM71" s="36">
        <f t="shared" si="33"/>
        <v>0</v>
      </c>
      <c r="CN71" s="52"/>
      <c r="CO71" s="51"/>
      <c r="CP71" s="36">
        <f t="shared" si="34"/>
        <v>0</v>
      </c>
      <c r="CQ71" s="51"/>
      <c r="CR71" s="51">
        <v>0</v>
      </c>
      <c r="CS71" s="36">
        <f t="shared" si="35"/>
        <v>0</v>
      </c>
      <c r="CT71" s="50">
        <v>0</v>
      </c>
      <c r="CU71" s="44">
        <v>0</v>
      </c>
      <c r="CV71" s="36">
        <f t="shared" si="36"/>
        <v>0</v>
      </c>
      <c r="CW71" s="50">
        <v>0</v>
      </c>
      <c r="CX71" s="34">
        <f t="shared" si="39"/>
        <v>0</v>
      </c>
      <c r="CY71" s="34">
        <f t="shared" si="39"/>
        <v>0</v>
      </c>
      <c r="CZ71" s="34">
        <f t="shared" si="39"/>
        <v>0</v>
      </c>
    </row>
    <row r="72" spans="1:104" ht="15">
      <c r="A72" s="32">
        <v>61</v>
      </c>
      <c r="B72" s="33" t="s">
        <v>95</v>
      </c>
      <c r="C72" s="34">
        <v>37.65</v>
      </c>
      <c r="D72" s="34">
        <v>1587.1694</v>
      </c>
      <c r="E72" s="34">
        <f>CF72+CX72-CU72</f>
        <v>16859.9</v>
      </c>
      <c r="F72" s="34">
        <f>CG72+CY72-CV72</f>
        <v>7024.958333333333</v>
      </c>
      <c r="G72" s="34">
        <f>CH72+CZ72-CW72</f>
        <v>8473.179</v>
      </c>
      <c r="H72" s="34">
        <f t="shared" si="2"/>
        <v>120.61536308044532</v>
      </c>
      <c r="I72" s="34">
        <f t="shared" si="3"/>
        <v>10272</v>
      </c>
      <c r="J72" s="34">
        <f t="shared" si="37"/>
        <v>4280.000000000001</v>
      </c>
      <c r="K72" s="34">
        <f t="shared" si="4"/>
        <v>6040.679</v>
      </c>
      <c r="L72" s="34">
        <f t="shared" si="5"/>
        <v>141.1373598130841</v>
      </c>
      <c r="M72" s="35">
        <f t="shared" si="6"/>
        <v>900</v>
      </c>
      <c r="N72" s="35">
        <f t="shared" si="6"/>
        <v>375</v>
      </c>
      <c r="O72" s="35">
        <f t="shared" si="7"/>
        <v>195.754</v>
      </c>
      <c r="P72" s="35">
        <f t="shared" si="8"/>
        <v>52.20106666666666</v>
      </c>
      <c r="Q72" s="36">
        <v>250</v>
      </c>
      <c r="R72" s="36">
        <f t="shared" si="9"/>
        <v>104.16666666666666</v>
      </c>
      <c r="S72" s="48">
        <v>0</v>
      </c>
      <c r="T72" s="34">
        <f t="shared" si="10"/>
        <v>0</v>
      </c>
      <c r="U72" s="36">
        <v>1550</v>
      </c>
      <c r="V72" s="36">
        <f t="shared" si="11"/>
        <v>645.8333333333333</v>
      </c>
      <c r="W72" s="48">
        <v>1303.9</v>
      </c>
      <c r="X72" s="34">
        <f t="shared" si="12"/>
        <v>201.8941935483871</v>
      </c>
      <c r="Y72" s="47"/>
      <c r="Z72" s="47"/>
      <c r="AA72" s="51"/>
      <c r="AB72" s="36">
        <v>650</v>
      </c>
      <c r="AC72" s="36">
        <f t="shared" si="13"/>
        <v>270.8333333333333</v>
      </c>
      <c r="AD72" s="48">
        <v>195.754</v>
      </c>
      <c r="AE72" s="34">
        <f t="shared" si="14"/>
        <v>72.2784</v>
      </c>
      <c r="AF72" s="39"/>
      <c r="AG72" s="39"/>
      <c r="AH72" s="51"/>
      <c r="AI72" s="40">
        <v>235</v>
      </c>
      <c r="AJ72" s="36">
        <f t="shared" si="15"/>
        <v>97.91666666666666</v>
      </c>
      <c r="AK72" s="48">
        <v>0</v>
      </c>
      <c r="AL72" s="51"/>
      <c r="AM72" s="36">
        <f t="shared" si="16"/>
        <v>0</v>
      </c>
      <c r="AN72" s="48">
        <v>0</v>
      </c>
      <c r="AO72" s="36"/>
      <c r="AP72" s="36">
        <f t="shared" si="17"/>
        <v>0</v>
      </c>
      <c r="AQ72" s="37">
        <f>'[1]Sheet1'!G64+'[1]Sheet1'!F64</f>
        <v>0</v>
      </c>
      <c r="AR72" s="51">
        <v>0</v>
      </c>
      <c r="AS72" s="36">
        <f t="shared" si="18"/>
        <v>0</v>
      </c>
      <c r="AT72" s="51"/>
      <c r="AU72" s="51">
        <v>5837.9</v>
      </c>
      <c r="AV72" s="36">
        <f t="shared" si="19"/>
        <v>2432.458333333333</v>
      </c>
      <c r="AW72" s="48">
        <v>2432.5</v>
      </c>
      <c r="AX72" s="51"/>
      <c r="AY72" s="36">
        <f t="shared" si="20"/>
        <v>0</v>
      </c>
      <c r="AZ72" s="48">
        <v>0</v>
      </c>
      <c r="BA72" s="51">
        <v>0</v>
      </c>
      <c r="BB72" s="36">
        <f t="shared" si="21"/>
        <v>0</v>
      </c>
      <c r="BC72" s="51"/>
      <c r="BD72" s="36">
        <v>550</v>
      </c>
      <c r="BE72" s="36">
        <f t="shared" si="22"/>
        <v>229.16666666666669</v>
      </c>
      <c r="BF72" s="234">
        <f>'[1]Sheet1'!B64+'[1]Sheet1'!C64+'[1]Sheet1'!D64+'[1]Sheet1'!A64</f>
        <v>0</v>
      </c>
      <c r="BG72" s="42">
        <f t="shared" si="23"/>
        <v>7037</v>
      </c>
      <c r="BH72" s="42">
        <f t="shared" si="23"/>
        <v>2932.0833333333335</v>
      </c>
      <c r="BI72" s="42">
        <f t="shared" si="23"/>
        <v>4541.025</v>
      </c>
      <c r="BJ72" s="42">
        <f t="shared" si="24"/>
        <v>154.87366775614606</v>
      </c>
      <c r="BK72" s="51">
        <v>6337</v>
      </c>
      <c r="BL72" s="36">
        <f t="shared" si="25"/>
        <v>2640.416666666667</v>
      </c>
      <c r="BM72" s="48">
        <v>4441.025</v>
      </c>
      <c r="BN72" s="51"/>
      <c r="BO72" s="36">
        <f t="shared" si="26"/>
        <v>0</v>
      </c>
      <c r="BP72" s="48">
        <v>0</v>
      </c>
      <c r="BQ72" s="51"/>
      <c r="BR72" s="36">
        <f t="shared" si="27"/>
        <v>0</v>
      </c>
      <c r="BS72" s="48">
        <v>0</v>
      </c>
      <c r="BT72" s="51">
        <v>700</v>
      </c>
      <c r="BU72" s="36">
        <f t="shared" si="28"/>
        <v>291.6666666666667</v>
      </c>
      <c r="BV72" s="48">
        <v>100</v>
      </c>
      <c r="BW72" s="36"/>
      <c r="BX72" s="36">
        <f t="shared" si="29"/>
        <v>0</v>
      </c>
      <c r="BY72" s="41"/>
      <c r="BZ72" s="36"/>
      <c r="CA72" s="36">
        <f t="shared" si="30"/>
        <v>0</v>
      </c>
      <c r="CB72" s="48">
        <v>0</v>
      </c>
      <c r="CC72" s="36"/>
      <c r="CD72" s="36">
        <f t="shared" si="31"/>
        <v>0</v>
      </c>
      <c r="CE72" s="49">
        <v>0</v>
      </c>
      <c r="CF72" s="34">
        <f t="shared" si="40"/>
        <v>16109.9</v>
      </c>
      <c r="CG72" s="34">
        <f t="shared" si="40"/>
        <v>6712.458333333333</v>
      </c>
      <c r="CH72" s="34">
        <f t="shared" si="40"/>
        <v>8473.179</v>
      </c>
      <c r="CI72" s="51">
        <v>0</v>
      </c>
      <c r="CJ72" s="36">
        <f t="shared" si="32"/>
        <v>0</v>
      </c>
      <c r="CK72" s="233">
        <v>0</v>
      </c>
      <c r="CL72" s="51">
        <v>0</v>
      </c>
      <c r="CM72" s="36">
        <f t="shared" si="33"/>
        <v>0</v>
      </c>
      <c r="CN72" s="52"/>
      <c r="CO72" s="51"/>
      <c r="CP72" s="36">
        <f t="shared" si="34"/>
        <v>0</v>
      </c>
      <c r="CQ72" s="51"/>
      <c r="CR72" s="51">
        <v>750</v>
      </c>
      <c r="CS72" s="36">
        <f t="shared" si="35"/>
        <v>312.5</v>
      </c>
      <c r="CT72" s="48">
        <v>0</v>
      </c>
      <c r="CU72" s="44">
        <v>0</v>
      </c>
      <c r="CV72" s="36">
        <f t="shared" si="36"/>
        <v>0</v>
      </c>
      <c r="CW72" s="49">
        <v>451.906</v>
      </c>
      <c r="CX72" s="34">
        <f t="shared" si="39"/>
        <v>750</v>
      </c>
      <c r="CY72" s="34">
        <f t="shared" si="39"/>
        <v>312.5</v>
      </c>
      <c r="CZ72" s="34">
        <f t="shared" si="39"/>
        <v>451.906</v>
      </c>
    </row>
    <row r="73" spans="1:104" ht="15">
      <c r="A73" s="32">
        <v>62</v>
      </c>
      <c r="B73" s="33" t="s">
        <v>96</v>
      </c>
      <c r="C73" s="34">
        <v>1824.441</v>
      </c>
      <c r="D73" s="34">
        <v>454.473</v>
      </c>
      <c r="E73" s="34">
        <f>CF73+CX73-CU73</f>
        <v>13714.000000000002</v>
      </c>
      <c r="F73" s="34">
        <f>CG73+CY73-CV73</f>
        <v>5714.166666666667</v>
      </c>
      <c r="G73" s="34">
        <f>CH73+CZ73-CW73</f>
        <v>6256.9310000000005</v>
      </c>
      <c r="H73" s="34">
        <f t="shared" si="2"/>
        <v>109.49857372028585</v>
      </c>
      <c r="I73" s="34">
        <f t="shared" si="3"/>
        <v>3733.4000000000005</v>
      </c>
      <c r="J73" s="34">
        <f t="shared" si="37"/>
        <v>1555.5833333333335</v>
      </c>
      <c r="K73" s="34">
        <f t="shared" si="4"/>
        <v>3026.331</v>
      </c>
      <c r="L73" s="34">
        <f t="shared" si="5"/>
        <v>194.5463759575722</v>
      </c>
      <c r="M73" s="35">
        <f t="shared" si="6"/>
        <v>184.3</v>
      </c>
      <c r="N73" s="35">
        <f t="shared" si="6"/>
        <v>76.79166666666667</v>
      </c>
      <c r="O73" s="35">
        <f t="shared" si="7"/>
        <v>133.331</v>
      </c>
      <c r="P73" s="35">
        <f t="shared" si="8"/>
        <v>173.6269126424308</v>
      </c>
      <c r="Q73" s="36">
        <v>3</v>
      </c>
      <c r="R73" s="36">
        <f t="shared" si="9"/>
        <v>1.25</v>
      </c>
      <c r="S73" s="48">
        <v>0</v>
      </c>
      <c r="T73" s="34">
        <f t="shared" si="10"/>
        <v>0</v>
      </c>
      <c r="U73" s="36">
        <v>2342.4</v>
      </c>
      <c r="V73" s="36">
        <f t="shared" si="11"/>
        <v>976.0000000000001</v>
      </c>
      <c r="W73" s="48">
        <v>492</v>
      </c>
      <c r="X73" s="34">
        <f t="shared" si="12"/>
        <v>50.409836065573764</v>
      </c>
      <c r="Y73" s="38"/>
      <c r="Z73" s="38"/>
      <c r="AA73" s="51"/>
      <c r="AB73" s="36">
        <v>181.3</v>
      </c>
      <c r="AC73" s="36">
        <f t="shared" si="13"/>
        <v>75.54166666666667</v>
      </c>
      <c r="AD73" s="48">
        <v>133.331</v>
      </c>
      <c r="AE73" s="34">
        <f t="shared" si="14"/>
        <v>176.49994484280197</v>
      </c>
      <c r="AF73" s="39"/>
      <c r="AG73" s="39"/>
      <c r="AH73" s="51"/>
      <c r="AI73" s="40">
        <v>120</v>
      </c>
      <c r="AJ73" s="36">
        <f t="shared" si="15"/>
        <v>50</v>
      </c>
      <c r="AK73" s="48">
        <v>164</v>
      </c>
      <c r="AL73" s="51"/>
      <c r="AM73" s="36">
        <f t="shared" si="16"/>
        <v>0</v>
      </c>
      <c r="AN73" s="48">
        <v>0</v>
      </c>
      <c r="AO73" s="36"/>
      <c r="AP73" s="36">
        <f t="shared" si="17"/>
        <v>0</v>
      </c>
      <c r="AQ73" s="37">
        <f>'[1]Sheet1'!G65+'[1]Sheet1'!F65</f>
        <v>0</v>
      </c>
      <c r="AR73" s="51"/>
      <c r="AS73" s="36">
        <f t="shared" si="18"/>
        <v>0</v>
      </c>
      <c r="AT73" s="51"/>
      <c r="AU73" s="51">
        <v>7753.6</v>
      </c>
      <c r="AV73" s="36">
        <f t="shared" si="19"/>
        <v>3230.6666666666665</v>
      </c>
      <c r="AW73" s="48">
        <v>3230.6</v>
      </c>
      <c r="AX73" s="51"/>
      <c r="AY73" s="36">
        <f t="shared" si="20"/>
        <v>0</v>
      </c>
      <c r="AZ73" s="48">
        <v>0</v>
      </c>
      <c r="BA73" s="51">
        <v>0</v>
      </c>
      <c r="BB73" s="36">
        <f t="shared" si="21"/>
        <v>0</v>
      </c>
      <c r="BC73" s="51"/>
      <c r="BD73" s="36"/>
      <c r="BE73" s="36">
        <f t="shared" si="22"/>
        <v>0</v>
      </c>
      <c r="BF73" s="234">
        <f>'[1]Sheet1'!B65+'[1]Sheet1'!C65+'[1]Sheet1'!D65+'[1]Sheet1'!A65</f>
        <v>0</v>
      </c>
      <c r="BG73" s="42">
        <f t="shared" si="23"/>
        <v>1086.7</v>
      </c>
      <c r="BH73" s="42">
        <f t="shared" si="23"/>
        <v>452.7916666666667</v>
      </c>
      <c r="BI73" s="42">
        <f t="shared" si="23"/>
        <v>0</v>
      </c>
      <c r="BJ73" s="42">
        <f t="shared" si="24"/>
        <v>0</v>
      </c>
      <c r="BK73" s="51">
        <v>1086.7</v>
      </c>
      <c r="BL73" s="36">
        <f t="shared" si="25"/>
        <v>452.7916666666667</v>
      </c>
      <c r="BM73" s="48">
        <v>0</v>
      </c>
      <c r="BN73" s="51"/>
      <c r="BO73" s="36">
        <f t="shared" si="26"/>
        <v>0</v>
      </c>
      <c r="BP73" s="48">
        <v>0</v>
      </c>
      <c r="BQ73" s="51"/>
      <c r="BR73" s="36">
        <f t="shared" si="27"/>
        <v>0</v>
      </c>
      <c r="BS73" s="48">
        <v>0</v>
      </c>
      <c r="BT73" s="51"/>
      <c r="BU73" s="36">
        <f t="shared" si="28"/>
        <v>0</v>
      </c>
      <c r="BV73" s="48">
        <v>0</v>
      </c>
      <c r="BW73" s="36"/>
      <c r="BX73" s="36">
        <f t="shared" si="29"/>
        <v>0</v>
      </c>
      <c r="BY73" s="41"/>
      <c r="BZ73" s="36"/>
      <c r="CA73" s="36">
        <f t="shared" si="30"/>
        <v>0</v>
      </c>
      <c r="CB73" s="48">
        <v>0</v>
      </c>
      <c r="CC73" s="36"/>
      <c r="CD73" s="36">
        <f t="shared" si="31"/>
        <v>0</v>
      </c>
      <c r="CE73" s="49">
        <v>2237</v>
      </c>
      <c r="CF73" s="34">
        <f t="shared" si="40"/>
        <v>11487.000000000002</v>
      </c>
      <c r="CG73" s="34">
        <f t="shared" si="40"/>
        <v>4786.25</v>
      </c>
      <c r="CH73" s="34">
        <f t="shared" si="40"/>
        <v>6256.9310000000005</v>
      </c>
      <c r="CI73" s="51">
        <v>0</v>
      </c>
      <c r="CJ73" s="36">
        <f t="shared" si="32"/>
        <v>0</v>
      </c>
      <c r="CK73" s="233">
        <v>0</v>
      </c>
      <c r="CL73" s="51">
        <v>0</v>
      </c>
      <c r="CM73" s="36">
        <f t="shared" si="33"/>
        <v>0</v>
      </c>
      <c r="CN73" s="52"/>
      <c r="CO73" s="51"/>
      <c r="CP73" s="36">
        <f t="shared" si="34"/>
        <v>0</v>
      </c>
      <c r="CQ73" s="51"/>
      <c r="CR73" s="51">
        <v>2227</v>
      </c>
      <c r="CS73" s="36">
        <f t="shared" si="35"/>
        <v>927.9166666666667</v>
      </c>
      <c r="CT73" s="48">
        <v>0</v>
      </c>
      <c r="CU73" s="44">
        <v>1341.5</v>
      </c>
      <c r="CV73" s="36">
        <f t="shared" si="36"/>
        <v>558.9583333333334</v>
      </c>
      <c r="CW73" s="49">
        <v>0</v>
      </c>
      <c r="CX73" s="34">
        <f t="shared" si="39"/>
        <v>3568.5</v>
      </c>
      <c r="CY73" s="34">
        <f t="shared" si="39"/>
        <v>1486.875</v>
      </c>
      <c r="CZ73" s="34">
        <f t="shared" si="39"/>
        <v>0</v>
      </c>
    </row>
    <row r="74" spans="1:104" ht="15">
      <c r="A74" s="32">
        <v>63</v>
      </c>
      <c r="B74" s="33" t="s">
        <v>97</v>
      </c>
      <c r="C74" s="34">
        <v>0</v>
      </c>
      <c r="D74" s="34">
        <v>42.8117</v>
      </c>
      <c r="E74" s="34">
        <f>CF74+CX74-CU74</f>
        <v>14790.699999999999</v>
      </c>
      <c r="F74" s="34">
        <f>CG74+CY74-CV74</f>
        <v>6162.791666666667</v>
      </c>
      <c r="G74" s="34">
        <f>CH74+CZ74-CW74</f>
        <v>6007.373</v>
      </c>
      <c r="H74" s="34">
        <f t="shared" si="2"/>
        <v>97.47811259778103</v>
      </c>
      <c r="I74" s="34">
        <f t="shared" si="3"/>
        <v>1880.4</v>
      </c>
      <c r="J74" s="34">
        <f t="shared" si="37"/>
        <v>783.5</v>
      </c>
      <c r="K74" s="34">
        <f t="shared" si="4"/>
        <v>627.9730000000001</v>
      </c>
      <c r="L74" s="34">
        <f t="shared" si="5"/>
        <v>80.14971282705808</v>
      </c>
      <c r="M74" s="35">
        <f t="shared" si="6"/>
        <v>146.9</v>
      </c>
      <c r="N74" s="35">
        <f t="shared" si="6"/>
        <v>61.208333333333336</v>
      </c>
      <c r="O74" s="35">
        <f t="shared" si="7"/>
        <v>46.054</v>
      </c>
      <c r="P74" s="35">
        <f t="shared" si="8"/>
        <v>75.24138869979578</v>
      </c>
      <c r="Q74" s="36">
        <v>0</v>
      </c>
      <c r="R74" s="36">
        <f t="shared" si="9"/>
        <v>0</v>
      </c>
      <c r="S74" s="50">
        <v>0</v>
      </c>
      <c r="T74" s="34"/>
      <c r="U74" s="36">
        <v>1593.1</v>
      </c>
      <c r="V74" s="36">
        <f t="shared" si="11"/>
        <v>663.7916666666666</v>
      </c>
      <c r="W74" s="50">
        <v>400.069</v>
      </c>
      <c r="X74" s="34">
        <f t="shared" si="12"/>
        <v>60.27026552005525</v>
      </c>
      <c r="Y74" s="38"/>
      <c r="Z74" s="38"/>
      <c r="AA74" s="51"/>
      <c r="AB74" s="36">
        <v>146.9</v>
      </c>
      <c r="AC74" s="36">
        <f t="shared" si="13"/>
        <v>61.208333333333336</v>
      </c>
      <c r="AD74" s="50">
        <v>46.054</v>
      </c>
      <c r="AE74" s="34">
        <f t="shared" si="14"/>
        <v>75.24138869979578</v>
      </c>
      <c r="AF74" s="39"/>
      <c r="AG74" s="39"/>
      <c r="AH74" s="51"/>
      <c r="AI74" s="40">
        <v>30</v>
      </c>
      <c r="AJ74" s="36">
        <f t="shared" si="15"/>
        <v>12.5</v>
      </c>
      <c r="AK74" s="50">
        <v>0</v>
      </c>
      <c r="AL74" s="51"/>
      <c r="AM74" s="36">
        <f t="shared" si="16"/>
        <v>0</v>
      </c>
      <c r="AN74" s="50">
        <v>0</v>
      </c>
      <c r="AO74" s="36"/>
      <c r="AP74" s="36">
        <f t="shared" si="17"/>
        <v>0</v>
      </c>
      <c r="AQ74" s="37">
        <f>'[1]Sheet1'!G66+'[1]Sheet1'!F66</f>
        <v>0</v>
      </c>
      <c r="AR74" s="51">
        <v>0</v>
      </c>
      <c r="AS74" s="36">
        <f t="shared" si="18"/>
        <v>0</v>
      </c>
      <c r="AT74" s="51"/>
      <c r="AU74" s="51">
        <v>12910.3</v>
      </c>
      <c r="AV74" s="36">
        <f t="shared" si="19"/>
        <v>5379.291666666667</v>
      </c>
      <c r="AW74" s="50">
        <v>5379.4</v>
      </c>
      <c r="AX74" s="51"/>
      <c r="AY74" s="36">
        <f t="shared" si="20"/>
        <v>0</v>
      </c>
      <c r="AZ74" s="50">
        <v>0</v>
      </c>
      <c r="BA74" s="51">
        <v>0</v>
      </c>
      <c r="BB74" s="36">
        <f t="shared" si="21"/>
        <v>0</v>
      </c>
      <c r="BC74" s="51"/>
      <c r="BD74" s="36"/>
      <c r="BE74" s="36">
        <f t="shared" si="22"/>
        <v>0</v>
      </c>
      <c r="BF74" s="234">
        <f>'[1]Sheet1'!B66+'[1]Sheet1'!C66+'[1]Sheet1'!D66+'[1]Sheet1'!A66</f>
        <v>0</v>
      </c>
      <c r="BG74" s="42">
        <f t="shared" si="23"/>
        <v>110.4</v>
      </c>
      <c r="BH74" s="42">
        <f t="shared" si="23"/>
        <v>46.00000000000001</v>
      </c>
      <c r="BI74" s="42">
        <f t="shared" si="23"/>
        <v>181.85</v>
      </c>
      <c r="BJ74" s="42">
        <f t="shared" si="24"/>
        <v>395.32608695652164</v>
      </c>
      <c r="BK74" s="51">
        <v>110.4</v>
      </c>
      <c r="BL74" s="36">
        <f t="shared" si="25"/>
        <v>46.00000000000001</v>
      </c>
      <c r="BM74" s="50">
        <v>161.85</v>
      </c>
      <c r="BN74" s="51"/>
      <c r="BO74" s="36">
        <f t="shared" si="26"/>
        <v>0</v>
      </c>
      <c r="BP74" s="50">
        <v>0</v>
      </c>
      <c r="BQ74" s="51"/>
      <c r="BR74" s="36">
        <f t="shared" si="27"/>
        <v>0</v>
      </c>
      <c r="BS74" s="50">
        <v>0</v>
      </c>
      <c r="BT74" s="51"/>
      <c r="BU74" s="36">
        <f t="shared" si="28"/>
        <v>0</v>
      </c>
      <c r="BV74" s="50">
        <v>20</v>
      </c>
      <c r="BW74" s="36"/>
      <c r="BX74" s="36">
        <f t="shared" si="29"/>
        <v>0</v>
      </c>
      <c r="BY74" s="41"/>
      <c r="BZ74" s="36"/>
      <c r="CA74" s="36">
        <f t="shared" si="30"/>
        <v>0</v>
      </c>
      <c r="CB74" s="50">
        <v>0</v>
      </c>
      <c r="CC74" s="36"/>
      <c r="CD74" s="36">
        <f t="shared" si="31"/>
        <v>0</v>
      </c>
      <c r="CE74" s="50">
        <v>0</v>
      </c>
      <c r="CF74" s="34">
        <f t="shared" si="40"/>
        <v>14790.699999999999</v>
      </c>
      <c r="CG74" s="34">
        <f t="shared" si="40"/>
        <v>6162.791666666667</v>
      </c>
      <c r="CH74" s="34">
        <f t="shared" si="40"/>
        <v>6007.373</v>
      </c>
      <c r="CI74" s="51">
        <v>0</v>
      </c>
      <c r="CJ74" s="36">
        <f t="shared" si="32"/>
        <v>0</v>
      </c>
      <c r="CK74" s="232">
        <v>0</v>
      </c>
      <c r="CL74" s="51">
        <v>0</v>
      </c>
      <c r="CM74" s="36">
        <f t="shared" si="33"/>
        <v>0</v>
      </c>
      <c r="CN74" s="52"/>
      <c r="CO74" s="51"/>
      <c r="CP74" s="36">
        <f t="shared" si="34"/>
        <v>0</v>
      </c>
      <c r="CQ74" s="51"/>
      <c r="CR74" s="51">
        <v>0</v>
      </c>
      <c r="CS74" s="36">
        <f t="shared" si="35"/>
        <v>0</v>
      </c>
      <c r="CT74" s="50">
        <v>0</v>
      </c>
      <c r="CU74" s="44">
        <v>0</v>
      </c>
      <c r="CV74" s="36">
        <f t="shared" si="36"/>
        <v>0</v>
      </c>
      <c r="CW74" s="50">
        <v>0</v>
      </c>
      <c r="CX74" s="34">
        <f t="shared" si="39"/>
        <v>0</v>
      </c>
      <c r="CY74" s="34">
        <f t="shared" si="39"/>
        <v>0</v>
      </c>
      <c r="CZ74" s="34">
        <f t="shared" si="39"/>
        <v>0</v>
      </c>
    </row>
    <row r="75" spans="1:104" ht="18.75" customHeight="1">
      <c r="A75" s="32">
        <v>64</v>
      </c>
      <c r="B75" s="53" t="s">
        <v>98</v>
      </c>
      <c r="C75" s="34">
        <v>46087.0888</v>
      </c>
      <c r="D75" s="34">
        <v>23803.5332</v>
      </c>
      <c r="E75" s="34">
        <f>CF75+CX75-CU75</f>
        <v>207331.5</v>
      </c>
      <c r="F75" s="34">
        <f>CG75+CY75-CV75</f>
        <v>86388.125</v>
      </c>
      <c r="G75" s="34">
        <f>CH75+CZ75-CW75</f>
        <v>79785.409</v>
      </c>
      <c r="H75" s="34">
        <f t="shared" si="2"/>
        <v>92.35691711100338</v>
      </c>
      <c r="I75" s="34">
        <f t="shared" si="3"/>
        <v>54190.9</v>
      </c>
      <c r="J75" s="34">
        <f t="shared" si="37"/>
        <v>22579.541666666664</v>
      </c>
      <c r="K75" s="34">
        <f t="shared" si="4"/>
        <v>16976.599</v>
      </c>
      <c r="L75" s="34">
        <f t="shared" si="5"/>
        <v>75.18575554198215</v>
      </c>
      <c r="M75" s="35">
        <f t="shared" si="6"/>
        <v>20606</v>
      </c>
      <c r="N75" s="35">
        <f t="shared" si="6"/>
        <v>8585.833333333332</v>
      </c>
      <c r="O75" s="35">
        <f t="shared" si="7"/>
        <v>6874.88</v>
      </c>
      <c r="P75" s="35">
        <f t="shared" si="8"/>
        <v>80.07236727166845</v>
      </c>
      <c r="Q75" s="36">
        <v>5356</v>
      </c>
      <c r="R75" s="36">
        <f t="shared" si="9"/>
        <v>2231.6666666666665</v>
      </c>
      <c r="S75" s="50">
        <v>747.68</v>
      </c>
      <c r="T75" s="34">
        <f t="shared" si="10"/>
        <v>33.50321135175504</v>
      </c>
      <c r="U75" s="36">
        <v>8750</v>
      </c>
      <c r="V75" s="36">
        <f t="shared" si="11"/>
        <v>3645.833333333333</v>
      </c>
      <c r="W75" s="50">
        <v>1447.934</v>
      </c>
      <c r="X75" s="34">
        <f t="shared" si="12"/>
        <v>39.71476114285715</v>
      </c>
      <c r="Y75" s="38"/>
      <c r="Z75" s="38"/>
      <c r="AA75" s="51"/>
      <c r="AB75" s="36">
        <v>15250</v>
      </c>
      <c r="AC75" s="36">
        <f t="shared" si="13"/>
        <v>6354.166666666666</v>
      </c>
      <c r="AD75" s="50">
        <v>6127.2</v>
      </c>
      <c r="AE75" s="34">
        <f t="shared" si="14"/>
        <v>96.4280655737705</v>
      </c>
      <c r="AF75" s="39"/>
      <c r="AG75" s="39"/>
      <c r="AH75" s="51"/>
      <c r="AI75" s="40">
        <v>5765</v>
      </c>
      <c r="AJ75" s="36">
        <f t="shared" si="15"/>
        <v>2402.0833333333335</v>
      </c>
      <c r="AK75" s="50">
        <v>878.32</v>
      </c>
      <c r="AL75" s="51">
        <v>6800</v>
      </c>
      <c r="AM75" s="36">
        <f t="shared" si="16"/>
        <v>2833.333333333333</v>
      </c>
      <c r="AN75" s="50">
        <v>3958.6</v>
      </c>
      <c r="AO75" s="36"/>
      <c r="AP75" s="36">
        <f t="shared" si="17"/>
        <v>0</v>
      </c>
      <c r="AQ75" s="37">
        <f>'[1]Sheet1'!G67+'[1]Sheet1'!F67</f>
        <v>240</v>
      </c>
      <c r="AR75" s="51">
        <v>0</v>
      </c>
      <c r="AS75" s="36">
        <f t="shared" si="18"/>
        <v>0</v>
      </c>
      <c r="AT75" s="51"/>
      <c r="AU75" s="51">
        <v>145739.4</v>
      </c>
      <c r="AV75" s="36">
        <f t="shared" si="19"/>
        <v>60724.74999999999</v>
      </c>
      <c r="AW75" s="50">
        <v>60724.7</v>
      </c>
      <c r="AX75" s="51">
        <v>2252.2</v>
      </c>
      <c r="AY75" s="36">
        <f t="shared" si="20"/>
        <v>938.4166666666665</v>
      </c>
      <c r="AZ75" s="50">
        <v>855.8</v>
      </c>
      <c r="BA75" s="51">
        <v>0</v>
      </c>
      <c r="BB75" s="36">
        <f t="shared" si="21"/>
        <v>0</v>
      </c>
      <c r="BC75" s="51"/>
      <c r="BD75" s="36">
        <v>1100</v>
      </c>
      <c r="BE75" s="36">
        <f t="shared" si="22"/>
        <v>458.33333333333337</v>
      </c>
      <c r="BF75" s="234">
        <f>'[1]Sheet1'!B67+'[1]Sheet1'!C67+'[1]Sheet1'!D67+'[1]Sheet1'!A67</f>
        <v>904.641</v>
      </c>
      <c r="BG75" s="42">
        <f t="shared" si="23"/>
        <v>10629.9</v>
      </c>
      <c r="BH75" s="42">
        <f t="shared" si="23"/>
        <v>4429.125</v>
      </c>
      <c r="BI75" s="42">
        <f t="shared" si="23"/>
        <v>2672.224</v>
      </c>
      <c r="BJ75" s="42">
        <f t="shared" si="24"/>
        <v>60.33300031044507</v>
      </c>
      <c r="BK75" s="51">
        <v>4469.9</v>
      </c>
      <c r="BL75" s="36">
        <f t="shared" si="25"/>
        <v>1862.458333333333</v>
      </c>
      <c r="BM75" s="50">
        <v>1048.175</v>
      </c>
      <c r="BN75" s="51"/>
      <c r="BO75" s="36">
        <f t="shared" si="26"/>
        <v>0</v>
      </c>
      <c r="BP75" s="50">
        <v>0</v>
      </c>
      <c r="BQ75" s="51"/>
      <c r="BR75" s="36">
        <f t="shared" si="27"/>
        <v>0</v>
      </c>
      <c r="BS75" s="50">
        <v>0</v>
      </c>
      <c r="BT75" s="51">
        <v>6160</v>
      </c>
      <c r="BU75" s="36">
        <f t="shared" si="28"/>
        <v>2566.666666666667</v>
      </c>
      <c r="BV75" s="50">
        <v>1624.049</v>
      </c>
      <c r="BW75" s="36">
        <v>540</v>
      </c>
      <c r="BX75" s="36">
        <f t="shared" si="29"/>
        <v>225</v>
      </c>
      <c r="BY75" s="41"/>
      <c r="BZ75" s="36">
        <v>5149</v>
      </c>
      <c r="CA75" s="36">
        <f t="shared" si="30"/>
        <v>2145.4166666666665</v>
      </c>
      <c r="CB75" s="50">
        <v>1228.31</v>
      </c>
      <c r="CC75" s="36"/>
      <c r="CD75" s="36">
        <f t="shared" si="31"/>
        <v>0</v>
      </c>
      <c r="CE75" s="50">
        <v>0</v>
      </c>
      <c r="CF75" s="34">
        <f t="shared" si="40"/>
        <v>207331.5</v>
      </c>
      <c r="CG75" s="34">
        <f t="shared" si="40"/>
        <v>86388.125</v>
      </c>
      <c r="CH75" s="34">
        <f t="shared" si="40"/>
        <v>79785.409</v>
      </c>
      <c r="CI75" s="51">
        <v>0</v>
      </c>
      <c r="CJ75" s="36">
        <f t="shared" si="32"/>
        <v>0</v>
      </c>
      <c r="CK75" s="232">
        <v>0</v>
      </c>
      <c r="CL75" s="51">
        <v>0</v>
      </c>
      <c r="CM75" s="36">
        <f t="shared" si="33"/>
        <v>0</v>
      </c>
      <c r="CN75" s="52"/>
      <c r="CO75" s="51"/>
      <c r="CP75" s="36">
        <f t="shared" si="34"/>
        <v>0</v>
      </c>
      <c r="CQ75" s="51"/>
      <c r="CR75" s="51">
        <v>0</v>
      </c>
      <c r="CS75" s="36">
        <f t="shared" si="35"/>
        <v>0</v>
      </c>
      <c r="CT75" s="50">
        <v>0</v>
      </c>
      <c r="CU75" s="44">
        <v>0</v>
      </c>
      <c r="CV75" s="36">
        <f t="shared" si="36"/>
        <v>0</v>
      </c>
      <c r="CW75" s="50">
        <v>0</v>
      </c>
      <c r="CX75" s="34">
        <f t="shared" si="39"/>
        <v>0</v>
      </c>
      <c r="CY75" s="34">
        <f t="shared" si="39"/>
        <v>0</v>
      </c>
      <c r="CZ75" s="34">
        <f t="shared" si="39"/>
        <v>0</v>
      </c>
    </row>
    <row r="76" spans="1:104" ht="15">
      <c r="A76" s="32">
        <v>65</v>
      </c>
      <c r="B76" s="33" t="s">
        <v>99</v>
      </c>
      <c r="C76" s="34">
        <v>18387.5039</v>
      </c>
      <c r="D76" s="34">
        <v>7507.3941</v>
      </c>
      <c r="E76" s="34">
        <f>CF76+CX76-CU76</f>
        <v>42154</v>
      </c>
      <c r="F76" s="34">
        <f>CG76+CY76-CV76</f>
        <v>17564.16666666667</v>
      </c>
      <c r="G76" s="34">
        <f>CH76+CZ76-CW76</f>
        <v>14594.189</v>
      </c>
      <c r="H76" s="34">
        <f t="shared" si="2"/>
        <v>83.09069981496415</v>
      </c>
      <c r="I76" s="34">
        <f t="shared" si="3"/>
        <v>11275</v>
      </c>
      <c r="J76" s="34">
        <f t="shared" si="37"/>
        <v>4697.916666666668</v>
      </c>
      <c r="K76" s="34">
        <f t="shared" si="4"/>
        <v>1977.989</v>
      </c>
      <c r="L76" s="34">
        <f t="shared" si="5"/>
        <v>42.103535254988905</v>
      </c>
      <c r="M76" s="35">
        <f t="shared" si="6"/>
        <v>6513</v>
      </c>
      <c r="N76" s="35">
        <f t="shared" si="6"/>
        <v>2713.75</v>
      </c>
      <c r="O76" s="35">
        <f t="shared" si="7"/>
        <v>1207.099</v>
      </c>
      <c r="P76" s="35">
        <f t="shared" si="8"/>
        <v>44.48084753569783</v>
      </c>
      <c r="Q76" s="36">
        <v>0</v>
      </c>
      <c r="R76" s="36">
        <f t="shared" si="9"/>
        <v>0</v>
      </c>
      <c r="S76" s="48">
        <v>0.262</v>
      </c>
      <c r="T76" s="34"/>
      <c r="U76" s="36">
        <v>3692</v>
      </c>
      <c r="V76" s="36">
        <f t="shared" si="11"/>
        <v>1538.3333333333335</v>
      </c>
      <c r="W76" s="48">
        <v>527.997</v>
      </c>
      <c r="X76" s="34">
        <f t="shared" si="12"/>
        <v>34.32266522210183</v>
      </c>
      <c r="Y76" s="38"/>
      <c r="Z76" s="38"/>
      <c r="AA76" s="51"/>
      <c r="AB76" s="36">
        <v>6513</v>
      </c>
      <c r="AC76" s="36">
        <f t="shared" si="13"/>
        <v>2713.75</v>
      </c>
      <c r="AD76" s="48">
        <v>1206.837</v>
      </c>
      <c r="AE76" s="34">
        <f t="shared" si="14"/>
        <v>44.47119299861815</v>
      </c>
      <c r="AF76" s="39"/>
      <c r="AG76" s="39"/>
      <c r="AH76" s="51"/>
      <c r="AI76" s="40">
        <v>180</v>
      </c>
      <c r="AJ76" s="36">
        <f t="shared" si="15"/>
        <v>75</v>
      </c>
      <c r="AK76" s="48">
        <v>106</v>
      </c>
      <c r="AL76" s="51"/>
      <c r="AM76" s="36">
        <f t="shared" si="16"/>
        <v>0</v>
      </c>
      <c r="AN76" s="48">
        <v>0</v>
      </c>
      <c r="AO76" s="36"/>
      <c r="AP76" s="36">
        <f t="shared" si="17"/>
        <v>0</v>
      </c>
      <c r="AQ76" s="37">
        <f>'[1]Sheet1'!G68+'[1]Sheet1'!F68</f>
        <v>0</v>
      </c>
      <c r="AR76" s="51">
        <v>0</v>
      </c>
      <c r="AS76" s="36">
        <f t="shared" si="18"/>
        <v>0</v>
      </c>
      <c r="AT76" s="51"/>
      <c r="AU76" s="51">
        <v>30279</v>
      </c>
      <c r="AV76" s="36">
        <f t="shared" si="19"/>
        <v>12616.25</v>
      </c>
      <c r="AW76" s="48">
        <v>12616.2</v>
      </c>
      <c r="AX76" s="51"/>
      <c r="AY76" s="36">
        <f t="shared" si="20"/>
        <v>0</v>
      </c>
      <c r="AZ76" s="48">
        <v>0</v>
      </c>
      <c r="BA76" s="51">
        <v>0</v>
      </c>
      <c r="BB76" s="36">
        <f t="shared" si="21"/>
        <v>0</v>
      </c>
      <c r="BC76" s="51"/>
      <c r="BD76" s="36"/>
      <c r="BE76" s="36">
        <f t="shared" si="22"/>
        <v>0</v>
      </c>
      <c r="BF76" s="234">
        <f>'[1]Sheet1'!B68+'[1]Sheet1'!C68+'[1]Sheet1'!D68+'[1]Sheet1'!A68</f>
        <v>50</v>
      </c>
      <c r="BG76" s="42">
        <f t="shared" si="23"/>
        <v>890</v>
      </c>
      <c r="BH76" s="42">
        <f t="shared" si="23"/>
        <v>370.83333333333337</v>
      </c>
      <c r="BI76" s="42">
        <f t="shared" si="23"/>
        <v>86.893</v>
      </c>
      <c r="BJ76" s="42">
        <f t="shared" si="24"/>
        <v>23.4318202247191</v>
      </c>
      <c r="BK76" s="51">
        <v>760</v>
      </c>
      <c r="BL76" s="36">
        <f t="shared" si="25"/>
        <v>316.6666666666667</v>
      </c>
      <c r="BM76" s="48">
        <v>86.893</v>
      </c>
      <c r="BN76" s="51"/>
      <c r="BO76" s="36">
        <f t="shared" si="26"/>
        <v>0</v>
      </c>
      <c r="BP76" s="48">
        <v>0</v>
      </c>
      <c r="BQ76" s="51"/>
      <c r="BR76" s="36">
        <f t="shared" si="27"/>
        <v>0</v>
      </c>
      <c r="BS76" s="48">
        <v>0</v>
      </c>
      <c r="BT76" s="51">
        <v>130</v>
      </c>
      <c r="BU76" s="36">
        <f t="shared" si="28"/>
        <v>54.16666666666667</v>
      </c>
      <c r="BV76" s="48">
        <v>0</v>
      </c>
      <c r="BW76" s="36"/>
      <c r="BX76" s="36">
        <f t="shared" si="29"/>
        <v>0</v>
      </c>
      <c r="BY76" s="41"/>
      <c r="BZ76" s="36">
        <v>600</v>
      </c>
      <c r="CA76" s="36">
        <f t="shared" si="30"/>
        <v>250</v>
      </c>
      <c r="CB76" s="48">
        <v>0</v>
      </c>
      <c r="CC76" s="36"/>
      <c r="CD76" s="36">
        <f t="shared" si="31"/>
        <v>0</v>
      </c>
      <c r="CE76" s="49">
        <v>0</v>
      </c>
      <c r="CF76" s="34">
        <f t="shared" si="40"/>
        <v>42154</v>
      </c>
      <c r="CG76" s="34">
        <f t="shared" si="40"/>
        <v>17564.16666666667</v>
      </c>
      <c r="CH76" s="34">
        <f t="shared" si="40"/>
        <v>14594.189</v>
      </c>
      <c r="CI76" s="51"/>
      <c r="CJ76" s="36">
        <f t="shared" si="32"/>
        <v>0</v>
      </c>
      <c r="CK76" s="233">
        <v>0</v>
      </c>
      <c r="CL76" s="51">
        <v>0</v>
      </c>
      <c r="CM76" s="36">
        <f t="shared" si="33"/>
        <v>0</v>
      </c>
      <c r="CN76" s="52"/>
      <c r="CO76" s="51"/>
      <c r="CP76" s="36">
        <f t="shared" si="34"/>
        <v>0</v>
      </c>
      <c r="CQ76" s="51"/>
      <c r="CR76" s="51">
        <v>0</v>
      </c>
      <c r="CS76" s="36">
        <f t="shared" si="35"/>
        <v>0</v>
      </c>
      <c r="CT76" s="48">
        <v>0</v>
      </c>
      <c r="CU76" s="44">
        <v>1500</v>
      </c>
      <c r="CV76" s="36">
        <f t="shared" si="36"/>
        <v>625</v>
      </c>
      <c r="CW76" s="49">
        <v>0</v>
      </c>
      <c r="CX76" s="34">
        <f aca="true" t="shared" si="41" ref="CX76:CZ102">CI76+CL76+CO76+CR76+CU76</f>
        <v>1500</v>
      </c>
      <c r="CY76" s="34">
        <f t="shared" si="41"/>
        <v>625</v>
      </c>
      <c r="CZ76" s="34">
        <f t="shared" si="41"/>
        <v>0</v>
      </c>
    </row>
    <row r="77" spans="1:104" ht="15">
      <c r="A77" s="32">
        <v>66</v>
      </c>
      <c r="B77" s="33" t="s">
        <v>100</v>
      </c>
      <c r="C77" s="34">
        <v>0.4592</v>
      </c>
      <c r="D77" s="34">
        <v>1009.3906</v>
      </c>
      <c r="E77" s="34">
        <f>CF77+CX77-CU77</f>
        <v>18766.9</v>
      </c>
      <c r="F77" s="34">
        <f>CG77+CY77-CV77</f>
        <v>7819.541666666666</v>
      </c>
      <c r="G77" s="34">
        <f>CH77+CZ77-CW77</f>
        <v>6121.182000000001</v>
      </c>
      <c r="H77" s="34">
        <f aca="true" t="shared" si="42" ref="H77:H103">G77/F77*100</f>
        <v>78.28057271046364</v>
      </c>
      <c r="I77" s="34">
        <f aca="true" t="shared" si="43" ref="I77:I102">Q77+U77+AB77+AI77+AL77+AO77+BD77+BK77+BN77+BQ77+BT77+BW77+CC77</f>
        <v>4705</v>
      </c>
      <c r="J77" s="34">
        <f aca="true" t="shared" si="44" ref="J77:J102">R77+V77+AC77+AJ77+AM77+AP77+BE77+BL77+BO77+BR77+BU77+BX77+CD77</f>
        <v>1960.4166666666663</v>
      </c>
      <c r="K77" s="34">
        <f aca="true" t="shared" si="45" ref="K77:K102">S77+W77+AD77+AK77+AN77+AQ77+BF77+BM77+BP77+BS77+BV77+BY77+CE77</f>
        <v>512.082</v>
      </c>
      <c r="L77" s="34">
        <f aca="true" t="shared" si="46" ref="L77:L103">K77/J77*100</f>
        <v>26.12107970244421</v>
      </c>
      <c r="M77" s="35">
        <f aca="true" t="shared" si="47" ref="M77:O103">Q77+AB77</f>
        <v>600.5</v>
      </c>
      <c r="N77" s="35">
        <f t="shared" si="47"/>
        <v>250.20833333333331</v>
      </c>
      <c r="O77" s="35">
        <f aca="true" t="shared" si="48" ref="O77:O102">S77+AD77</f>
        <v>175.082</v>
      </c>
      <c r="P77" s="35">
        <f aca="true" t="shared" si="49" ref="P77:P103">O77/N77*100</f>
        <v>69.97448792672772</v>
      </c>
      <c r="Q77" s="36">
        <v>0</v>
      </c>
      <c r="R77" s="36">
        <f aca="true" t="shared" si="50" ref="R77:R102">Q77/12*5</f>
        <v>0</v>
      </c>
      <c r="S77" s="48">
        <v>0.082</v>
      </c>
      <c r="T77" s="34"/>
      <c r="U77" s="36">
        <v>2839.6</v>
      </c>
      <c r="V77" s="36">
        <f aca="true" t="shared" si="51" ref="V77:V102">U77/12*5</f>
        <v>1183.1666666666665</v>
      </c>
      <c r="W77" s="48">
        <v>293</v>
      </c>
      <c r="X77" s="34">
        <f aca="true" t="shared" si="52" ref="X77:X103">W77/V77*100</f>
        <v>24.764051274827445</v>
      </c>
      <c r="Y77" s="38"/>
      <c r="Z77" s="38"/>
      <c r="AA77" s="51"/>
      <c r="AB77" s="36">
        <v>600.5</v>
      </c>
      <c r="AC77" s="36">
        <f aca="true" t="shared" si="53" ref="AC77:AC102">AB77/12*5</f>
        <v>250.20833333333331</v>
      </c>
      <c r="AD77" s="48">
        <v>175</v>
      </c>
      <c r="AE77" s="34">
        <f aca="true" t="shared" si="54" ref="AE77:AE103">AD77/AC77*100</f>
        <v>69.94171523730225</v>
      </c>
      <c r="AF77" s="39"/>
      <c r="AG77" s="39"/>
      <c r="AH77" s="51"/>
      <c r="AI77" s="40">
        <v>260</v>
      </c>
      <c r="AJ77" s="36">
        <f aca="true" t="shared" si="55" ref="AJ77:AJ102">AI77/12*5</f>
        <v>108.33333333333334</v>
      </c>
      <c r="AK77" s="48">
        <v>0</v>
      </c>
      <c r="AL77" s="51"/>
      <c r="AM77" s="36">
        <f aca="true" t="shared" si="56" ref="AM77:AM102">AL77/12*5</f>
        <v>0</v>
      </c>
      <c r="AN77" s="48">
        <v>0</v>
      </c>
      <c r="AO77" s="36"/>
      <c r="AP77" s="36">
        <f aca="true" t="shared" si="57" ref="AP77:AP102">AO77/12*5</f>
        <v>0</v>
      </c>
      <c r="AQ77" s="37">
        <f>'[1]Sheet1'!G69+'[1]Sheet1'!F69</f>
        <v>0</v>
      </c>
      <c r="AR77" s="51">
        <v>0</v>
      </c>
      <c r="AS77" s="36">
        <f aca="true" t="shared" si="58" ref="AS77:AS102">AR77/12*3</f>
        <v>0</v>
      </c>
      <c r="AT77" s="51"/>
      <c r="AU77" s="51">
        <v>13461.9</v>
      </c>
      <c r="AV77" s="36">
        <f aca="true" t="shared" si="59" ref="AV77:AV102">AU77/12*5</f>
        <v>5609.125</v>
      </c>
      <c r="AW77" s="48">
        <v>5609.1</v>
      </c>
      <c r="AX77" s="51"/>
      <c r="AY77" s="36">
        <f aca="true" t="shared" si="60" ref="AY77:AY102">AX77/12*5</f>
        <v>0</v>
      </c>
      <c r="AZ77" s="48">
        <v>0</v>
      </c>
      <c r="BA77" s="51">
        <v>0</v>
      </c>
      <c r="BB77" s="36">
        <f aca="true" t="shared" si="61" ref="BB77:BB102">BA77/12*5</f>
        <v>0</v>
      </c>
      <c r="BC77" s="51"/>
      <c r="BD77" s="36"/>
      <c r="BE77" s="36">
        <f aca="true" t="shared" si="62" ref="BE77:BE102">BD77/12*5</f>
        <v>0</v>
      </c>
      <c r="BF77" s="234">
        <f>'[1]Sheet1'!B69+'[1]Sheet1'!C69+'[1]Sheet1'!D69+'[1]Sheet1'!A69</f>
        <v>0</v>
      </c>
      <c r="BG77" s="42">
        <f aca="true" t="shared" si="63" ref="BG77:BI103">BK77+BN77+BQ77+BT77</f>
        <v>1004.9</v>
      </c>
      <c r="BH77" s="42">
        <f t="shared" si="63"/>
        <v>418.7083333333333</v>
      </c>
      <c r="BI77" s="42">
        <f t="shared" si="63"/>
        <v>44</v>
      </c>
      <c r="BJ77" s="42">
        <f aca="true" t="shared" si="64" ref="BJ77:BJ103">BI77/BH77*100</f>
        <v>10.508508309284506</v>
      </c>
      <c r="BK77" s="51">
        <v>1004.9</v>
      </c>
      <c r="BL77" s="36">
        <f aca="true" t="shared" si="65" ref="BL77:BL102">BK77/12*5</f>
        <v>418.7083333333333</v>
      </c>
      <c r="BM77" s="48">
        <v>44</v>
      </c>
      <c r="BN77" s="51"/>
      <c r="BO77" s="36">
        <f aca="true" t="shared" si="66" ref="BO77:BO102">BN77/12*5</f>
        <v>0</v>
      </c>
      <c r="BP77" s="48">
        <v>0</v>
      </c>
      <c r="BQ77" s="51"/>
      <c r="BR77" s="36">
        <f aca="true" t="shared" si="67" ref="BR77:BR102">BQ77/12*4</f>
        <v>0</v>
      </c>
      <c r="BS77" s="48">
        <v>0</v>
      </c>
      <c r="BT77" s="51"/>
      <c r="BU77" s="36">
        <f aca="true" t="shared" si="68" ref="BU77:BU102">BT77/12*5</f>
        <v>0</v>
      </c>
      <c r="BV77" s="48">
        <v>0</v>
      </c>
      <c r="BW77" s="36"/>
      <c r="BX77" s="36">
        <f aca="true" t="shared" si="69" ref="BX77:BX102">BW77/12*5</f>
        <v>0</v>
      </c>
      <c r="BY77" s="41"/>
      <c r="BZ77" s="36">
        <v>600</v>
      </c>
      <c r="CA77" s="36">
        <f aca="true" t="shared" si="70" ref="CA77:CA102">BZ77/12*5</f>
        <v>250</v>
      </c>
      <c r="CB77" s="48">
        <v>0</v>
      </c>
      <c r="CC77" s="36"/>
      <c r="CD77" s="36">
        <f aca="true" t="shared" si="71" ref="CD77:CD102">CC77/12*5</f>
        <v>0</v>
      </c>
      <c r="CE77" s="49">
        <v>0</v>
      </c>
      <c r="CF77" s="34">
        <f t="shared" si="40"/>
        <v>18766.9</v>
      </c>
      <c r="CG77" s="34">
        <f t="shared" si="40"/>
        <v>7819.541666666666</v>
      </c>
      <c r="CH77" s="34">
        <f t="shared" si="40"/>
        <v>6121.182000000001</v>
      </c>
      <c r="CI77" s="51">
        <v>0</v>
      </c>
      <c r="CJ77" s="36">
        <f aca="true" t="shared" si="72" ref="CJ77:CJ102">CI77/12*5</f>
        <v>0</v>
      </c>
      <c r="CK77" s="233">
        <v>0</v>
      </c>
      <c r="CL77" s="51">
        <v>0</v>
      </c>
      <c r="CM77" s="36">
        <f aca="true" t="shared" si="73" ref="CM77:CM102">CL77/12*3</f>
        <v>0</v>
      </c>
      <c r="CN77" s="52"/>
      <c r="CO77" s="51"/>
      <c r="CP77" s="36">
        <f aca="true" t="shared" si="74" ref="CP77:CP102">CO77/12*3</f>
        <v>0</v>
      </c>
      <c r="CQ77" s="51"/>
      <c r="CR77" s="51">
        <v>0</v>
      </c>
      <c r="CS77" s="36">
        <f aca="true" t="shared" si="75" ref="CS77:CS102">CR77/12*5</f>
        <v>0</v>
      </c>
      <c r="CT77" s="48">
        <v>0</v>
      </c>
      <c r="CU77" s="44">
        <v>1650</v>
      </c>
      <c r="CV77" s="36">
        <f aca="true" t="shared" si="76" ref="CV77:CV102">CU77/12*5</f>
        <v>687.5</v>
      </c>
      <c r="CW77" s="49">
        <v>0</v>
      </c>
      <c r="CX77" s="34">
        <f t="shared" si="41"/>
        <v>1650</v>
      </c>
      <c r="CY77" s="34">
        <f t="shared" si="41"/>
        <v>687.5</v>
      </c>
      <c r="CZ77" s="34">
        <f t="shared" si="41"/>
        <v>0</v>
      </c>
    </row>
    <row r="78" spans="1:104" ht="15">
      <c r="A78" s="32">
        <v>67</v>
      </c>
      <c r="B78" s="33" t="s">
        <v>101</v>
      </c>
      <c r="C78" s="34">
        <v>3856.5031</v>
      </c>
      <c r="D78" s="34">
        <v>1084.3231</v>
      </c>
      <c r="E78" s="34">
        <f>CF78+CX78-CU78</f>
        <v>50895</v>
      </c>
      <c r="F78" s="34">
        <f>CG78+CY78-CV78</f>
        <v>21206.25</v>
      </c>
      <c r="G78" s="34">
        <f>CH78+CZ78-CW78</f>
        <v>18332.094999999998</v>
      </c>
      <c r="H78" s="34">
        <f t="shared" si="42"/>
        <v>86.44666077217799</v>
      </c>
      <c r="I78" s="34">
        <f t="shared" si="43"/>
        <v>13112</v>
      </c>
      <c r="J78" s="34">
        <f t="shared" si="44"/>
        <v>5463.333333333334</v>
      </c>
      <c r="K78" s="34">
        <f t="shared" si="45"/>
        <v>3089.095</v>
      </c>
      <c r="L78" s="34">
        <f t="shared" si="46"/>
        <v>56.542312385600965</v>
      </c>
      <c r="M78" s="35">
        <f t="shared" si="47"/>
        <v>2332.4</v>
      </c>
      <c r="N78" s="35">
        <f t="shared" si="47"/>
        <v>971.8333333333334</v>
      </c>
      <c r="O78" s="35">
        <f t="shared" si="48"/>
        <v>797.995</v>
      </c>
      <c r="P78" s="35">
        <f t="shared" si="49"/>
        <v>82.11233064654434</v>
      </c>
      <c r="Q78" s="36">
        <v>21.4</v>
      </c>
      <c r="R78" s="36">
        <f t="shared" si="50"/>
        <v>8.916666666666666</v>
      </c>
      <c r="S78" s="48">
        <v>0.096</v>
      </c>
      <c r="T78" s="34">
        <f aca="true" t="shared" si="77" ref="T78:T103">S78/R78*100</f>
        <v>1.0766355140186918</v>
      </c>
      <c r="U78" s="36">
        <v>7341.6</v>
      </c>
      <c r="V78" s="36">
        <f t="shared" si="51"/>
        <v>3059.0000000000005</v>
      </c>
      <c r="W78" s="48">
        <v>1299.5</v>
      </c>
      <c r="X78" s="34">
        <f t="shared" si="52"/>
        <v>42.48120300751879</v>
      </c>
      <c r="Y78" s="38"/>
      <c r="Z78" s="38"/>
      <c r="AA78" s="51"/>
      <c r="AB78" s="36">
        <v>2311</v>
      </c>
      <c r="AC78" s="36">
        <f t="shared" si="53"/>
        <v>962.9166666666667</v>
      </c>
      <c r="AD78" s="48">
        <v>797.899</v>
      </c>
      <c r="AE78" s="34">
        <f t="shared" si="54"/>
        <v>82.8627260926006</v>
      </c>
      <c r="AF78" s="39"/>
      <c r="AG78" s="39"/>
      <c r="AH78" s="51"/>
      <c r="AI78" s="40">
        <v>250</v>
      </c>
      <c r="AJ78" s="36">
        <f t="shared" si="55"/>
        <v>104.16666666666666</v>
      </c>
      <c r="AK78" s="48">
        <v>44</v>
      </c>
      <c r="AL78" s="51"/>
      <c r="AM78" s="36">
        <f t="shared" si="56"/>
        <v>0</v>
      </c>
      <c r="AN78" s="48">
        <v>0</v>
      </c>
      <c r="AO78" s="36"/>
      <c r="AP78" s="36">
        <f t="shared" si="57"/>
        <v>0</v>
      </c>
      <c r="AQ78" s="37">
        <f>'[1]Sheet1'!G70+'[1]Sheet1'!F70</f>
        <v>0</v>
      </c>
      <c r="AR78" s="51">
        <v>0</v>
      </c>
      <c r="AS78" s="36">
        <f t="shared" si="58"/>
        <v>0</v>
      </c>
      <c r="AT78" s="51"/>
      <c r="AU78" s="51">
        <v>36583</v>
      </c>
      <c r="AV78" s="36">
        <f t="shared" si="59"/>
        <v>15242.916666666668</v>
      </c>
      <c r="AW78" s="48">
        <v>15243</v>
      </c>
      <c r="AX78" s="51"/>
      <c r="AY78" s="36">
        <f t="shared" si="60"/>
        <v>0</v>
      </c>
      <c r="AZ78" s="48">
        <v>0</v>
      </c>
      <c r="BA78" s="51">
        <v>0</v>
      </c>
      <c r="BB78" s="36">
        <f t="shared" si="61"/>
        <v>0</v>
      </c>
      <c r="BC78" s="51"/>
      <c r="BD78" s="36">
        <v>50</v>
      </c>
      <c r="BE78" s="36">
        <f t="shared" si="62"/>
        <v>20.833333333333336</v>
      </c>
      <c r="BF78" s="234">
        <f>'[1]Sheet1'!B70+'[1]Sheet1'!C70+'[1]Sheet1'!D70+'[1]Sheet1'!A70</f>
        <v>50</v>
      </c>
      <c r="BG78" s="42">
        <f t="shared" si="63"/>
        <v>2388</v>
      </c>
      <c r="BH78" s="42">
        <f t="shared" si="63"/>
        <v>995</v>
      </c>
      <c r="BI78" s="42">
        <f t="shared" si="63"/>
        <v>897.6</v>
      </c>
      <c r="BJ78" s="42">
        <f t="shared" si="64"/>
        <v>90.21105527638191</v>
      </c>
      <c r="BK78" s="51">
        <v>2388</v>
      </c>
      <c r="BL78" s="36">
        <f t="shared" si="65"/>
        <v>995</v>
      </c>
      <c r="BM78" s="48">
        <v>897.6</v>
      </c>
      <c r="BN78" s="51"/>
      <c r="BO78" s="36">
        <f t="shared" si="66"/>
        <v>0</v>
      </c>
      <c r="BP78" s="48">
        <v>0</v>
      </c>
      <c r="BQ78" s="51">
        <v>0</v>
      </c>
      <c r="BR78" s="36">
        <f t="shared" si="67"/>
        <v>0</v>
      </c>
      <c r="BS78" s="48">
        <v>0</v>
      </c>
      <c r="BT78" s="51"/>
      <c r="BU78" s="36">
        <f t="shared" si="68"/>
        <v>0</v>
      </c>
      <c r="BV78" s="48">
        <v>0</v>
      </c>
      <c r="BW78" s="36">
        <v>750</v>
      </c>
      <c r="BX78" s="36">
        <f t="shared" si="69"/>
        <v>312.5</v>
      </c>
      <c r="BY78" s="41"/>
      <c r="BZ78" s="36">
        <v>1200</v>
      </c>
      <c r="CA78" s="36">
        <f t="shared" si="70"/>
        <v>500</v>
      </c>
      <c r="CB78" s="48">
        <v>0</v>
      </c>
      <c r="CC78" s="36"/>
      <c r="CD78" s="36">
        <f t="shared" si="71"/>
        <v>0</v>
      </c>
      <c r="CE78" s="49">
        <v>0</v>
      </c>
      <c r="CF78" s="34">
        <f t="shared" si="40"/>
        <v>50895</v>
      </c>
      <c r="CG78" s="34">
        <f t="shared" si="40"/>
        <v>21206.25</v>
      </c>
      <c r="CH78" s="34">
        <f t="shared" si="40"/>
        <v>18332.094999999998</v>
      </c>
      <c r="CI78" s="51"/>
      <c r="CJ78" s="36">
        <f t="shared" si="72"/>
        <v>0</v>
      </c>
      <c r="CK78" s="233">
        <v>0</v>
      </c>
      <c r="CL78" s="51">
        <v>0</v>
      </c>
      <c r="CM78" s="36">
        <f t="shared" si="73"/>
        <v>0</v>
      </c>
      <c r="CN78" s="52"/>
      <c r="CO78" s="51"/>
      <c r="CP78" s="36">
        <f t="shared" si="74"/>
        <v>0</v>
      </c>
      <c r="CQ78" s="51"/>
      <c r="CR78" s="51">
        <v>0</v>
      </c>
      <c r="CS78" s="36">
        <f t="shared" si="75"/>
        <v>0</v>
      </c>
      <c r="CT78" s="48">
        <v>0</v>
      </c>
      <c r="CU78" s="44">
        <v>1420</v>
      </c>
      <c r="CV78" s="36">
        <f t="shared" si="76"/>
        <v>591.6666666666666</v>
      </c>
      <c r="CW78" s="49">
        <v>0</v>
      </c>
      <c r="CX78" s="34">
        <f t="shared" si="41"/>
        <v>1420</v>
      </c>
      <c r="CY78" s="34">
        <f t="shared" si="41"/>
        <v>591.6666666666666</v>
      </c>
      <c r="CZ78" s="34">
        <f t="shared" si="41"/>
        <v>0</v>
      </c>
    </row>
    <row r="79" spans="1:104" ht="15">
      <c r="A79" s="32">
        <v>68</v>
      </c>
      <c r="B79" s="33" t="s">
        <v>102</v>
      </c>
      <c r="C79" s="34">
        <v>117.5766</v>
      </c>
      <c r="D79" s="34">
        <v>4750.1774</v>
      </c>
      <c r="E79" s="34">
        <f>CF79+CX79-CU79</f>
        <v>97724</v>
      </c>
      <c r="F79" s="34">
        <f>CG79+CY79-CV79</f>
        <v>40718.333333333336</v>
      </c>
      <c r="G79" s="34">
        <f>CH79+CZ79-CW79</f>
        <v>38388.293999999994</v>
      </c>
      <c r="H79" s="34">
        <f t="shared" si="42"/>
        <v>94.27766526134826</v>
      </c>
      <c r="I79" s="34">
        <f t="shared" si="43"/>
        <v>11162</v>
      </c>
      <c r="J79" s="34">
        <f t="shared" si="44"/>
        <v>4650.833333333333</v>
      </c>
      <c r="K79" s="34">
        <f t="shared" si="45"/>
        <v>2820.794</v>
      </c>
      <c r="L79" s="34">
        <f t="shared" si="46"/>
        <v>60.65136713850564</v>
      </c>
      <c r="M79" s="35">
        <f t="shared" si="47"/>
        <v>2861.9</v>
      </c>
      <c r="N79" s="35">
        <f t="shared" si="47"/>
        <v>1192.4583333333333</v>
      </c>
      <c r="O79" s="35">
        <f t="shared" si="48"/>
        <v>1967.194</v>
      </c>
      <c r="P79" s="35">
        <f t="shared" si="49"/>
        <v>164.96962158006917</v>
      </c>
      <c r="Q79" s="36">
        <v>2</v>
      </c>
      <c r="R79" s="36">
        <f t="shared" si="50"/>
        <v>0.8333333333333333</v>
      </c>
      <c r="S79" s="48">
        <v>0.594</v>
      </c>
      <c r="T79" s="34">
        <f t="shared" si="77"/>
        <v>71.28</v>
      </c>
      <c r="U79" s="36">
        <v>7569.1</v>
      </c>
      <c r="V79" s="36">
        <f t="shared" si="51"/>
        <v>3153.7916666666665</v>
      </c>
      <c r="W79" s="48">
        <v>695.9</v>
      </c>
      <c r="X79" s="34">
        <f t="shared" si="52"/>
        <v>22.065503164180683</v>
      </c>
      <c r="Y79" s="38"/>
      <c r="Z79" s="38"/>
      <c r="AA79" s="51"/>
      <c r="AB79" s="36">
        <v>2859.9</v>
      </c>
      <c r="AC79" s="36">
        <f t="shared" si="53"/>
        <v>1191.625</v>
      </c>
      <c r="AD79" s="48">
        <v>1966.6</v>
      </c>
      <c r="AE79" s="34">
        <f t="shared" si="54"/>
        <v>165.03514108884926</v>
      </c>
      <c r="AF79" s="39"/>
      <c r="AG79" s="39"/>
      <c r="AH79" s="51"/>
      <c r="AI79" s="40">
        <v>300</v>
      </c>
      <c r="AJ79" s="36">
        <f t="shared" si="55"/>
        <v>125</v>
      </c>
      <c r="AK79" s="48">
        <v>0</v>
      </c>
      <c r="AL79" s="51"/>
      <c r="AM79" s="36">
        <f t="shared" si="56"/>
        <v>0</v>
      </c>
      <c r="AN79" s="48">
        <v>0</v>
      </c>
      <c r="AO79" s="36"/>
      <c r="AP79" s="36">
        <f t="shared" si="57"/>
        <v>0</v>
      </c>
      <c r="AQ79" s="37">
        <f>'[1]Sheet1'!G71+'[1]Sheet1'!F71</f>
        <v>0</v>
      </c>
      <c r="AR79" s="51">
        <v>0</v>
      </c>
      <c r="AS79" s="36">
        <f t="shared" si="58"/>
        <v>0</v>
      </c>
      <c r="AT79" s="51"/>
      <c r="AU79" s="51">
        <v>85362</v>
      </c>
      <c r="AV79" s="36">
        <f t="shared" si="59"/>
        <v>35567.5</v>
      </c>
      <c r="AW79" s="48">
        <v>35567.5</v>
      </c>
      <c r="AX79" s="51"/>
      <c r="AY79" s="36">
        <f t="shared" si="60"/>
        <v>0</v>
      </c>
      <c r="AZ79" s="48">
        <v>0</v>
      </c>
      <c r="BA79" s="51">
        <v>0</v>
      </c>
      <c r="BB79" s="36">
        <f t="shared" si="61"/>
        <v>0</v>
      </c>
      <c r="BC79" s="51"/>
      <c r="BD79" s="36"/>
      <c r="BE79" s="36">
        <f t="shared" si="62"/>
        <v>0</v>
      </c>
      <c r="BF79" s="234">
        <f>'[1]Sheet1'!B71+'[1]Sheet1'!C71+'[1]Sheet1'!D71+'[1]Sheet1'!A71</f>
        <v>0</v>
      </c>
      <c r="BG79" s="42">
        <f t="shared" si="63"/>
        <v>431</v>
      </c>
      <c r="BH79" s="42">
        <f t="shared" si="63"/>
        <v>179.58333333333331</v>
      </c>
      <c r="BI79" s="42">
        <f t="shared" si="63"/>
        <v>157.7</v>
      </c>
      <c r="BJ79" s="42">
        <f t="shared" si="64"/>
        <v>87.81438515081207</v>
      </c>
      <c r="BK79" s="51">
        <v>431</v>
      </c>
      <c r="BL79" s="36">
        <f t="shared" si="65"/>
        <v>179.58333333333331</v>
      </c>
      <c r="BM79" s="48">
        <v>157.7</v>
      </c>
      <c r="BN79" s="51"/>
      <c r="BO79" s="36">
        <f t="shared" si="66"/>
        <v>0</v>
      </c>
      <c r="BP79" s="48">
        <v>0</v>
      </c>
      <c r="BQ79" s="51"/>
      <c r="BR79" s="36">
        <f t="shared" si="67"/>
        <v>0</v>
      </c>
      <c r="BS79" s="48">
        <v>0</v>
      </c>
      <c r="BT79" s="51"/>
      <c r="BU79" s="36">
        <f t="shared" si="68"/>
        <v>0</v>
      </c>
      <c r="BV79" s="48">
        <v>0</v>
      </c>
      <c r="BW79" s="36"/>
      <c r="BX79" s="36">
        <f t="shared" si="69"/>
        <v>0</v>
      </c>
      <c r="BY79" s="41"/>
      <c r="BZ79" s="36">
        <v>1200</v>
      </c>
      <c r="CA79" s="36">
        <f t="shared" si="70"/>
        <v>500</v>
      </c>
      <c r="CB79" s="48">
        <v>0</v>
      </c>
      <c r="CC79" s="36"/>
      <c r="CD79" s="36">
        <f t="shared" si="71"/>
        <v>0</v>
      </c>
      <c r="CE79" s="49">
        <v>0</v>
      </c>
      <c r="CF79" s="34">
        <f t="shared" si="40"/>
        <v>97724</v>
      </c>
      <c r="CG79" s="34">
        <f t="shared" si="40"/>
        <v>40718.333333333336</v>
      </c>
      <c r="CH79" s="34">
        <f t="shared" si="40"/>
        <v>38388.293999999994</v>
      </c>
      <c r="CI79" s="51">
        <v>0</v>
      </c>
      <c r="CJ79" s="36">
        <f t="shared" si="72"/>
        <v>0</v>
      </c>
      <c r="CK79" s="233">
        <v>0</v>
      </c>
      <c r="CL79" s="51">
        <v>0</v>
      </c>
      <c r="CM79" s="36">
        <f t="shared" si="73"/>
        <v>0</v>
      </c>
      <c r="CN79" s="52"/>
      <c r="CO79" s="51"/>
      <c r="CP79" s="36">
        <f t="shared" si="74"/>
        <v>0</v>
      </c>
      <c r="CQ79" s="51"/>
      <c r="CR79" s="51">
        <v>0</v>
      </c>
      <c r="CS79" s="36">
        <f t="shared" si="75"/>
        <v>0</v>
      </c>
      <c r="CT79" s="48">
        <v>0</v>
      </c>
      <c r="CU79" s="44">
        <v>0</v>
      </c>
      <c r="CV79" s="36">
        <f t="shared" si="76"/>
        <v>0</v>
      </c>
      <c r="CW79" s="49">
        <v>8063.145</v>
      </c>
      <c r="CX79" s="34">
        <f t="shared" si="41"/>
        <v>0</v>
      </c>
      <c r="CY79" s="34">
        <f t="shared" si="41"/>
        <v>0</v>
      </c>
      <c r="CZ79" s="34">
        <f t="shared" si="41"/>
        <v>8063.145</v>
      </c>
    </row>
    <row r="80" spans="1:104" ht="15">
      <c r="A80" s="32">
        <v>69</v>
      </c>
      <c r="B80" s="33" t="s">
        <v>103</v>
      </c>
      <c r="C80" s="34">
        <v>5899.226</v>
      </c>
      <c r="D80" s="34">
        <v>18459.27</v>
      </c>
      <c r="E80" s="34">
        <f>CF80+CX80-CU80</f>
        <v>74425.8</v>
      </c>
      <c r="F80" s="34">
        <f>CG80+CY80-CV80</f>
        <v>31010.750000000004</v>
      </c>
      <c r="G80" s="34">
        <f>CH80+CZ80-CW80</f>
        <v>28865.025999999998</v>
      </c>
      <c r="H80" s="34">
        <f t="shared" si="42"/>
        <v>93.08070910893801</v>
      </c>
      <c r="I80" s="34">
        <f t="shared" si="43"/>
        <v>10756</v>
      </c>
      <c r="J80" s="34">
        <f t="shared" si="44"/>
        <v>4481.666666666667</v>
      </c>
      <c r="K80" s="34">
        <f t="shared" si="45"/>
        <v>2335.926</v>
      </c>
      <c r="L80" s="34">
        <f t="shared" si="46"/>
        <v>52.121814801041275</v>
      </c>
      <c r="M80" s="35">
        <f t="shared" si="47"/>
        <v>3500</v>
      </c>
      <c r="N80" s="35">
        <f t="shared" si="47"/>
        <v>1458.3333333333335</v>
      </c>
      <c r="O80" s="35">
        <f t="shared" si="48"/>
        <v>1318.073</v>
      </c>
      <c r="P80" s="35">
        <f t="shared" si="49"/>
        <v>90.38214857142857</v>
      </c>
      <c r="Q80" s="36">
        <v>0</v>
      </c>
      <c r="R80" s="36">
        <f t="shared" si="50"/>
        <v>0</v>
      </c>
      <c r="S80" s="48">
        <v>0.308</v>
      </c>
      <c r="T80" s="34"/>
      <c r="U80" s="36">
        <v>5406</v>
      </c>
      <c r="V80" s="36">
        <f t="shared" si="51"/>
        <v>2252.5</v>
      </c>
      <c r="W80" s="48">
        <v>732.303</v>
      </c>
      <c r="X80" s="34">
        <f t="shared" si="52"/>
        <v>32.51067702552719</v>
      </c>
      <c r="Y80" s="38"/>
      <c r="Z80" s="38"/>
      <c r="AA80" s="51"/>
      <c r="AB80" s="36">
        <v>3500</v>
      </c>
      <c r="AC80" s="36">
        <f t="shared" si="53"/>
        <v>1458.3333333333335</v>
      </c>
      <c r="AD80" s="48">
        <v>1317.765</v>
      </c>
      <c r="AE80" s="34">
        <f t="shared" si="54"/>
        <v>90.36102857142858</v>
      </c>
      <c r="AF80" s="39"/>
      <c r="AG80" s="39"/>
      <c r="AH80" s="51"/>
      <c r="AI80" s="40">
        <v>350</v>
      </c>
      <c r="AJ80" s="36">
        <f t="shared" si="55"/>
        <v>145.83333333333334</v>
      </c>
      <c r="AK80" s="48">
        <v>212.45</v>
      </c>
      <c r="AL80" s="51"/>
      <c r="AM80" s="36">
        <f t="shared" si="56"/>
        <v>0</v>
      </c>
      <c r="AN80" s="48">
        <v>0</v>
      </c>
      <c r="AO80" s="36"/>
      <c r="AP80" s="36">
        <f t="shared" si="57"/>
        <v>0</v>
      </c>
      <c r="AQ80" s="37">
        <f>'[1]Sheet1'!G72+'[1]Sheet1'!F72</f>
        <v>0</v>
      </c>
      <c r="AR80" s="51">
        <v>0</v>
      </c>
      <c r="AS80" s="36">
        <f t="shared" si="58"/>
        <v>0</v>
      </c>
      <c r="AT80" s="51"/>
      <c r="AU80" s="51">
        <v>63669.8</v>
      </c>
      <c r="AV80" s="36">
        <f t="shared" si="59"/>
        <v>26529.083333333332</v>
      </c>
      <c r="AW80" s="48">
        <v>26529.1</v>
      </c>
      <c r="AX80" s="51"/>
      <c r="AY80" s="36">
        <f t="shared" si="60"/>
        <v>0</v>
      </c>
      <c r="AZ80" s="48">
        <v>0</v>
      </c>
      <c r="BA80" s="51">
        <v>0</v>
      </c>
      <c r="BB80" s="36">
        <f t="shared" si="61"/>
        <v>0</v>
      </c>
      <c r="BC80" s="51"/>
      <c r="BD80" s="36"/>
      <c r="BE80" s="36">
        <f t="shared" si="62"/>
        <v>0</v>
      </c>
      <c r="BF80" s="234">
        <f>'[1]Sheet1'!B72+'[1]Sheet1'!C72+'[1]Sheet1'!D72+'[1]Sheet1'!A72</f>
        <v>0.1</v>
      </c>
      <c r="BG80" s="42">
        <f t="shared" si="63"/>
        <v>1500</v>
      </c>
      <c r="BH80" s="42">
        <f t="shared" si="63"/>
        <v>625</v>
      </c>
      <c r="BI80" s="42">
        <f t="shared" si="63"/>
        <v>73</v>
      </c>
      <c r="BJ80" s="42">
        <f t="shared" si="64"/>
        <v>11.68</v>
      </c>
      <c r="BK80" s="51">
        <v>1500</v>
      </c>
      <c r="BL80" s="36">
        <f t="shared" si="65"/>
        <v>625</v>
      </c>
      <c r="BM80" s="48">
        <v>73</v>
      </c>
      <c r="BN80" s="51"/>
      <c r="BO80" s="36">
        <f t="shared" si="66"/>
        <v>0</v>
      </c>
      <c r="BP80" s="48">
        <v>0</v>
      </c>
      <c r="BQ80" s="51"/>
      <c r="BR80" s="36">
        <f t="shared" si="67"/>
        <v>0</v>
      </c>
      <c r="BS80" s="48">
        <v>0</v>
      </c>
      <c r="BT80" s="51"/>
      <c r="BU80" s="36">
        <f t="shared" si="68"/>
        <v>0</v>
      </c>
      <c r="BV80" s="48">
        <v>0</v>
      </c>
      <c r="BW80" s="36"/>
      <c r="BX80" s="36">
        <f t="shared" si="69"/>
        <v>0</v>
      </c>
      <c r="BY80" s="41"/>
      <c r="BZ80" s="36">
        <v>0</v>
      </c>
      <c r="CA80" s="36">
        <f t="shared" si="70"/>
        <v>0</v>
      </c>
      <c r="CB80" s="48">
        <v>0</v>
      </c>
      <c r="CC80" s="36"/>
      <c r="CD80" s="36">
        <f t="shared" si="71"/>
        <v>0</v>
      </c>
      <c r="CE80" s="49">
        <v>0</v>
      </c>
      <c r="CF80" s="34">
        <f t="shared" si="40"/>
        <v>74425.8</v>
      </c>
      <c r="CG80" s="34">
        <f t="shared" si="40"/>
        <v>31010.75</v>
      </c>
      <c r="CH80" s="34">
        <f t="shared" si="40"/>
        <v>28865.025999999998</v>
      </c>
      <c r="CI80" s="51">
        <v>0</v>
      </c>
      <c r="CJ80" s="36">
        <f t="shared" si="72"/>
        <v>0</v>
      </c>
      <c r="CK80" s="233">
        <v>0</v>
      </c>
      <c r="CL80" s="51">
        <v>0</v>
      </c>
      <c r="CM80" s="36">
        <f t="shared" si="73"/>
        <v>0</v>
      </c>
      <c r="CN80" s="52"/>
      <c r="CO80" s="51"/>
      <c r="CP80" s="36">
        <f t="shared" si="74"/>
        <v>0</v>
      </c>
      <c r="CQ80" s="51"/>
      <c r="CR80" s="51">
        <v>0</v>
      </c>
      <c r="CS80" s="36">
        <f t="shared" si="75"/>
        <v>0</v>
      </c>
      <c r="CT80" s="48">
        <v>0</v>
      </c>
      <c r="CU80" s="44">
        <v>11300</v>
      </c>
      <c r="CV80" s="36">
        <f t="shared" si="76"/>
        <v>4708.333333333333</v>
      </c>
      <c r="CW80" s="49">
        <v>0</v>
      </c>
      <c r="CX80" s="34">
        <f t="shared" si="41"/>
        <v>11300</v>
      </c>
      <c r="CY80" s="34">
        <f t="shared" si="41"/>
        <v>4708.333333333333</v>
      </c>
      <c r="CZ80" s="34">
        <f t="shared" si="41"/>
        <v>0</v>
      </c>
    </row>
    <row r="81" spans="1:104" ht="15">
      <c r="A81" s="32">
        <v>70</v>
      </c>
      <c r="B81" s="33" t="s">
        <v>104</v>
      </c>
      <c r="C81" s="34">
        <v>250.3188</v>
      </c>
      <c r="D81" s="34">
        <v>5796.9124</v>
      </c>
      <c r="E81" s="34">
        <f>CF81+CX81-CU81</f>
        <v>61964.299999999996</v>
      </c>
      <c r="F81" s="34">
        <f>CG81+CY81-CV81</f>
        <v>25818.45833333333</v>
      </c>
      <c r="G81" s="34">
        <f>CH81+CZ81-CW81</f>
        <v>22970.45</v>
      </c>
      <c r="H81" s="34">
        <f t="shared" si="42"/>
        <v>88.96909994948706</v>
      </c>
      <c r="I81" s="34">
        <f t="shared" si="43"/>
        <v>10892.3</v>
      </c>
      <c r="J81" s="34">
        <f t="shared" si="44"/>
        <v>4538.458333333333</v>
      </c>
      <c r="K81" s="34">
        <f t="shared" si="45"/>
        <v>2248.85</v>
      </c>
      <c r="L81" s="34">
        <f t="shared" si="46"/>
        <v>49.550967197010735</v>
      </c>
      <c r="M81" s="35">
        <f t="shared" si="47"/>
        <v>3724.3</v>
      </c>
      <c r="N81" s="35">
        <f t="shared" si="47"/>
        <v>1551.7916666666667</v>
      </c>
      <c r="O81" s="35">
        <f t="shared" si="48"/>
        <v>1347.8</v>
      </c>
      <c r="P81" s="35">
        <f t="shared" si="49"/>
        <v>86.85444244556024</v>
      </c>
      <c r="Q81" s="36">
        <v>60</v>
      </c>
      <c r="R81" s="36">
        <f t="shared" si="50"/>
        <v>25</v>
      </c>
      <c r="S81" s="48">
        <v>21.8</v>
      </c>
      <c r="T81" s="34">
        <f t="shared" si="77"/>
        <v>87.2</v>
      </c>
      <c r="U81" s="36">
        <v>6608</v>
      </c>
      <c r="V81" s="36">
        <f t="shared" si="51"/>
        <v>2753.333333333333</v>
      </c>
      <c r="W81" s="48">
        <v>556.5</v>
      </c>
      <c r="X81" s="34">
        <f t="shared" si="52"/>
        <v>20.211864406779664</v>
      </c>
      <c r="Y81" s="38"/>
      <c r="Z81" s="38"/>
      <c r="AA81" s="51"/>
      <c r="AB81" s="36">
        <v>3664.3</v>
      </c>
      <c r="AC81" s="36">
        <f t="shared" si="53"/>
        <v>1526.7916666666667</v>
      </c>
      <c r="AD81" s="48">
        <v>1326</v>
      </c>
      <c r="AE81" s="34">
        <f t="shared" si="54"/>
        <v>86.84878421526622</v>
      </c>
      <c r="AF81" s="39"/>
      <c r="AG81" s="39"/>
      <c r="AH81" s="51"/>
      <c r="AI81" s="40">
        <v>210</v>
      </c>
      <c r="AJ81" s="36">
        <f t="shared" si="55"/>
        <v>87.5</v>
      </c>
      <c r="AK81" s="48">
        <v>127.7</v>
      </c>
      <c r="AL81" s="51"/>
      <c r="AM81" s="36">
        <f t="shared" si="56"/>
        <v>0</v>
      </c>
      <c r="AN81" s="48">
        <v>0</v>
      </c>
      <c r="AO81" s="36"/>
      <c r="AP81" s="36">
        <f t="shared" si="57"/>
        <v>0</v>
      </c>
      <c r="AQ81" s="37">
        <f>'[1]Sheet1'!G73+'[1]Sheet1'!F73</f>
        <v>0</v>
      </c>
      <c r="AR81" s="51">
        <v>0</v>
      </c>
      <c r="AS81" s="36">
        <f t="shared" si="58"/>
        <v>0</v>
      </c>
      <c r="AT81" s="51"/>
      <c r="AU81" s="51">
        <v>49732</v>
      </c>
      <c r="AV81" s="36">
        <f t="shared" si="59"/>
        <v>20721.666666666664</v>
      </c>
      <c r="AW81" s="48">
        <v>20721.6</v>
      </c>
      <c r="AX81" s="51"/>
      <c r="AY81" s="36">
        <f t="shared" si="60"/>
        <v>0</v>
      </c>
      <c r="AZ81" s="48">
        <v>0</v>
      </c>
      <c r="BA81" s="51">
        <v>0</v>
      </c>
      <c r="BB81" s="36">
        <f t="shared" si="61"/>
        <v>0</v>
      </c>
      <c r="BC81" s="51"/>
      <c r="BD81" s="36">
        <v>180</v>
      </c>
      <c r="BE81" s="36">
        <f t="shared" si="62"/>
        <v>75</v>
      </c>
      <c r="BF81" s="234">
        <f>'[1]Sheet1'!B73+'[1]Sheet1'!C73+'[1]Sheet1'!D73+'[1]Sheet1'!A73</f>
        <v>104.4</v>
      </c>
      <c r="BG81" s="42">
        <f t="shared" si="63"/>
        <v>170</v>
      </c>
      <c r="BH81" s="42">
        <f t="shared" si="63"/>
        <v>70.83333333333333</v>
      </c>
      <c r="BI81" s="42">
        <f t="shared" si="63"/>
        <v>112.45</v>
      </c>
      <c r="BJ81" s="42">
        <f t="shared" si="64"/>
        <v>158.7529411764706</v>
      </c>
      <c r="BK81" s="51">
        <v>170</v>
      </c>
      <c r="BL81" s="36">
        <f t="shared" si="65"/>
        <v>70.83333333333333</v>
      </c>
      <c r="BM81" s="48">
        <v>112.45</v>
      </c>
      <c r="BN81" s="51"/>
      <c r="BO81" s="36">
        <f t="shared" si="66"/>
        <v>0</v>
      </c>
      <c r="BP81" s="48">
        <v>0</v>
      </c>
      <c r="BQ81" s="51"/>
      <c r="BR81" s="36">
        <f t="shared" si="67"/>
        <v>0</v>
      </c>
      <c r="BS81" s="48">
        <v>0</v>
      </c>
      <c r="BT81" s="51"/>
      <c r="BU81" s="36">
        <f t="shared" si="68"/>
        <v>0</v>
      </c>
      <c r="BV81" s="48">
        <v>0</v>
      </c>
      <c r="BW81" s="36"/>
      <c r="BX81" s="36">
        <f t="shared" si="69"/>
        <v>0</v>
      </c>
      <c r="BY81" s="41"/>
      <c r="BZ81" s="36">
        <v>1340</v>
      </c>
      <c r="CA81" s="36">
        <f t="shared" si="70"/>
        <v>558.3333333333334</v>
      </c>
      <c r="CB81" s="48">
        <v>0</v>
      </c>
      <c r="CC81" s="36"/>
      <c r="CD81" s="36">
        <f t="shared" si="71"/>
        <v>0</v>
      </c>
      <c r="CE81" s="49">
        <v>0</v>
      </c>
      <c r="CF81" s="34">
        <f t="shared" si="40"/>
        <v>61964.3</v>
      </c>
      <c r="CG81" s="34">
        <f t="shared" si="40"/>
        <v>25818.45833333333</v>
      </c>
      <c r="CH81" s="34">
        <f t="shared" si="40"/>
        <v>22970.45</v>
      </c>
      <c r="CI81" s="51">
        <v>0</v>
      </c>
      <c r="CJ81" s="36">
        <f t="shared" si="72"/>
        <v>0</v>
      </c>
      <c r="CK81" s="233">
        <v>0</v>
      </c>
      <c r="CL81" s="51">
        <v>0</v>
      </c>
      <c r="CM81" s="36">
        <f t="shared" si="73"/>
        <v>0</v>
      </c>
      <c r="CN81" s="52"/>
      <c r="CO81" s="51"/>
      <c r="CP81" s="36">
        <f t="shared" si="74"/>
        <v>0</v>
      </c>
      <c r="CQ81" s="51"/>
      <c r="CR81" s="51">
        <v>0</v>
      </c>
      <c r="CS81" s="36">
        <f t="shared" si="75"/>
        <v>0</v>
      </c>
      <c r="CT81" s="48">
        <v>0</v>
      </c>
      <c r="CU81" s="44">
        <v>8833.9</v>
      </c>
      <c r="CV81" s="36">
        <f t="shared" si="76"/>
        <v>3680.7916666666665</v>
      </c>
      <c r="CW81" s="49">
        <v>0</v>
      </c>
      <c r="CX81" s="34">
        <f t="shared" si="41"/>
        <v>8833.9</v>
      </c>
      <c r="CY81" s="34">
        <f t="shared" si="41"/>
        <v>3680.7916666666665</v>
      </c>
      <c r="CZ81" s="34">
        <f t="shared" si="41"/>
        <v>0</v>
      </c>
    </row>
    <row r="82" spans="1:104" ht="15">
      <c r="A82" s="32">
        <v>71</v>
      </c>
      <c r="B82" s="33" t="s">
        <v>105</v>
      </c>
      <c r="C82" s="34">
        <v>4230.2364</v>
      </c>
      <c r="D82" s="34">
        <v>6471.1423</v>
      </c>
      <c r="E82" s="34">
        <f>CF82+CX82-CU82</f>
        <v>45805.1</v>
      </c>
      <c r="F82" s="34">
        <f>CG82+CY82-CV82</f>
        <v>19018.791666666668</v>
      </c>
      <c r="G82" s="34">
        <f>CH82+CZ82-CW82</f>
        <v>18475.876</v>
      </c>
      <c r="H82" s="34">
        <f t="shared" si="42"/>
        <v>97.1453724496167</v>
      </c>
      <c r="I82" s="34">
        <f t="shared" si="43"/>
        <v>8840</v>
      </c>
      <c r="J82" s="34">
        <f t="shared" si="44"/>
        <v>3616.666666666667</v>
      </c>
      <c r="K82" s="34">
        <f t="shared" si="45"/>
        <v>3573.776</v>
      </c>
      <c r="L82" s="34">
        <f t="shared" si="46"/>
        <v>98.81408294930874</v>
      </c>
      <c r="M82" s="35">
        <f t="shared" si="47"/>
        <v>2193.5</v>
      </c>
      <c r="N82" s="35">
        <f t="shared" si="47"/>
        <v>913.9583333333333</v>
      </c>
      <c r="O82" s="35">
        <f t="shared" si="48"/>
        <v>2080.276</v>
      </c>
      <c r="P82" s="35">
        <f t="shared" si="49"/>
        <v>227.61168908137682</v>
      </c>
      <c r="Q82" s="36">
        <v>0</v>
      </c>
      <c r="R82" s="36">
        <f t="shared" si="50"/>
        <v>0</v>
      </c>
      <c r="S82" s="48">
        <v>0.276</v>
      </c>
      <c r="T82" s="34"/>
      <c r="U82" s="36">
        <v>5276.3</v>
      </c>
      <c r="V82" s="36">
        <f t="shared" si="51"/>
        <v>2198.4583333333335</v>
      </c>
      <c r="W82" s="48">
        <v>1105</v>
      </c>
      <c r="X82" s="34">
        <f t="shared" si="52"/>
        <v>50.26249455110589</v>
      </c>
      <c r="Y82" s="38"/>
      <c r="Z82" s="38"/>
      <c r="AA82" s="51"/>
      <c r="AB82" s="36">
        <v>2193.5</v>
      </c>
      <c r="AC82" s="36">
        <f t="shared" si="53"/>
        <v>913.9583333333333</v>
      </c>
      <c r="AD82" s="48">
        <v>2080</v>
      </c>
      <c r="AE82" s="34">
        <f t="shared" si="54"/>
        <v>227.5814907681787</v>
      </c>
      <c r="AF82" s="39"/>
      <c r="AG82" s="39"/>
      <c r="AH82" s="51"/>
      <c r="AI82" s="40">
        <v>120.2</v>
      </c>
      <c r="AJ82" s="36">
        <f t="shared" si="55"/>
        <v>50.083333333333336</v>
      </c>
      <c r="AK82" s="48">
        <v>6</v>
      </c>
      <c r="AL82" s="51"/>
      <c r="AM82" s="36">
        <f t="shared" si="56"/>
        <v>0</v>
      </c>
      <c r="AN82" s="48">
        <v>0</v>
      </c>
      <c r="AO82" s="36"/>
      <c r="AP82" s="36">
        <f t="shared" si="57"/>
        <v>0</v>
      </c>
      <c r="AQ82" s="37">
        <f>'[1]Sheet1'!G74+'[1]Sheet1'!F74</f>
        <v>0</v>
      </c>
      <c r="AR82" s="51">
        <v>0</v>
      </c>
      <c r="AS82" s="36">
        <f t="shared" si="58"/>
        <v>0</v>
      </c>
      <c r="AT82" s="51"/>
      <c r="AU82" s="51">
        <v>35765.1</v>
      </c>
      <c r="AV82" s="36">
        <f t="shared" si="59"/>
        <v>14902.124999999998</v>
      </c>
      <c r="AW82" s="48">
        <v>14902.1</v>
      </c>
      <c r="AX82" s="51"/>
      <c r="AY82" s="36">
        <f t="shared" si="60"/>
        <v>0</v>
      </c>
      <c r="AZ82" s="48">
        <v>0</v>
      </c>
      <c r="BA82" s="51">
        <v>0</v>
      </c>
      <c r="BB82" s="36">
        <f t="shared" si="61"/>
        <v>0</v>
      </c>
      <c r="BC82" s="51"/>
      <c r="BD82" s="36"/>
      <c r="BE82" s="36">
        <f t="shared" si="62"/>
        <v>0</v>
      </c>
      <c r="BF82" s="234">
        <f>'[1]Sheet1'!B74+'[1]Sheet1'!C74+'[1]Sheet1'!D74+'[1]Sheet1'!A74</f>
        <v>157.5</v>
      </c>
      <c r="BG82" s="42">
        <f t="shared" si="63"/>
        <v>1250</v>
      </c>
      <c r="BH82" s="42">
        <f t="shared" si="63"/>
        <v>454.16666666666663</v>
      </c>
      <c r="BI82" s="42">
        <f t="shared" si="63"/>
        <v>225</v>
      </c>
      <c r="BJ82" s="42">
        <f t="shared" si="64"/>
        <v>49.54128440366973</v>
      </c>
      <c r="BK82" s="51">
        <v>200</v>
      </c>
      <c r="BL82" s="36">
        <f t="shared" si="65"/>
        <v>83.33333333333334</v>
      </c>
      <c r="BM82" s="48">
        <v>0</v>
      </c>
      <c r="BN82" s="51"/>
      <c r="BO82" s="36">
        <f t="shared" si="66"/>
        <v>0</v>
      </c>
      <c r="BP82" s="48">
        <v>0</v>
      </c>
      <c r="BQ82" s="51">
        <v>800</v>
      </c>
      <c r="BR82" s="36">
        <f t="shared" si="67"/>
        <v>266.6666666666667</v>
      </c>
      <c r="BS82" s="48">
        <v>0</v>
      </c>
      <c r="BT82" s="51">
        <v>250</v>
      </c>
      <c r="BU82" s="36">
        <f t="shared" si="68"/>
        <v>104.16666666666666</v>
      </c>
      <c r="BV82" s="48">
        <v>225</v>
      </c>
      <c r="BW82" s="36"/>
      <c r="BX82" s="36">
        <f t="shared" si="69"/>
        <v>0</v>
      </c>
      <c r="BY82" s="41"/>
      <c r="BZ82" s="36">
        <v>1200</v>
      </c>
      <c r="CA82" s="36">
        <f t="shared" si="70"/>
        <v>500</v>
      </c>
      <c r="CB82" s="48">
        <v>0</v>
      </c>
      <c r="CC82" s="36"/>
      <c r="CD82" s="36">
        <f t="shared" si="71"/>
        <v>0</v>
      </c>
      <c r="CE82" s="49">
        <v>0</v>
      </c>
      <c r="CF82" s="34">
        <f t="shared" si="40"/>
        <v>45805.1</v>
      </c>
      <c r="CG82" s="34">
        <f t="shared" si="40"/>
        <v>19018.791666666668</v>
      </c>
      <c r="CH82" s="34">
        <f t="shared" si="40"/>
        <v>18475.876</v>
      </c>
      <c r="CI82" s="51">
        <v>0</v>
      </c>
      <c r="CJ82" s="36">
        <f t="shared" si="72"/>
        <v>0</v>
      </c>
      <c r="CK82" s="233">
        <v>0</v>
      </c>
      <c r="CL82" s="51">
        <v>0</v>
      </c>
      <c r="CM82" s="36">
        <f t="shared" si="73"/>
        <v>0</v>
      </c>
      <c r="CN82" s="52"/>
      <c r="CO82" s="51"/>
      <c r="CP82" s="36">
        <f t="shared" si="74"/>
        <v>0</v>
      </c>
      <c r="CQ82" s="51"/>
      <c r="CR82" s="51">
        <v>0</v>
      </c>
      <c r="CS82" s="36">
        <f t="shared" si="75"/>
        <v>0</v>
      </c>
      <c r="CT82" s="48">
        <v>0</v>
      </c>
      <c r="CU82" s="44">
        <v>4360</v>
      </c>
      <c r="CV82" s="36">
        <f t="shared" si="76"/>
        <v>1816.6666666666665</v>
      </c>
      <c r="CW82" s="49">
        <v>200</v>
      </c>
      <c r="CX82" s="34">
        <f t="shared" si="41"/>
        <v>4360</v>
      </c>
      <c r="CY82" s="34">
        <f t="shared" si="41"/>
        <v>1816.6666666666665</v>
      </c>
      <c r="CZ82" s="34">
        <f t="shared" si="41"/>
        <v>200</v>
      </c>
    </row>
    <row r="83" spans="1:104" ht="15">
      <c r="A83" s="32">
        <v>72</v>
      </c>
      <c r="B83" s="33" t="s">
        <v>106</v>
      </c>
      <c r="C83" s="34">
        <v>44723.4772</v>
      </c>
      <c r="D83" s="34">
        <v>76009.0843</v>
      </c>
      <c r="E83" s="34">
        <f>CF83+CX83-CU83</f>
        <v>116309</v>
      </c>
      <c r="F83" s="34">
        <f>CG83+CY83-CV83</f>
        <v>48462.08333333333</v>
      </c>
      <c r="G83" s="34">
        <f>CH83+CZ83-CW83</f>
        <v>48985.717</v>
      </c>
      <c r="H83" s="34">
        <f t="shared" si="42"/>
        <v>101.08050176684522</v>
      </c>
      <c r="I83" s="34">
        <f t="shared" si="43"/>
        <v>13175.6</v>
      </c>
      <c r="J83" s="34">
        <f t="shared" si="44"/>
        <v>5489.833333333333</v>
      </c>
      <c r="K83" s="34">
        <f t="shared" si="45"/>
        <v>6263.517</v>
      </c>
      <c r="L83" s="34">
        <f t="shared" si="46"/>
        <v>114.09302650353685</v>
      </c>
      <c r="M83" s="35">
        <f t="shared" si="47"/>
        <v>5156.900000000001</v>
      </c>
      <c r="N83" s="35">
        <f t="shared" si="47"/>
        <v>2148.7083333333335</v>
      </c>
      <c r="O83" s="35">
        <f t="shared" si="48"/>
        <v>3441.9599999999996</v>
      </c>
      <c r="P83" s="35">
        <f t="shared" si="49"/>
        <v>160.18739940662024</v>
      </c>
      <c r="Q83" s="36">
        <v>438.8</v>
      </c>
      <c r="R83" s="36">
        <f t="shared" si="50"/>
        <v>182.83333333333334</v>
      </c>
      <c r="S83" s="48">
        <v>122.191</v>
      </c>
      <c r="T83" s="34">
        <f t="shared" si="77"/>
        <v>66.83190519598907</v>
      </c>
      <c r="U83" s="36">
        <v>7104.7</v>
      </c>
      <c r="V83" s="36">
        <f t="shared" si="51"/>
        <v>2960.2916666666665</v>
      </c>
      <c r="W83" s="48">
        <v>2131.591</v>
      </c>
      <c r="X83" s="34">
        <f t="shared" si="52"/>
        <v>72.00611426238969</v>
      </c>
      <c r="Y83" s="38"/>
      <c r="Z83" s="38"/>
      <c r="AA83" s="51"/>
      <c r="AB83" s="36">
        <v>4718.1</v>
      </c>
      <c r="AC83" s="36">
        <f t="shared" si="53"/>
        <v>1965.875</v>
      </c>
      <c r="AD83" s="48">
        <v>3319.769</v>
      </c>
      <c r="AE83" s="34">
        <f t="shared" si="54"/>
        <v>168.8697908056209</v>
      </c>
      <c r="AF83" s="39"/>
      <c r="AG83" s="39"/>
      <c r="AH83" s="51"/>
      <c r="AI83" s="40">
        <v>300</v>
      </c>
      <c r="AJ83" s="36">
        <f t="shared" si="55"/>
        <v>125</v>
      </c>
      <c r="AK83" s="48">
        <v>376.1</v>
      </c>
      <c r="AL83" s="51"/>
      <c r="AM83" s="36">
        <f t="shared" si="56"/>
        <v>0</v>
      </c>
      <c r="AN83" s="48">
        <v>0</v>
      </c>
      <c r="AO83" s="36"/>
      <c r="AP83" s="36">
        <f t="shared" si="57"/>
        <v>0</v>
      </c>
      <c r="AQ83" s="37">
        <f>'[1]Sheet1'!G75+'[1]Sheet1'!F75</f>
        <v>0</v>
      </c>
      <c r="AR83" s="51">
        <v>0</v>
      </c>
      <c r="AS83" s="36">
        <f t="shared" si="58"/>
        <v>0</v>
      </c>
      <c r="AT83" s="51"/>
      <c r="AU83" s="51">
        <v>102533.4</v>
      </c>
      <c r="AV83" s="36">
        <f t="shared" si="59"/>
        <v>42722.24999999999</v>
      </c>
      <c r="AW83" s="48">
        <v>42722.2</v>
      </c>
      <c r="AX83" s="51"/>
      <c r="AY83" s="36">
        <f t="shared" si="60"/>
        <v>0</v>
      </c>
      <c r="AZ83" s="48">
        <v>0</v>
      </c>
      <c r="BA83" s="51">
        <v>0</v>
      </c>
      <c r="BB83" s="36">
        <f t="shared" si="61"/>
        <v>0</v>
      </c>
      <c r="BC83" s="51"/>
      <c r="BD83" s="36"/>
      <c r="BE83" s="36">
        <f t="shared" si="62"/>
        <v>0</v>
      </c>
      <c r="BF83" s="234">
        <f>'[1]Sheet1'!B75+'[1]Sheet1'!C75+'[1]Sheet1'!D75+'[1]Sheet1'!A75</f>
        <v>0</v>
      </c>
      <c r="BG83" s="42">
        <f t="shared" si="63"/>
        <v>614</v>
      </c>
      <c r="BH83" s="42">
        <f t="shared" si="63"/>
        <v>255.83333333333331</v>
      </c>
      <c r="BI83" s="42">
        <f t="shared" si="63"/>
        <v>23.1</v>
      </c>
      <c r="BJ83" s="42">
        <f t="shared" si="64"/>
        <v>9.029315960912053</v>
      </c>
      <c r="BK83" s="51">
        <v>614</v>
      </c>
      <c r="BL83" s="36">
        <f t="shared" si="65"/>
        <v>255.83333333333331</v>
      </c>
      <c r="BM83" s="48">
        <v>23.1</v>
      </c>
      <c r="BN83" s="51"/>
      <c r="BO83" s="36">
        <f t="shared" si="66"/>
        <v>0</v>
      </c>
      <c r="BP83" s="48">
        <v>0</v>
      </c>
      <c r="BQ83" s="51"/>
      <c r="BR83" s="36">
        <f t="shared" si="67"/>
        <v>0</v>
      </c>
      <c r="BS83" s="48">
        <v>0</v>
      </c>
      <c r="BT83" s="51"/>
      <c r="BU83" s="36">
        <f t="shared" si="68"/>
        <v>0</v>
      </c>
      <c r="BV83" s="48">
        <v>0</v>
      </c>
      <c r="BW83" s="36"/>
      <c r="BX83" s="36">
        <f t="shared" si="69"/>
        <v>0</v>
      </c>
      <c r="BY83" s="41"/>
      <c r="BZ83" s="36">
        <v>600</v>
      </c>
      <c r="CA83" s="36">
        <f t="shared" si="70"/>
        <v>250</v>
      </c>
      <c r="CB83" s="48">
        <v>0</v>
      </c>
      <c r="CC83" s="36"/>
      <c r="CD83" s="36">
        <f t="shared" si="71"/>
        <v>0</v>
      </c>
      <c r="CE83" s="49">
        <v>290.766</v>
      </c>
      <c r="CF83" s="34">
        <f t="shared" si="40"/>
        <v>116309</v>
      </c>
      <c r="CG83" s="34">
        <f t="shared" si="40"/>
        <v>48462.08333333333</v>
      </c>
      <c r="CH83" s="34">
        <f t="shared" si="40"/>
        <v>48985.717</v>
      </c>
      <c r="CI83" s="51">
        <v>0</v>
      </c>
      <c r="CJ83" s="36">
        <f t="shared" si="72"/>
        <v>0</v>
      </c>
      <c r="CK83" s="233">
        <v>0</v>
      </c>
      <c r="CL83" s="51">
        <v>0</v>
      </c>
      <c r="CM83" s="36">
        <f t="shared" si="73"/>
        <v>0</v>
      </c>
      <c r="CN83" s="52"/>
      <c r="CO83" s="51"/>
      <c r="CP83" s="36">
        <f t="shared" si="74"/>
        <v>0</v>
      </c>
      <c r="CQ83" s="51"/>
      <c r="CR83" s="51">
        <v>0</v>
      </c>
      <c r="CS83" s="36">
        <f t="shared" si="75"/>
        <v>0</v>
      </c>
      <c r="CT83" s="48">
        <v>0</v>
      </c>
      <c r="CU83" s="44">
        <v>21500</v>
      </c>
      <c r="CV83" s="36">
        <f t="shared" si="76"/>
        <v>8958.333333333334</v>
      </c>
      <c r="CW83" s="49">
        <v>0</v>
      </c>
      <c r="CX83" s="34">
        <f t="shared" si="41"/>
        <v>21500</v>
      </c>
      <c r="CY83" s="34">
        <f t="shared" si="41"/>
        <v>8958.333333333334</v>
      </c>
      <c r="CZ83" s="34">
        <f t="shared" si="41"/>
        <v>0</v>
      </c>
    </row>
    <row r="84" spans="1:104" ht="15">
      <c r="A84" s="32">
        <v>73</v>
      </c>
      <c r="B84" s="33" t="s">
        <v>107</v>
      </c>
      <c r="C84" s="34">
        <v>10044.8736</v>
      </c>
      <c r="D84" s="34">
        <v>8283.9083</v>
      </c>
      <c r="E84" s="34">
        <f>CF84+CX84-CU84</f>
        <v>97237.40000000001</v>
      </c>
      <c r="F84" s="34">
        <f>CG84+CY84-CV84</f>
        <v>40515.583333333336</v>
      </c>
      <c r="G84" s="34">
        <f>CH84+CZ84-CW84</f>
        <v>37345.546</v>
      </c>
      <c r="H84" s="34">
        <f t="shared" si="42"/>
        <v>92.17575788739724</v>
      </c>
      <c r="I84" s="34">
        <f t="shared" si="43"/>
        <v>16215.3</v>
      </c>
      <c r="J84" s="34">
        <f t="shared" si="44"/>
        <v>6756.375</v>
      </c>
      <c r="K84" s="34">
        <f t="shared" si="45"/>
        <v>4086.2460000000005</v>
      </c>
      <c r="L84" s="34">
        <f t="shared" si="46"/>
        <v>60.47985791197203</v>
      </c>
      <c r="M84" s="35">
        <f t="shared" si="47"/>
        <v>2944.8</v>
      </c>
      <c r="N84" s="35">
        <f t="shared" si="47"/>
        <v>1227</v>
      </c>
      <c r="O84" s="35">
        <f t="shared" si="48"/>
        <v>1070.2459999999999</v>
      </c>
      <c r="P84" s="35">
        <f t="shared" si="49"/>
        <v>87.22461287693561</v>
      </c>
      <c r="Q84" s="36">
        <v>44.8</v>
      </c>
      <c r="R84" s="36">
        <f t="shared" si="50"/>
        <v>18.666666666666664</v>
      </c>
      <c r="S84" s="48">
        <v>50.346</v>
      </c>
      <c r="T84" s="34">
        <f t="shared" si="77"/>
        <v>269.7107142857143</v>
      </c>
      <c r="U84" s="36">
        <v>9329.3</v>
      </c>
      <c r="V84" s="36">
        <f t="shared" si="51"/>
        <v>3887.208333333333</v>
      </c>
      <c r="W84" s="48">
        <v>1100.9</v>
      </c>
      <c r="X84" s="34">
        <f t="shared" si="52"/>
        <v>28.321095902157722</v>
      </c>
      <c r="Y84" s="38"/>
      <c r="Z84" s="38"/>
      <c r="AA84" s="51"/>
      <c r="AB84" s="36">
        <v>2900</v>
      </c>
      <c r="AC84" s="36">
        <f t="shared" si="53"/>
        <v>1208.3333333333333</v>
      </c>
      <c r="AD84" s="48">
        <v>1019.9</v>
      </c>
      <c r="AE84" s="34">
        <f t="shared" si="54"/>
        <v>84.40551724137931</v>
      </c>
      <c r="AF84" s="39"/>
      <c r="AG84" s="39"/>
      <c r="AH84" s="51"/>
      <c r="AI84" s="40">
        <v>360</v>
      </c>
      <c r="AJ84" s="36">
        <f t="shared" si="55"/>
        <v>150</v>
      </c>
      <c r="AK84" s="48">
        <v>1150.7</v>
      </c>
      <c r="AL84" s="51"/>
      <c r="AM84" s="36">
        <f t="shared" si="56"/>
        <v>0</v>
      </c>
      <c r="AN84" s="48">
        <v>0</v>
      </c>
      <c r="AO84" s="36"/>
      <c r="AP84" s="36">
        <f t="shared" si="57"/>
        <v>0</v>
      </c>
      <c r="AQ84" s="37">
        <f>'[1]Sheet1'!G76+'[1]Sheet1'!F76</f>
        <v>0</v>
      </c>
      <c r="AR84" s="51">
        <v>0</v>
      </c>
      <c r="AS84" s="36">
        <f t="shared" si="58"/>
        <v>0</v>
      </c>
      <c r="AT84" s="51"/>
      <c r="AU84" s="51">
        <v>79822.1</v>
      </c>
      <c r="AV84" s="36">
        <f t="shared" si="59"/>
        <v>33259.208333333336</v>
      </c>
      <c r="AW84" s="48">
        <v>33259.3</v>
      </c>
      <c r="AX84" s="51"/>
      <c r="AY84" s="36">
        <f t="shared" si="60"/>
        <v>0</v>
      </c>
      <c r="AZ84" s="48">
        <v>0</v>
      </c>
      <c r="BA84" s="51">
        <v>0</v>
      </c>
      <c r="BB84" s="36">
        <f t="shared" si="61"/>
        <v>0</v>
      </c>
      <c r="BC84" s="51"/>
      <c r="BD84" s="36">
        <v>1180</v>
      </c>
      <c r="BE84" s="36">
        <f t="shared" si="62"/>
        <v>491.66666666666663</v>
      </c>
      <c r="BF84" s="234">
        <f>'[1]Sheet1'!B76+'[1]Sheet1'!C76+'[1]Sheet1'!D76+'[1]Sheet1'!A76</f>
        <v>60</v>
      </c>
      <c r="BG84" s="42">
        <f t="shared" si="63"/>
        <v>2401.2</v>
      </c>
      <c r="BH84" s="42">
        <f t="shared" si="63"/>
        <v>1000.5</v>
      </c>
      <c r="BI84" s="42">
        <f t="shared" si="63"/>
        <v>704.4</v>
      </c>
      <c r="BJ84" s="42">
        <f t="shared" si="64"/>
        <v>70.40479760119939</v>
      </c>
      <c r="BK84" s="51">
        <v>2401.2</v>
      </c>
      <c r="BL84" s="36">
        <f t="shared" si="65"/>
        <v>1000.5</v>
      </c>
      <c r="BM84" s="48">
        <v>704.4</v>
      </c>
      <c r="BN84" s="51"/>
      <c r="BO84" s="36">
        <f t="shared" si="66"/>
        <v>0</v>
      </c>
      <c r="BP84" s="48">
        <v>0</v>
      </c>
      <c r="BQ84" s="51"/>
      <c r="BR84" s="36">
        <f t="shared" si="67"/>
        <v>0</v>
      </c>
      <c r="BS84" s="48">
        <v>0</v>
      </c>
      <c r="BT84" s="51"/>
      <c r="BU84" s="36">
        <f t="shared" si="68"/>
        <v>0</v>
      </c>
      <c r="BV84" s="48">
        <v>0</v>
      </c>
      <c r="BW84" s="36"/>
      <c r="BX84" s="36">
        <f t="shared" si="69"/>
        <v>0</v>
      </c>
      <c r="BY84" s="41"/>
      <c r="BZ84" s="36">
        <v>1200</v>
      </c>
      <c r="CA84" s="36">
        <f t="shared" si="70"/>
        <v>500</v>
      </c>
      <c r="CB84" s="48">
        <v>0</v>
      </c>
      <c r="CC84" s="36"/>
      <c r="CD84" s="36">
        <f t="shared" si="71"/>
        <v>0</v>
      </c>
      <c r="CE84" s="49">
        <v>0</v>
      </c>
      <c r="CF84" s="34">
        <f t="shared" si="40"/>
        <v>97237.40000000001</v>
      </c>
      <c r="CG84" s="34">
        <f t="shared" si="40"/>
        <v>40515.583333333336</v>
      </c>
      <c r="CH84" s="34">
        <f t="shared" si="40"/>
        <v>37345.546</v>
      </c>
      <c r="CI84" s="51">
        <v>0</v>
      </c>
      <c r="CJ84" s="36">
        <f t="shared" si="72"/>
        <v>0</v>
      </c>
      <c r="CK84" s="233">
        <v>0</v>
      </c>
      <c r="CL84" s="51">
        <v>0</v>
      </c>
      <c r="CM84" s="36">
        <f t="shared" si="73"/>
        <v>0</v>
      </c>
      <c r="CN84" s="52"/>
      <c r="CO84" s="51"/>
      <c r="CP84" s="36">
        <f t="shared" si="74"/>
        <v>0</v>
      </c>
      <c r="CQ84" s="51"/>
      <c r="CR84" s="51">
        <v>0</v>
      </c>
      <c r="CS84" s="36">
        <f t="shared" si="75"/>
        <v>0</v>
      </c>
      <c r="CT84" s="48">
        <v>0</v>
      </c>
      <c r="CU84" s="44">
        <v>3500</v>
      </c>
      <c r="CV84" s="36">
        <f t="shared" si="76"/>
        <v>1458.3333333333335</v>
      </c>
      <c r="CW84" s="49">
        <v>0</v>
      </c>
      <c r="CX84" s="34">
        <f t="shared" si="41"/>
        <v>3500</v>
      </c>
      <c r="CY84" s="34">
        <f t="shared" si="41"/>
        <v>1458.3333333333335</v>
      </c>
      <c r="CZ84" s="34">
        <f t="shared" si="41"/>
        <v>0</v>
      </c>
    </row>
    <row r="85" spans="1:104" ht="15">
      <c r="A85" s="32">
        <v>74</v>
      </c>
      <c r="B85" s="33" t="s">
        <v>108</v>
      </c>
      <c r="C85" s="34">
        <v>42567.06</v>
      </c>
      <c r="D85" s="34">
        <v>64089.3312</v>
      </c>
      <c r="E85" s="34">
        <f>CF85+CX85-CU85</f>
        <v>141411</v>
      </c>
      <c r="F85" s="34">
        <f>CG85+CY85-CV85</f>
        <v>58921.25</v>
      </c>
      <c r="G85" s="34">
        <f>CH85+CZ85-CW85</f>
        <v>57828.89600000001</v>
      </c>
      <c r="H85" s="34">
        <f t="shared" si="42"/>
        <v>98.1460780278762</v>
      </c>
      <c r="I85" s="34">
        <f t="shared" si="43"/>
        <v>24682.2</v>
      </c>
      <c r="J85" s="34">
        <f t="shared" si="44"/>
        <v>10284.249999999998</v>
      </c>
      <c r="K85" s="34">
        <f t="shared" si="45"/>
        <v>9289.096000000001</v>
      </c>
      <c r="L85" s="34">
        <f t="shared" si="46"/>
        <v>90.32351411138394</v>
      </c>
      <c r="M85" s="35">
        <f t="shared" si="47"/>
        <v>7767.2</v>
      </c>
      <c r="N85" s="35">
        <f t="shared" si="47"/>
        <v>3236.3333333333335</v>
      </c>
      <c r="O85" s="35">
        <f t="shared" si="48"/>
        <v>2376.096</v>
      </c>
      <c r="P85" s="35">
        <f t="shared" si="49"/>
        <v>73.41938407662992</v>
      </c>
      <c r="Q85" s="36">
        <v>216.5</v>
      </c>
      <c r="R85" s="36">
        <f t="shared" si="50"/>
        <v>90.20833333333334</v>
      </c>
      <c r="S85" s="48">
        <v>8.796</v>
      </c>
      <c r="T85" s="34">
        <f t="shared" si="77"/>
        <v>9.750762124711315</v>
      </c>
      <c r="U85" s="36">
        <v>14475</v>
      </c>
      <c r="V85" s="36">
        <f t="shared" si="51"/>
        <v>6031.25</v>
      </c>
      <c r="W85" s="48">
        <v>5869</v>
      </c>
      <c r="X85" s="34">
        <f t="shared" si="52"/>
        <v>97.30984455958549</v>
      </c>
      <c r="Y85" s="38"/>
      <c r="Z85" s="38"/>
      <c r="AA85" s="51"/>
      <c r="AB85" s="36">
        <v>7550.7</v>
      </c>
      <c r="AC85" s="36">
        <f t="shared" si="53"/>
        <v>3146.125</v>
      </c>
      <c r="AD85" s="48">
        <v>2367.3</v>
      </c>
      <c r="AE85" s="34">
        <f t="shared" si="54"/>
        <v>75.24494417736105</v>
      </c>
      <c r="AF85" s="39"/>
      <c r="AG85" s="39"/>
      <c r="AH85" s="51"/>
      <c r="AI85" s="40">
        <v>620</v>
      </c>
      <c r="AJ85" s="36">
        <f t="shared" si="55"/>
        <v>258.3333333333333</v>
      </c>
      <c r="AK85" s="48">
        <v>212</v>
      </c>
      <c r="AL85" s="51"/>
      <c r="AM85" s="36">
        <f t="shared" si="56"/>
        <v>0</v>
      </c>
      <c r="AN85" s="48">
        <v>0</v>
      </c>
      <c r="AO85" s="36"/>
      <c r="AP85" s="36">
        <f t="shared" si="57"/>
        <v>0</v>
      </c>
      <c r="AQ85" s="37">
        <f>'[1]Sheet1'!G77+'[1]Sheet1'!F77</f>
        <v>0</v>
      </c>
      <c r="AR85" s="51">
        <v>0</v>
      </c>
      <c r="AS85" s="36">
        <f t="shared" si="58"/>
        <v>0</v>
      </c>
      <c r="AT85" s="51"/>
      <c r="AU85" s="51">
        <v>114079.2</v>
      </c>
      <c r="AV85" s="36">
        <f t="shared" si="59"/>
        <v>47533</v>
      </c>
      <c r="AW85" s="48">
        <v>47533</v>
      </c>
      <c r="AX85" s="51">
        <v>2649.6</v>
      </c>
      <c r="AY85" s="36">
        <f t="shared" si="60"/>
        <v>1104</v>
      </c>
      <c r="AZ85" s="48">
        <v>1006.8</v>
      </c>
      <c r="BA85" s="51">
        <v>0</v>
      </c>
      <c r="BB85" s="36">
        <f t="shared" si="61"/>
        <v>0</v>
      </c>
      <c r="BC85" s="51"/>
      <c r="BD85" s="36">
        <v>100</v>
      </c>
      <c r="BE85" s="36">
        <f t="shared" si="62"/>
        <v>41.66666666666667</v>
      </c>
      <c r="BF85" s="234">
        <f>'[1]Sheet1'!B77+'[1]Sheet1'!C77+'[1]Sheet1'!D77+'[1]Sheet1'!A77</f>
        <v>151</v>
      </c>
      <c r="BG85" s="42">
        <f t="shared" si="63"/>
        <v>1570</v>
      </c>
      <c r="BH85" s="42">
        <f t="shared" si="63"/>
        <v>654.1666666666667</v>
      </c>
      <c r="BI85" s="42">
        <f t="shared" si="63"/>
        <v>650</v>
      </c>
      <c r="BJ85" s="42">
        <f t="shared" si="64"/>
        <v>99.36305732484075</v>
      </c>
      <c r="BK85" s="51">
        <v>1570</v>
      </c>
      <c r="BL85" s="36">
        <f t="shared" si="65"/>
        <v>654.1666666666667</v>
      </c>
      <c r="BM85" s="48">
        <v>650</v>
      </c>
      <c r="BN85" s="51"/>
      <c r="BO85" s="36">
        <f t="shared" si="66"/>
        <v>0</v>
      </c>
      <c r="BP85" s="48">
        <v>0</v>
      </c>
      <c r="BQ85" s="51"/>
      <c r="BR85" s="36">
        <f t="shared" si="67"/>
        <v>0</v>
      </c>
      <c r="BS85" s="48">
        <v>0</v>
      </c>
      <c r="BT85" s="51"/>
      <c r="BU85" s="36">
        <f t="shared" si="68"/>
        <v>0</v>
      </c>
      <c r="BV85" s="48">
        <v>0</v>
      </c>
      <c r="BW85" s="36">
        <v>150</v>
      </c>
      <c r="BX85" s="36">
        <f t="shared" si="69"/>
        <v>62.5</v>
      </c>
      <c r="BY85" s="41"/>
      <c r="BZ85" s="36"/>
      <c r="CA85" s="36">
        <f t="shared" si="70"/>
        <v>0</v>
      </c>
      <c r="CB85" s="48">
        <v>0</v>
      </c>
      <c r="CC85" s="36"/>
      <c r="CD85" s="36">
        <f t="shared" si="71"/>
        <v>0</v>
      </c>
      <c r="CE85" s="49">
        <v>31</v>
      </c>
      <c r="CF85" s="34">
        <f t="shared" si="40"/>
        <v>141411</v>
      </c>
      <c r="CG85" s="34">
        <f t="shared" si="40"/>
        <v>58921.24999999999</v>
      </c>
      <c r="CH85" s="34">
        <f t="shared" si="40"/>
        <v>57828.89600000001</v>
      </c>
      <c r="CI85" s="51">
        <v>0</v>
      </c>
      <c r="CJ85" s="36">
        <f t="shared" si="72"/>
        <v>0</v>
      </c>
      <c r="CK85" s="233">
        <v>0</v>
      </c>
      <c r="CL85" s="51">
        <v>0</v>
      </c>
      <c r="CM85" s="36">
        <f t="shared" si="73"/>
        <v>0</v>
      </c>
      <c r="CN85" s="52"/>
      <c r="CO85" s="51"/>
      <c r="CP85" s="36">
        <f t="shared" si="74"/>
        <v>0</v>
      </c>
      <c r="CQ85" s="51"/>
      <c r="CR85" s="51">
        <v>0</v>
      </c>
      <c r="CS85" s="36">
        <f t="shared" si="75"/>
        <v>0</v>
      </c>
      <c r="CT85" s="48">
        <v>0</v>
      </c>
      <c r="CU85" s="44">
        <v>28200</v>
      </c>
      <c r="CV85" s="36">
        <f t="shared" si="76"/>
        <v>11750</v>
      </c>
      <c r="CW85" s="49">
        <v>653.42</v>
      </c>
      <c r="CX85" s="34">
        <f t="shared" si="41"/>
        <v>28200</v>
      </c>
      <c r="CY85" s="34">
        <f t="shared" si="41"/>
        <v>11750</v>
      </c>
      <c r="CZ85" s="34">
        <f t="shared" si="41"/>
        <v>653.42</v>
      </c>
    </row>
    <row r="86" spans="1:104" ht="15">
      <c r="A86" s="32">
        <v>75</v>
      </c>
      <c r="B86" s="33" t="s">
        <v>109</v>
      </c>
      <c r="C86" s="34">
        <v>7216.847</v>
      </c>
      <c r="D86" s="34">
        <v>23193.4644</v>
      </c>
      <c r="E86" s="34">
        <f>CF86+CX86-CU86</f>
        <v>78701.4</v>
      </c>
      <c r="F86" s="34">
        <f>CG86+CY86-CV86</f>
        <v>32792.25</v>
      </c>
      <c r="G86" s="34">
        <f>CH86+CZ86-CW86</f>
        <v>26817.423000000003</v>
      </c>
      <c r="H86" s="34">
        <f t="shared" si="42"/>
        <v>81.77975893694395</v>
      </c>
      <c r="I86" s="34">
        <f t="shared" si="43"/>
        <v>16065.8</v>
      </c>
      <c r="J86" s="34">
        <f t="shared" si="44"/>
        <v>6694.083333333333</v>
      </c>
      <c r="K86" s="34">
        <f t="shared" si="45"/>
        <v>1469.3230000000003</v>
      </c>
      <c r="L86" s="34">
        <f t="shared" si="46"/>
        <v>21.94957736309428</v>
      </c>
      <c r="M86" s="35">
        <f t="shared" si="47"/>
        <v>3817</v>
      </c>
      <c r="N86" s="35">
        <f t="shared" si="47"/>
        <v>1590.4166666666665</v>
      </c>
      <c r="O86" s="35">
        <f t="shared" si="48"/>
        <v>602.314</v>
      </c>
      <c r="P86" s="35">
        <f t="shared" si="49"/>
        <v>37.871459261199895</v>
      </c>
      <c r="Q86" s="36">
        <v>150</v>
      </c>
      <c r="R86" s="36">
        <f t="shared" si="50"/>
        <v>62.5</v>
      </c>
      <c r="S86" s="48">
        <v>0.664</v>
      </c>
      <c r="T86" s="34">
        <f t="shared" si="77"/>
        <v>1.0624</v>
      </c>
      <c r="U86" s="36">
        <v>9018.8</v>
      </c>
      <c r="V86" s="36">
        <f t="shared" si="51"/>
        <v>3757.833333333333</v>
      </c>
      <c r="W86" s="48">
        <v>588.49</v>
      </c>
      <c r="X86" s="34">
        <f t="shared" si="52"/>
        <v>15.660353927351755</v>
      </c>
      <c r="Y86" s="38"/>
      <c r="Z86" s="38"/>
      <c r="AA86" s="51"/>
      <c r="AB86" s="36">
        <v>3667</v>
      </c>
      <c r="AC86" s="36">
        <f t="shared" si="53"/>
        <v>1527.9166666666665</v>
      </c>
      <c r="AD86" s="48">
        <v>601.65</v>
      </c>
      <c r="AE86" s="34">
        <f t="shared" si="54"/>
        <v>39.37714753204254</v>
      </c>
      <c r="AF86" s="39"/>
      <c r="AG86" s="39"/>
      <c r="AH86" s="51"/>
      <c r="AI86" s="40">
        <v>600</v>
      </c>
      <c r="AJ86" s="36">
        <f t="shared" si="55"/>
        <v>250</v>
      </c>
      <c r="AK86" s="48">
        <v>12.4</v>
      </c>
      <c r="AL86" s="51"/>
      <c r="AM86" s="36">
        <f t="shared" si="56"/>
        <v>0</v>
      </c>
      <c r="AN86" s="48">
        <v>0</v>
      </c>
      <c r="AO86" s="36"/>
      <c r="AP86" s="36">
        <f t="shared" si="57"/>
        <v>0</v>
      </c>
      <c r="AQ86" s="37">
        <f>'[1]Sheet1'!G78+'[1]Sheet1'!F78</f>
        <v>0</v>
      </c>
      <c r="AR86" s="51">
        <v>0</v>
      </c>
      <c r="AS86" s="36">
        <f t="shared" si="58"/>
        <v>0</v>
      </c>
      <c r="AT86" s="51"/>
      <c r="AU86" s="51">
        <v>60835.6</v>
      </c>
      <c r="AV86" s="36">
        <f t="shared" si="59"/>
        <v>25348.166666666664</v>
      </c>
      <c r="AW86" s="48">
        <v>25348.1</v>
      </c>
      <c r="AX86" s="51"/>
      <c r="AY86" s="36">
        <f t="shared" si="60"/>
        <v>0</v>
      </c>
      <c r="AZ86" s="48">
        <v>0</v>
      </c>
      <c r="BA86" s="51">
        <v>0</v>
      </c>
      <c r="BB86" s="36">
        <f t="shared" si="61"/>
        <v>0</v>
      </c>
      <c r="BC86" s="51"/>
      <c r="BD86" s="36"/>
      <c r="BE86" s="36">
        <f t="shared" si="62"/>
        <v>0</v>
      </c>
      <c r="BF86" s="234">
        <f>'[1]Sheet1'!B78+'[1]Sheet1'!C78+'[1]Sheet1'!D78+'[1]Sheet1'!A78</f>
        <v>0</v>
      </c>
      <c r="BG86" s="42">
        <f t="shared" si="63"/>
        <v>2630</v>
      </c>
      <c r="BH86" s="42">
        <f t="shared" si="63"/>
        <v>1095.8333333333335</v>
      </c>
      <c r="BI86" s="42">
        <f t="shared" si="63"/>
        <v>266.119</v>
      </c>
      <c r="BJ86" s="42">
        <f t="shared" si="64"/>
        <v>24.284623574144486</v>
      </c>
      <c r="BK86" s="51">
        <v>1380</v>
      </c>
      <c r="BL86" s="36">
        <f t="shared" si="65"/>
        <v>575</v>
      </c>
      <c r="BM86" s="48">
        <v>228.9</v>
      </c>
      <c r="BN86" s="51"/>
      <c r="BO86" s="36">
        <f t="shared" si="66"/>
        <v>0</v>
      </c>
      <c r="BP86" s="48">
        <v>0</v>
      </c>
      <c r="BQ86" s="51"/>
      <c r="BR86" s="36">
        <f t="shared" si="67"/>
        <v>0</v>
      </c>
      <c r="BS86" s="48">
        <v>0</v>
      </c>
      <c r="BT86" s="51">
        <v>1250</v>
      </c>
      <c r="BU86" s="36">
        <f t="shared" si="68"/>
        <v>520.8333333333334</v>
      </c>
      <c r="BV86" s="48">
        <v>37.219</v>
      </c>
      <c r="BW86" s="36"/>
      <c r="BX86" s="36">
        <f t="shared" si="69"/>
        <v>0</v>
      </c>
      <c r="BY86" s="41"/>
      <c r="BZ86" s="36">
        <v>1800</v>
      </c>
      <c r="CA86" s="36">
        <f t="shared" si="70"/>
        <v>750</v>
      </c>
      <c r="CB86" s="48">
        <v>0</v>
      </c>
      <c r="CC86" s="36"/>
      <c r="CD86" s="36">
        <f t="shared" si="71"/>
        <v>0</v>
      </c>
      <c r="CE86" s="49">
        <v>0</v>
      </c>
      <c r="CF86" s="34">
        <f t="shared" si="40"/>
        <v>78701.4</v>
      </c>
      <c r="CG86" s="34">
        <f t="shared" si="40"/>
        <v>32792.25</v>
      </c>
      <c r="CH86" s="34">
        <f t="shared" si="40"/>
        <v>26817.423000000003</v>
      </c>
      <c r="CI86" s="51">
        <v>0</v>
      </c>
      <c r="CJ86" s="36">
        <f t="shared" si="72"/>
        <v>0</v>
      </c>
      <c r="CK86" s="233">
        <v>0</v>
      </c>
      <c r="CL86" s="51">
        <v>0</v>
      </c>
      <c r="CM86" s="36">
        <f t="shared" si="73"/>
        <v>0</v>
      </c>
      <c r="CN86" s="52"/>
      <c r="CO86" s="51"/>
      <c r="CP86" s="36">
        <f t="shared" si="74"/>
        <v>0</v>
      </c>
      <c r="CQ86" s="51"/>
      <c r="CR86" s="51">
        <v>0</v>
      </c>
      <c r="CS86" s="36">
        <f t="shared" si="75"/>
        <v>0</v>
      </c>
      <c r="CT86" s="48">
        <v>0</v>
      </c>
      <c r="CU86" s="44">
        <v>8380.3</v>
      </c>
      <c r="CV86" s="36">
        <f t="shared" si="76"/>
        <v>3491.791666666666</v>
      </c>
      <c r="CW86" s="49">
        <v>0</v>
      </c>
      <c r="CX86" s="34">
        <f t="shared" si="41"/>
        <v>8380.3</v>
      </c>
      <c r="CY86" s="34">
        <f t="shared" si="41"/>
        <v>3491.791666666666</v>
      </c>
      <c r="CZ86" s="34">
        <f t="shared" si="41"/>
        <v>0</v>
      </c>
    </row>
    <row r="87" spans="1:104" ht="15">
      <c r="A87" s="32">
        <v>76</v>
      </c>
      <c r="B87" s="33" t="s">
        <v>110</v>
      </c>
      <c r="C87" s="34">
        <v>3019.2532</v>
      </c>
      <c r="D87" s="34">
        <v>8520.8682</v>
      </c>
      <c r="E87" s="34">
        <f>CF87+CX87-CU87</f>
        <v>88306</v>
      </c>
      <c r="F87" s="34">
        <f>CG87+CY87-CV87</f>
        <v>36794.16666666666</v>
      </c>
      <c r="G87" s="34">
        <f>CH87+CZ87-CW87</f>
        <v>32983.448000000004</v>
      </c>
      <c r="H87" s="34">
        <f t="shared" si="42"/>
        <v>89.64314452019119</v>
      </c>
      <c r="I87" s="34">
        <f t="shared" si="43"/>
        <v>25345.3</v>
      </c>
      <c r="J87" s="34">
        <f t="shared" si="44"/>
        <v>10560.541666666664</v>
      </c>
      <c r="K87" s="34">
        <f t="shared" si="45"/>
        <v>6999.848</v>
      </c>
      <c r="L87" s="34">
        <f t="shared" si="46"/>
        <v>66.2830394589924</v>
      </c>
      <c r="M87" s="35">
        <f t="shared" si="47"/>
        <v>13151</v>
      </c>
      <c r="N87" s="35">
        <f t="shared" si="47"/>
        <v>5479.583333333333</v>
      </c>
      <c r="O87" s="35">
        <f t="shared" si="48"/>
        <v>5937.498</v>
      </c>
      <c r="P87" s="35">
        <f t="shared" si="49"/>
        <v>108.35674245304538</v>
      </c>
      <c r="Q87" s="36">
        <v>151</v>
      </c>
      <c r="R87" s="36">
        <f t="shared" si="50"/>
        <v>62.91666666666667</v>
      </c>
      <c r="S87" s="48">
        <v>250.798</v>
      </c>
      <c r="T87" s="34">
        <f t="shared" si="77"/>
        <v>398.6193377483443</v>
      </c>
      <c r="U87" s="36">
        <v>9540.3</v>
      </c>
      <c r="V87" s="36">
        <f t="shared" si="51"/>
        <v>3975.125</v>
      </c>
      <c r="W87" s="48">
        <v>499.4</v>
      </c>
      <c r="X87" s="34">
        <f t="shared" si="52"/>
        <v>12.563126945693531</v>
      </c>
      <c r="Y87" s="38"/>
      <c r="Z87" s="38"/>
      <c r="AA87" s="51"/>
      <c r="AB87" s="36">
        <v>13000</v>
      </c>
      <c r="AC87" s="36">
        <f t="shared" si="53"/>
        <v>5416.666666666666</v>
      </c>
      <c r="AD87" s="48">
        <v>5686.7</v>
      </c>
      <c r="AE87" s="34">
        <f t="shared" si="54"/>
        <v>104.98523076923078</v>
      </c>
      <c r="AF87" s="39"/>
      <c r="AG87" s="39"/>
      <c r="AH87" s="51"/>
      <c r="AI87" s="40">
        <v>400</v>
      </c>
      <c r="AJ87" s="36">
        <f t="shared" si="55"/>
        <v>166.66666666666669</v>
      </c>
      <c r="AK87" s="48">
        <v>74</v>
      </c>
      <c r="AL87" s="51"/>
      <c r="AM87" s="36">
        <f t="shared" si="56"/>
        <v>0</v>
      </c>
      <c r="AN87" s="48">
        <v>0</v>
      </c>
      <c r="AO87" s="36"/>
      <c r="AP87" s="36">
        <f t="shared" si="57"/>
        <v>0</v>
      </c>
      <c r="AQ87" s="37">
        <f>'[1]Sheet1'!G79+'[1]Sheet1'!F79</f>
        <v>0</v>
      </c>
      <c r="AR87" s="51">
        <v>0</v>
      </c>
      <c r="AS87" s="36">
        <f t="shared" si="58"/>
        <v>0</v>
      </c>
      <c r="AT87" s="51"/>
      <c r="AU87" s="51">
        <v>62360.7</v>
      </c>
      <c r="AV87" s="36">
        <f t="shared" si="59"/>
        <v>25983.624999999996</v>
      </c>
      <c r="AW87" s="48">
        <v>25983.6</v>
      </c>
      <c r="AX87" s="51"/>
      <c r="AY87" s="36">
        <f t="shared" si="60"/>
        <v>0</v>
      </c>
      <c r="AZ87" s="48">
        <v>0</v>
      </c>
      <c r="BA87" s="51">
        <v>0</v>
      </c>
      <c r="BB87" s="36">
        <f t="shared" si="61"/>
        <v>0</v>
      </c>
      <c r="BC87" s="51"/>
      <c r="BD87" s="36">
        <v>100</v>
      </c>
      <c r="BE87" s="36">
        <f t="shared" si="62"/>
        <v>41.66666666666667</v>
      </c>
      <c r="BF87" s="234">
        <f>'[1]Sheet1'!B79+'[1]Sheet1'!C79+'[1]Sheet1'!D79+'[1]Sheet1'!A79</f>
        <v>151.4</v>
      </c>
      <c r="BG87" s="42">
        <f t="shared" si="63"/>
        <v>2154</v>
      </c>
      <c r="BH87" s="42">
        <f t="shared" si="63"/>
        <v>897.4999999999999</v>
      </c>
      <c r="BI87" s="42">
        <f t="shared" si="63"/>
        <v>337.55</v>
      </c>
      <c r="BJ87" s="42">
        <f t="shared" si="64"/>
        <v>37.61002785515321</v>
      </c>
      <c r="BK87" s="51">
        <v>2000</v>
      </c>
      <c r="BL87" s="36">
        <f t="shared" si="65"/>
        <v>833.3333333333333</v>
      </c>
      <c r="BM87" s="48">
        <v>337.55</v>
      </c>
      <c r="BN87" s="51"/>
      <c r="BO87" s="36">
        <f t="shared" si="66"/>
        <v>0</v>
      </c>
      <c r="BP87" s="48">
        <v>0</v>
      </c>
      <c r="BQ87" s="51"/>
      <c r="BR87" s="36">
        <f t="shared" si="67"/>
        <v>0</v>
      </c>
      <c r="BS87" s="48">
        <v>0</v>
      </c>
      <c r="BT87" s="51">
        <v>154</v>
      </c>
      <c r="BU87" s="36">
        <f t="shared" si="68"/>
        <v>64.16666666666667</v>
      </c>
      <c r="BV87" s="48">
        <v>0</v>
      </c>
      <c r="BW87" s="36"/>
      <c r="BX87" s="36">
        <f t="shared" si="69"/>
        <v>0</v>
      </c>
      <c r="BY87" s="41"/>
      <c r="BZ87" s="36">
        <v>600</v>
      </c>
      <c r="CA87" s="36">
        <f t="shared" si="70"/>
        <v>250</v>
      </c>
      <c r="CB87" s="48">
        <v>0</v>
      </c>
      <c r="CC87" s="36"/>
      <c r="CD87" s="36">
        <f t="shared" si="71"/>
        <v>0</v>
      </c>
      <c r="CE87" s="49">
        <v>0</v>
      </c>
      <c r="CF87" s="34">
        <f t="shared" si="40"/>
        <v>88306</v>
      </c>
      <c r="CG87" s="34">
        <f t="shared" si="40"/>
        <v>36794.16666666666</v>
      </c>
      <c r="CH87" s="34">
        <f t="shared" si="40"/>
        <v>32983.448000000004</v>
      </c>
      <c r="CI87" s="51"/>
      <c r="CJ87" s="36">
        <f t="shared" si="72"/>
        <v>0</v>
      </c>
      <c r="CK87" s="233">
        <v>0</v>
      </c>
      <c r="CL87" s="51"/>
      <c r="CM87" s="36">
        <f t="shared" si="73"/>
        <v>0</v>
      </c>
      <c r="CN87" s="52"/>
      <c r="CO87" s="51"/>
      <c r="CP87" s="36">
        <f t="shared" si="74"/>
        <v>0</v>
      </c>
      <c r="CQ87" s="51"/>
      <c r="CR87" s="51"/>
      <c r="CS87" s="36">
        <f t="shared" si="75"/>
        <v>0</v>
      </c>
      <c r="CT87" s="48">
        <v>0</v>
      </c>
      <c r="CU87" s="44">
        <v>3100</v>
      </c>
      <c r="CV87" s="36">
        <f t="shared" si="76"/>
        <v>1291.6666666666665</v>
      </c>
      <c r="CW87" s="49">
        <v>0</v>
      </c>
      <c r="CX87" s="34">
        <f t="shared" si="41"/>
        <v>3100</v>
      </c>
      <c r="CY87" s="34">
        <f t="shared" si="41"/>
        <v>1291.6666666666665</v>
      </c>
      <c r="CZ87" s="34">
        <f t="shared" si="41"/>
        <v>0</v>
      </c>
    </row>
    <row r="88" spans="1:104" ht="15">
      <c r="A88" s="32">
        <v>77</v>
      </c>
      <c r="B88" s="33" t="s">
        <v>111</v>
      </c>
      <c r="C88" s="34">
        <v>0.0004</v>
      </c>
      <c r="D88" s="34">
        <v>1873.31</v>
      </c>
      <c r="E88" s="34">
        <f>CF88+CX88-CU88</f>
        <v>68740</v>
      </c>
      <c r="F88" s="34">
        <f>CG88+CY88-CV88</f>
        <v>28641.666666666664</v>
      </c>
      <c r="G88" s="34">
        <f>CH88+CZ88-CW88</f>
        <v>29150.587</v>
      </c>
      <c r="H88" s="34">
        <f t="shared" si="42"/>
        <v>101.77685306953738</v>
      </c>
      <c r="I88" s="34">
        <f t="shared" si="43"/>
        <v>18590</v>
      </c>
      <c r="J88" s="34">
        <f t="shared" si="44"/>
        <v>7745.833333333333</v>
      </c>
      <c r="K88" s="34">
        <f t="shared" si="45"/>
        <v>8212.072</v>
      </c>
      <c r="L88" s="34">
        <f t="shared" si="46"/>
        <v>106.01921893491124</v>
      </c>
      <c r="M88" s="35">
        <f t="shared" si="47"/>
        <v>7339</v>
      </c>
      <c r="N88" s="35">
        <f t="shared" si="47"/>
        <v>3057.916666666667</v>
      </c>
      <c r="O88" s="35">
        <f t="shared" si="48"/>
        <v>5309.072</v>
      </c>
      <c r="P88" s="35">
        <f t="shared" si="49"/>
        <v>173.6172884589181</v>
      </c>
      <c r="Q88" s="36">
        <v>30</v>
      </c>
      <c r="R88" s="36">
        <f t="shared" si="50"/>
        <v>12.5</v>
      </c>
      <c r="S88" s="48">
        <v>0.572</v>
      </c>
      <c r="T88" s="34">
        <f t="shared" si="77"/>
        <v>4.576</v>
      </c>
      <c r="U88" s="36">
        <v>10511</v>
      </c>
      <c r="V88" s="36">
        <f t="shared" si="51"/>
        <v>4379.583333333333</v>
      </c>
      <c r="W88" s="48">
        <v>2472</v>
      </c>
      <c r="X88" s="34">
        <f t="shared" si="52"/>
        <v>56.44372562077824</v>
      </c>
      <c r="Y88" s="38"/>
      <c r="Z88" s="38"/>
      <c r="AA88" s="51"/>
      <c r="AB88" s="36">
        <v>7309</v>
      </c>
      <c r="AC88" s="36">
        <f t="shared" si="53"/>
        <v>3045.416666666667</v>
      </c>
      <c r="AD88" s="48">
        <v>5308.5</v>
      </c>
      <c r="AE88" s="34">
        <f t="shared" si="54"/>
        <v>174.3111232726775</v>
      </c>
      <c r="AF88" s="39"/>
      <c r="AG88" s="39"/>
      <c r="AH88" s="51"/>
      <c r="AI88" s="40">
        <v>140</v>
      </c>
      <c r="AJ88" s="36">
        <f t="shared" si="55"/>
        <v>58.33333333333333</v>
      </c>
      <c r="AK88" s="48">
        <v>0</v>
      </c>
      <c r="AL88" s="51"/>
      <c r="AM88" s="36">
        <f t="shared" si="56"/>
        <v>0</v>
      </c>
      <c r="AN88" s="48">
        <v>0</v>
      </c>
      <c r="AO88" s="36"/>
      <c r="AP88" s="36">
        <f t="shared" si="57"/>
        <v>0</v>
      </c>
      <c r="AQ88" s="37">
        <f>'[1]Sheet1'!G80+'[1]Sheet1'!F80</f>
        <v>0</v>
      </c>
      <c r="AR88" s="51">
        <v>0</v>
      </c>
      <c r="AS88" s="36">
        <f t="shared" si="58"/>
        <v>0</v>
      </c>
      <c r="AT88" s="51"/>
      <c r="AU88" s="51">
        <v>48350</v>
      </c>
      <c r="AV88" s="36">
        <f t="shared" si="59"/>
        <v>20145.833333333332</v>
      </c>
      <c r="AW88" s="48">
        <v>20145.9</v>
      </c>
      <c r="AX88" s="51"/>
      <c r="AY88" s="36">
        <f t="shared" si="60"/>
        <v>0</v>
      </c>
      <c r="AZ88" s="48">
        <v>0</v>
      </c>
      <c r="BA88" s="51">
        <v>0</v>
      </c>
      <c r="BB88" s="36">
        <f t="shared" si="61"/>
        <v>0</v>
      </c>
      <c r="BC88" s="51"/>
      <c r="BD88" s="36"/>
      <c r="BE88" s="36">
        <f t="shared" si="62"/>
        <v>0</v>
      </c>
      <c r="BF88" s="234">
        <f>'[1]Sheet1'!B80+'[1]Sheet1'!C80+'[1]Sheet1'!D80+'[1]Sheet1'!A80</f>
        <v>251</v>
      </c>
      <c r="BG88" s="42">
        <f t="shared" si="63"/>
        <v>600</v>
      </c>
      <c r="BH88" s="42">
        <f t="shared" si="63"/>
        <v>250</v>
      </c>
      <c r="BI88" s="42">
        <f t="shared" si="63"/>
        <v>180</v>
      </c>
      <c r="BJ88" s="42">
        <f t="shared" si="64"/>
        <v>72</v>
      </c>
      <c r="BK88" s="51">
        <v>600</v>
      </c>
      <c r="BL88" s="36">
        <f t="shared" si="65"/>
        <v>250</v>
      </c>
      <c r="BM88" s="48">
        <v>180</v>
      </c>
      <c r="BN88" s="51"/>
      <c r="BO88" s="36">
        <f t="shared" si="66"/>
        <v>0</v>
      </c>
      <c r="BP88" s="48">
        <v>0</v>
      </c>
      <c r="BQ88" s="51"/>
      <c r="BR88" s="36">
        <f t="shared" si="67"/>
        <v>0</v>
      </c>
      <c r="BS88" s="48">
        <v>0</v>
      </c>
      <c r="BT88" s="51"/>
      <c r="BU88" s="36">
        <f t="shared" si="68"/>
        <v>0</v>
      </c>
      <c r="BV88" s="48">
        <v>0</v>
      </c>
      <c r="BW88" s="36"/>
      <c r="BX88" s="36">
        <f t="shared" si="69"/>
        <v>0</v>
      </c>
      <c r="BY88" s="41"/>
      <c r="BZ88" s="36">
        <v>1800</v>
      </c>
      <c r="CA88" s="36">
        <f t="shared" si="70"/>
        <v>750</v>
      </c>
      <c r="CB88" s="48">
        <v>0</v>
      </c>
      <c r="CC88" s="36"/>
      <c r="CD88" s="36">
        <f t="shared" si="71"/>
        <v>0</v>
      </c>
      <c r="CE88" s="49">
        <v>0</v>
      </c>
      <c r="CF88" s="34">
        <f t="shared" si="40"/>
        <v>68740</v>
      </c>
      <c r="CG88" s="34">
        <f t="shared" si="40"/>
        <v>28641.666666666664</v>
      </c>
      <c r="CH88" s="34">
        <f t="shared" si="40"/>
        <v>28357.972</v>
      </c>
      <c r="CI88" s="51">
        <v>0</v>
      </c>
      <c r="CJ88" s="36">
        <f t="shared" si="72"/>
        <v>0</v>
      </c>
      <c r="CK88" s="233">
        <v>0</v>
      </c>
      <c r="CL88" s="51">
        <v>0</v>
      </c>
      <c r="CM88" s="36">
        <f t="shared" si="73"/>
        <v>0</v>
      </c>
      <c r="CN88" s="52"/>
      <c r="CO88" s="51"/>
      <c r="CP88" s="36">
        <f t="shared" si="74"/>
        <v>0</v>
      </c>
      <c r="CQ88" s="51"/>
      <c r="CR88" s="51">
        <v>0</v>
      </c>
      <c r="CS88" s="36">
        <f t="shared" si="75"/>
        <v>0</v>
      </c>
      <c r="CT88" s="48">
        <v>792.615</v>
      </c>
      <c r="CU88" s="44">
        <v>7660</v>
      </c>
      <c r="CV88" s="36">
        <f t="shared" si="76"/>
        <v>3191.666666666667</v>
      </c>
      <c r="CW88" s="49">
        <v>2200</v>
      </c>
      <c r="CX88" s="34">
        <f t="shared" si="41"/>
        <v>7660</v>
      </c>
      <c r="CY88" s="34">
        <f t="shared" si="41"/>
        <v>3191.666666666667</v>
      </c>
      <c r="CZ88" s="34">
        <f t="shared" si="41"/>
        <v>2992.615</v>
      </c>
    </row>
    <row r="89" spans="1:104" ht="15">
      <c r="A89" s="32">
        <v>78</v>
      </c>
      <c r="B89" s="33" t="s">
        <v>112</v>
      </c>
      <c r="C89" s="34">
        <v>340.083</v>
      </c>
      <c r="D89" s="34">
        <v>7270.647</v>
      </c>
      <c r="E89" s="34">
        <f>CF89+CX89-CU89</f>
        <v>45655.4</v>
      </c>
      <c r="F89" s="34">
        <f>CG89+CY89-CV89</f>
        <v>19023.083333333332</v>
      </c>
      <c r="G89" s="34">
        <f>CH89+CZ89-CW89</f>
        <v>13632.137999999999</v>
      </c>
      <c r="H89" s="34">
        <f t="shared" si="42"/>
        <v>71.66103286796304</v>
      </c>
      <c r="I89" s="34">
        <f t="shared" si="43"/>
        <v>16364.5</v>
      </c>
      <c r="J89" s="34">
        <f t="shared" si="44"/>
        <v>6818.541666666666</v>
      </c>
      <c r="K89" s="34">
        <f t="shared" si="45"/>
        <v>1427.638</v>
      </c>
      <c r="L89" s="34">
        <f t="shared" si="46"/>
        <v>20.93758562742522</v>
      </c>
      <c r="M89" s="35">
        <f t="shared" si="47"/>
        <v>5620</v>
      </c>
      <c r="N89" s="35">
        <f t="shared" si="47"/>
        <v>2341.6666666666665</v>
      </c>
      <c r="O89" s="35">
        <f t="shared" si="48"/>
        <v>815.501</v>
      </c>
      <c r="P89" s="35">
        <f t="shared" si="49"/>
        <v>34.82566548042705</v>
      </c>
      <c r="Q89" s="36">
        <v>120</v>
      </c>
      <c r="R89" s="36">
        <f t="shared" si="50"/>
        <v>50</v>
      </c>
      <c r="S89" s="48">
        <v>0.198</v>
      </c>
      <c r="T89" s="34">
        <f t="shared" si="77"/>
        <v>0.396</v>
      </c>
      <c r="U89" s="36">
        <v>8320.5</v>
      </c>
      <c r="V89" s="36">
        <f t="shared" si="51"/>
        <v>3466.875</v>
      </c>
      <c r="W89" s="48">
        <v>452.537</v>
      </c>
      <c r="X89" s="34">
        <f t="shared" si="52"/>
        <v>13.05316747791599</v>
      </c>
      <c r="Y89" s="38"/>
      <c r="Z89" s="38"/>
      <c r="AA89" s="51"/>
      <c r="AB89" s="36">
        <v>5500</v>
      </c>
      <c r="AC89" s="36">
        <f t="shared" si="53"/>
        <v>2291.6666666666665</v>
      </c>
      <c r="AD89" s="48">
        <v>815.303</v>
      </c>
      <c r="AE89" s="34">
        <f t="shared" si="54"/>
        <v>35.57685818181818</v>
      </c>
      <c r="AF89" s="39"/>
      <c r="AG89" s="39"/>
      <c r="AH89" s="51"/>
      <c r="AI89" s="40">
        <v>69</v>
      </c>
      <c r="AJ89" s="36">
        <f t="shared" si="55"/>
        <v>28.75</v>
      </c>
      <c r="AK89" s="48">
        <v>9.8</v>
      </c>
      <c r="AL89" s="51"/>
      <c r="AM89" s="36">
        <f t="shared" si="56"/>
        <v>0</v>
      </c>
      <c r="AN89" s="48">
        <v>0</v>
      </c>
      <c r="AO89" s="36"/>
      <c r="AP89" s="36">
        <f t="shared" si="57"/>
        <v>0</v>
      </c>
      <c r="AQ89" s="37">
        <f>'[1]Sheet1'!G81+'[1]Sheet1'!F81</f>
        <v>0</v>
      </c>
      <c r="AR89" s="51">
        <v>0</v>
      </c>
      <c r="AS89" s="36">
        <f t="shared" si="58"/>
        <v>0</v>
      </c>
      <c r="AT89" s="51"/>
      <c r="AU89" s="51">
        <v>29290.9</v>
      </c>
      <c r="AV89" s="36">
        <f t="shared" si="59"/>
        <v>12204.541666666666</v>
      </c>
      <c r="AW89" s="48">
        <v>12204.5</v>
      </c>
      <c r="AX89" s="51"/>
      <c r="AY89" s="36">
        <f t="shared" si="60"/>
        <v>0</v>
      </c>
      <c r="AZ89" s="48">
        <v>0</v>
      </c>
      <c r="BA89" s="51">
        <v>0</v>
      </c>
      <c r="BB89" s="36">
        <f t="shared" si="61"/>
        <v>0</v>
      </c>
      <c r="BC89" s="51"/>
      <c r="BD89" s="36">
        <v>55</v>
      </c>
      <c r="BE89" s="36">
        <f t="shared" si="62"/>
        <v>22.916666666666664</v>
      </c>
      <c r="BF89" s="234">
        <f>'[1]Sheet1'!B81+'[1]Sheet1'!C81+'[1]Sheet1'!D81+'[1]Sheet1'!A81</f>
        <v>49.8</v>
      </c>
      <c r="BG89" s="42">
        <f t="shared" si="63"/>
        <v>2300</v>
      </c>
      <c r="BH89" s="42">
        <f t="shared" si="63"/>
        <v>958.3333333333333</v>
      </c>
      <c r="BI89" s="42">
        <f t="shared" si="63"/>
        <v>100</v>
      </c>
      <c r="BJ89" s="42">
        <f t="shared" si="64"/>
        <v>10.434782608695652</v>
      </c>
      <c r="BK89" s="51">
        <v>2300</v>
      </c>
      <c r="BL89" s="36">
        <f t="shared" si="65"/>
        <v>958.3333333333333</v>
      </c>
      <c r="BM89" s="48">
        <v>100</v>
      </c>
      <c r="BN89" s="51"/>
      <c r="BO89" s="36">
        <f t="shared" si="66"/>
        <v>0</v>
      </c>
      <c r="BP89" s="48">
        <v>0</v>
      </c>
      <c r="BQ89" s="51"/>
      <c r="BR89" s="36">
        <f t="shared" si="67"/>
        <v>0</v>
      </c>
      <c r="BS89" s="48">
        <v>0</v>
      </c>
      <c r="BT89" s="51"/>
      <c r="BU89" s="36">
        <f t="shared" si="68"/>
        <v>0</v>
      </c>
      <c r="BV89" s="48">
        <v>0</v>
      </c>
      <c r="BW89" s="36"/>
      <c r="BX89" s="36">
        <f t="shared" si="69"/>
        <v>0</v>
      </c>
      <c r="BY89" s="41"/>
      <c r="BZ89" s="36">
        <v>0</v>
      </c>
      <c r="CA89" s="36">
        <f t="shared" si="70"/>
        <v>0</v>
      </c>
      <c r="CB89" s="48">
        <v>0</v>
      </c>
      <c r="CC89" s="36"/>
      <c r="CD89" s="36">
        <f t="shared" si="71"/>
        <v>0</v>
      </c>
      <c r="CE89" s="49">
        <v>0</v>
      </c>
      <c r="CF89" s="34">
        <f t="shared" si="40"/>
        <v>45655.4</v>
      </c>
      <c r="CG89" s="34">
        <f t="shared" si="40"/>
        <v>19023.083333333332</v>
      </c>
      <c r="CH89" s="34">
        <f t="shared" si="40"/>
        <v>13632.137999999999</v>
      </c>
      <c r="CI89" s="51">
        <v>0</v>
      </c>
      <c r="CJ89" s="36">
        <f t="shared" si="72"/>
        <v>0</v>
      </c>
      <c r="CK89" s="233">
        <v>0</v>
      </c>
      <c r="CL89" s="51">
        <v>0</v>
      </c>
      <c r="CM89" s="36">
        <f t="shared" si="73"/>
        <v>0</v>
      </c>
      <c r="CN89" s="52"/>
      <c r="CO89" s="51"/>
      <c r="CP89" s="36">
        <f t="shared" si="74"/>
        <v>0</v>
      </c>
      <c r="CQ89" s="51"/>
      <c r="CR89" s="51">
        <v>0</v>
      </c>
      <c r="CS89" s="36">
        <f t="shared" si="75"/>
        <v>0</v>
      </c>
      <c r="CT89" s="48">
        <v>0</v>
      </c>
      <c r="CU89" s="44">
        <v>5100</v>
      </c>
      <c r="CV89" s="36">
        <f t="shared" si="76"/>
        <v>2125</v>
      </c>
      <c r="CW89" s="49">
        <v>0</v>
      </c>
      <c r="CX89" s="34">
        <f t="shared" si="41"/>
        <v>5100</v>
      </c>
      <c r="CY89" s="34">
        <f t="shared" si="41"/>
        <v>2125</v>
      </c>
      <c r="CZ89" s="34">
        <f t="shared" si="41"/>
        <v>0</v>
      </c>
    </row>
    <row r="90" spans="1:104" ht="15">
      <c r="A90" s="32">
        <v>79</v>
      </c>
      <c r="B90" s="33" t="s">
        <v>113</v>
      </c>
      <c r="C90" s="34">
        <v>9227.4978</v>
      </c>
      <c r="D90" s="34">
        <v>10656.3397</v>
      </c>
      <c r="E90" s="34">
        <f>CF90+CX90-CU90</f>
        <v>66200.5</v>
      </c>
      <c r="F90" s="34">
        <f>CG90+CY90-CV90</f>
        <v>27583.541666666664</v>
      </c>
      <c r="G90" s="34">
        <f>CH90+CZ90-CW90</f>
        <v>23168.284</v>
      </c>
      <c r="H90" s="34">
        <f t="shared" si="42"/>
        <v>83.99314446265512</v>
      </c>
      <c r="I90" s="34">
        <f t="shared" si="43"/>
        <v>8842.5</v>
      </c>
      <c r="J90" s="34">
        <f t="shared" si="44"/>
        <v>3684.375</v>
      </c>
      <c r="K90" s="34">
        <f t="shared" si="45"/>
        <v>19.184</v>
      </c>
      <c r="L90" s="34">
        <f t="shared" si="46"/>
        <v>0.520685326547922</v>
      </c>
      <c r="M90" s="35">
        <f t="shared" si="47"/>
        <v>2000</v>
      </c>
      <c r="N90" s="35">
        <f t="shared" si="47"/>
        <v>833.3333333333333</v>
      </c>
      <c r="O90" s="35">
        <f t="shared" si="48"/>
        <v>0.184</v>
      </c>
      <c r="P90" s="35">
        <f t="shared" si="49"/>
        <v>0.022080000000000002</v>
      </c>
      <c r="Q90" s="36">
        <v>0</v>
      </c>
      <c r="R90" s="36">
        <f t="shared" si="50"/>
        <v>0</v>
      </c>
      <c r="S90" s="48">
        <v>0.184</v>
      </c>
      <c r="T90" s="34"/>
      <c r="U90" s="36">
        <v>6000</v>
      </c>
      <c r="V90" s="36">
        <f t="shared" si="51"/>
        <v>2500</v>
      </c>
      <c r="W90" s="48">
        <v>0</v>
      </c>
      <c r="X90" s="34">
        <f t="shared" si="52"/>
        <v>0</v>
      </c>
      <c r="Y90" s="38"/>
      <c r="Z90" s="38"/>
      <c r="AA90" s="51"/>
      <c r="AB90" s="36">
        <v>2000</v>
      </c>
      <c r="AC90" s="36">
        <f t="shared" si="53"/>
        <v>833.3333333333333</v>
      </c>
      <c r="AD90" s="48">
        <v>0</v>
      </c>
      <c r="AE90" s="34">
        <f t="shared" si="54"/>
        <v>0</v>
      </c>
      <c r="AF90" s="39"/>
      <c r="AG90" s="39"/>
      <c r="AH90" s="51"/>
      <c r="AI90" s="40">
        <v>62</v>
      </c>
      <c r="AJ90" s="36">
        <f t="shared" si="55"/>
        <v>25.833333333333336</v>
      </c>
      <c r="AK90" s="48">
        <v>0</v>
      </c>
      <c r="AL90" s="51"/>
      <c r="AM90" s="36">
        <f t="shared" si="56"/>
        <v>0</v>
      </c>
      <c r="AN90" s="48">
        <v>0</v>
      </c>
      <c r="AO90" s="36"/>
      <c r="AP90" s="36">
        <f t="shared" si="57"/>
        <v>0</v>
      </c>
      <c r="AQ90" s="37">
        <f>'[1]Sheet1'!G82+'[1]Sheet1'!F82</f>
        <v>0</v>
      </c>
      <c r="AR90" s="51">
        <v>0</v>
      </c>
      <c r="AS90" s="36">
        <f t="shared" si="58"/>
        <v>0</v>
      </c>
      <c r="AT90" s="51"/>
      <c r="AU90" s="51">
        <v>55558</v>
      </c>
      <c r="AV90" s="36">
        <f t="shared" si="59"/>
        <v>23149.166666666664</v>
      </c>
      <c r="AW90" s="48">
        <v>23149.1</v>
      </c>
      <c r="AX90" s="51"/>
      <c r="AY90" s="36">
        <f t="shared" si="60"/>
        <v>0</v>
      </c>
      <c r="AZ90" s="48">
        <v>0</v>
      </c>
      <c r="BA90" s="51">
        <v>0</v>
      </c>
      <c r="BB90" s="36">
        <f t="shared" si="61"/>
        <v>0</v>
      </c>
      <c r="BC90" s="51"/>
      <c r="BD90" s="36"/>
      <c r="BE90" s="36">
        <f t="shared" si="62"/>
        <v>0</v>
      </c>
      <c r="BF90" s="234">
        <f>'[1]Sheet1'!B82+'[1]Sheet1'!C82+'[1]Sheet1'!D82+'[1]Sheet1'!A82</f>
        <v>0</v>
      </c>
      <c r="BG90" s="42">
        <f t="shared" si="63"/>
        <v>780.5</v>
      </c>
      <c r="BH90" s="42">
        <f t="shared" si="63"/>
        <v>325.2083333333333</v>
      </c>
      <c r="BI90" s="42">
        <f t="shared" si="63"/>
        <v>19</v>
      </c>
      <c r="BJ90" s="42">
        <f t="shared" si="64"/>
        <v>5.84240871236387</v>
      </c>
      <c r="BK90" s="51">
        <v>560</v>
      </c>
      <c r="BL90" s="36">
        <f t="shared" si="65"/>
        <v>233.33333333333331</v>
      </c>
      <c r="BM90" s="48">
        <v>19</v>
      </c>
      <c r="BN90" s="51">
        <v>220.5</v>
      </c>
      <c r="BO90" s="36">
        <f t="shared" si="66"/>
        <v>91.875</v>
      </c>
      <c r="BP90" s="48">
        <v>0</v>
      </c>
      <c r="BQ90" s="51"/>
      <c r="BR90" s="36">
        <f t="shared" si="67"/>
        <v>0</v>
      </c>
      <c r="BS90" s="48">
        <v>0</v>
      </c>
      <c r="BT90" s="51"/>
      <c r="BU90" s="36">
        <f t="shared" si="68"/>
        <v>0</v>
      </c>
      <c r="BV90" s="48">
        <v>0</v>
      </c>
      <c r="BW90" s="36"/>
      <c r="BX90" s="36">
        <f t="shared" si="69"/>
        <v>0</v>
      </c>
      <c r="BY90" s="41"/>
      <c r="BZ90" s="36">
        <v>1800</v>
      </c>
      <c r="CA90" s="36">
        <f t="shared" si="70"/>
        <v>750</v>
      </c>
      <c r="CB90" s="48">
        <v>0</v>
      </c>
      <c r="CC90" s="36"/>
      <c r="CD90" s="36">
        <f t="shared" si="71"/>
        <v>0</v>
      </c>
      <c r="CE90" s="49">
        <v>0</v>
      </c>
      <c r="CF90" s="34">
        <f t="shared" si="40"/>
        <v>66200.5</v>
      </c>
      <c r="CG90" s="34">
        <f t="shared" si="40"/>
        <v>27583.541666666664</v>
      </c>
      <c r="CH90" s="34">
        <f t="shared" si="40"/>
        <v>23168.284</v>
      </c>
      <c r="CI90" s="51">
        <v>0</v>
      </c>
      <c r="CJ90" s="36">
        <f t="shared" si="72"/>
        <v>0</v>
      </c>
      <c r="CK90" s="233">
        <v>0</v>
      </c>
      <c r="CL90" s="51">
        <v>0</v>
      </c>
      <c r="CM90" s="36">
        <f t="shared" si="73"/>
        <v>0</v>
      </c>
      <c r="CN90" s="52"/>
      <c r="CO90" s="51"/>
      <c r="CP90" s="36">
        <f t="shared" si="74"/>
        <v>0</v>
      </c>
      <c r="CQ90" s="51"/>
      <c r="CR90" s="51">
        <v>0</v>
      </c>
      <c r="CS90" s="36">
        <f t="shared" si="75"/>
        <v>0</v>
      </c>
      <c r="CT90" s="48">
        <v>0</v>
      </c>
      <c r="CU90" s="44">
        <v>7900</v>
      </c>
      <c r="CV90" s="36">
        <f t="shared" si="76"/>
        <v>3291.666666666667</v>
      </c>
      <c r="CW90" s="49">
        <v>1160</v>
      </c>
      <c r="CX90" s="34">
        <f t="shared" si="41"/>
        <v>7900</v>
      </c>
      <c r="CY90" s="34">
        <f t="shared" si="41"/>
        <v>3291.666666666667</v>
      </c>
      <c r="CZ90" s="34">
        <f t="shared" si="41"/>
        <v>1160</v>
      </c>
    </row>
    <row r="91" spans="1:104" ht="15">
      <c r="A91" s="54">
        <v>80</v>
      </c>
      <c r="B91" s="55" t="s">
        <v>114</v>
      </c>
      <c r="C91" s="34">
        <v>4208.2565</v>
      </c>
      <c r="D91" s="34">
        <v>2357.6585</v>
      </c>
      <c r="E91" s="56">
        <f>CF91+CX91-CU91</f>
        <v>92648.70000000001</v>
      </c>
      <c r="F91" s="56">
        <f>CG91+CY91-CV91</f>
        <v>38603.625</v>
      </c>
      <c r="G91" s="34">
        <f>CH91+CZ91-CW91</f>
        <v>34405.736000000004</v>
      </c>
      <c r="H91" s="56">
        <f t="shared" si="42"/>
        <v>89.12566112638387</v>
      </c>
      <c r="I91" s="34">
        <f t="shared" si="43"/>
        <v>28281.300000000003</v>
      </c>
      <c r="J91" s="34">
        <f t="shared" si="44"/>
        <v>11783.875</v>
      </c>
      <c r="K91" s="34">
        <f t="shared" si="45"/>
        <v>8086.036</v>
      </c>
      <c r="L91" s="56">
        <f t="shared" si="46"/>
        <v>68.619499103648</v>
      </c>
      <c r="M91" s="35">
        <f t="shared" si="47"/>
        <v>9316.2</v>
      </c>
      <c r="N91" s="35">
        <f t="shared" si="47"/>
        <v>3881.75</v>
      </c>
      <c r="O91" s="35">
        <f t="shared" si="48"/>
        <v>4768.036</v>
      </c>
      <c r="P91" s="35">
        <f t="shared" si="49"/>
        <v>122.8321246860308</v>
      </c>
      <c r="Q91" s="57">
        <v>21</v>
      </c>
      <c r="R91" s="36">
        <f t="shared" si="50"/>
        <v>8.75</v>
      </c>
      <c r="S91" s="48">
        <v>0.436</v>
      </c>
      <c r="T91" s="56">
        <f t="shared" si="77"/>
        <v>4.982857142857143</v>
      </c>
      <c r="U91" s="57">
        <v>10905.1</v>
      </c>
      <c r="V91" s="36">
        <f t="shared" si="51"/>
        <v>4543.791666666667</v>
      </c>
      <c r="W91" s="48">
        <v>2157</v>
      </c>
      <c r="X91" s="56">
        <f t="shared" si="52"/>
        <v>47.47136660828419</v>
      </c>
      <c r="Y91" s="58"/>
      <c r="Z91" s="58"/>
      <c r="AA91" s="59"/>
      <c r="AB91" s="57">
        <v>9295.2</v>
      </c>
      <c r="AC91" s="36">
        <f t="shared" si="53"/>
        <v>3873</v>
      </c>
      <c r="AD91" s="48">
        <v>4767.6</v>
      </c>
      <c r="AE91" s="56">
        <f t="shared" si="54"/>
        <v>123.09837335398916</v>
      </c>
      <c r="AF91" s="60"/>
      <c r="AG91" s="60"/>
      <c r="AH91" s="59"/>
      <c r="AI91" s="61">
        <v>1420</v>
      </c>
      <c r="AJ91" s="36">
        <f t="shared" si="55"/>
        <v>591.6666666666666</v>
      </c>
      <c r="AK91" s="48">
        <v>65</v>
      </c>
      <c r="AL91" s="59"/>
      <c r="AM91" s="36">
        <f t="shared" si="56"/>
        <v>0</v>
      </c>
      <c r="AN91" s="48">
        <v>0</v>
      </c>
      <c r="AO91" s="57"/>
      <c r="AP91" s="36">
        <f t="shared" si="57"/>
        <v>0</v>
      </c>
      <c r="AQ91" s="37">
        <f>'[1]Sheet1'!G83+'[1]Sheet1'!F83</f>
        <v>0</v>
      </c>
      <c r="AR91" s="59">
        <v>0</v>
      </c>
      <c r="AS91" s="36">
        <f t="shared" si="58"/>
        <v>0</v>
      </c>
      <c r="AT91" s="59"/>
      <c r="AU91" s="59">
        <v>63167.4</v>
      </c>
      <c r="AV91" s="36">
        <f t="shared" si="59"/>
        <v>26319.75</v>
      </c>
      <c r="AW91" s="48">
        <v>26319.7</v>
      </c>
      <c r="AX91" s="59"/>
      <c r="AY91" s="36">
        <f t="shared" si="60"/>
        <v>0</v>
      </c>
      <c r="AZ91" s="48">
        <v>0</v>
      </c>
      <c r="BA91" s="59">
        <v>0</v>
      </c>
      <c r="BB91" s="36">
        <f t="shared" si="61"/>
        <v>0</v>
      </c>
      <c r="BC91" s="59"/>
      <c r="BD91" s="57">
        <v>3800</v>
      </c>
      <c r="BE91" s="36">
        <f t="shared" si="62"/>
        <v>1583.3333333333335</v>
      </c>
      <c r="BF91" s="234">
        <f>'[1]Sheet1'!B83+'[1]Sheet1'!C83+'[1]Sheet1'!D83+'[1]Sheet1'!A83</f>
        <v>534</v>
      </c>
      <c r="BG91" s="42">
        <f t="shared" si="63"/>
        <v>2840</v>
      </c>
      <c r="BH91" s="42">
        <f t="shared" si="63"/>
        <v>1183.3333333333335</v>
      </c>
      <c r="BI91" s="42">
        <f t="shared" si="63"/>
        <v>311</v>
      </c>
      <c r="BJ91" s="42">
        <f t="shared" si="64"/>
        <v>26.281690140845065</v>
      </c>
      <c r="BK91" s="59">
        <v>1180</v>
      </c>
      <c r="BL91" s="36">
        <f t="shared" si="65"/>
        <v>491.66666666666663</v>
      </c>
      <c r="BM91" s="48">
        <v>311</v>
      </c>
      <c r="BN91" s="59">
        <v>1660</v>
      </c>
      <c r="BO91" s="36">
        <f t="shared" si="66"/>
        <v>691.6666666666667</v>
      </c>
      <c r="BP91" s="48">
        <v>0</v>
      </c>
      <c r="BQ91" s="59"/>
      <c r="BR91" s="36">
        <f t="shared" si="67"/>
        <v>0</v>
      </c>
      <c r="BS91" s="48">
        <v>0</v>
      </c>
      <c r="BT91" s="59"/>
      <c r="BU91" s="36">
        <f t="shared" si="68"/>
        <v>0</v>
      </c>
      <c r="BV91" s="48">
        <v>0</v>
      </c>
      <c r="BW91" s="57"/>
      <c r="BX91" s="36">
        <f t="shared" si="69"/>
        <v>0</v>
      </c>
      <c r="BY91" s="45"/>
      <c r="BZ91" s="57">
        <v>1200</v>
      </c>
      <c r="CA91" s="36">
        <f t="shared" si="70"/>
        <v>500</v>
      </c>
      <c r="CB91" s="48">
        <v>0</v>
      </c>
      <c r="CC91" s="57"/>
      <c r="CD91" s="36">
        <f t="shared" si="71"/>
        <v>0</v>
      </c>
      <c r="CE91" s="49">
        <v>251</v>
      </c>
      <c r="CF91" s="56">
        <f t="shared" si="40"/>
        <v>92648.70000000001</v>
      </c>
      <c r="CG91" s="34">
        <f t="shared" si="40"/>
        <v>38603.625</v>
      </c>
      <c r="CH91" s="34">
        <f t="shared" si="40"/>
        <v>34405.736000000004</v>
      </c>
      <c r="CI91" s="59">
        <v>0</v>
      </c>
      <c r="CJ91" s="36">
        <f t="shared" si="72"/>
        <v>0</v>
      </c>
      <c r="CK91" s="233">
        <v>0</v>
      </c>
      <c r="CL91" s="59">
        <v>0</v>
      </c>
      <c r="CM91" s="36">
        <f t="shared" si="73"/>
        <v>0</v>
      </c>
      <c r="CN91" s="62"/>
      <c r="CO91" s="59"/>
      <c r="CP91" s="36">
        <f t="shared" si="74"/>
        <v>0</v>
      </c>
      <c r="CQ91" s="59"/>
      <c r="CR91" s="59">
        <v>0</v>
      </c>
      <c r="CS91" s="36">
        <f t="shared" si="75"/>
        <v>0</v>
      </c>
      <c r="CT91" s="48">
        <v>0</v>
      </c>
      <c r="CU91" s="44">
        <v>12900</v>
      </c>
      <c r="CV91" s="36">
        <f t="shared" si="76"/>
        <v>5375</v>
      </c>
      <c r="CW91" s="49">
        <v>1040</v>
      </c>
      <c r="CX91" s="56">
        <f t="shared" si="41"/>
        <v>12900</v>
      </c>
      <c r="CY91" s="56">
        <f t="shared" si="41"/>
        <v>5375</v>
      </c>
      <c r="CZ91" s="34">
        <f t="shared" si="41"/>
        <v>1040</v>
      </c>
    </row>
    <row r="92" spans="1:104" ht="15">
      <c r="A92" s="54">
        <v>81</v>
      </c>
      <c r="B92" s="63" t="s">
        <v>115</v>
      </c>
      <c r="C92" s="34">
        <v>0</v>
      </c>
      <c r="D92" s="34">
        <v>1625.6088</v>
      </c>
      <c r="E92" s="56">
        <f>CF92+CX92-CU92</f>
        <v>414000.00000000006</v>
      </c>
      <c r="F92" s="56">
        <f>CG92+CY92-CV92</f>
        <v>172083.33333333334</v>
      </c>
      <c r="G92" s="34">
        <f>CH92+CZ92-CW92</f>
        <v>141300.2192</v>
      </c>
      <c r="H92" s="56">
        <f t="shared" si="42"/>
        <v>82.11150752542372</v>
      </c>
      <c r="I92" s="34">
        <f t="shared" si="43"/>
        <v>149192.5</v>
      </c>
      <c r="J92" s="34">
        <f t="shared" si="44"/>
        <v>61746.87500000001</v>
      </c>
      <c r="K92" s="34">
        <f t="shared" si="45"/>
        <v>31574.8692</v>
      </c>
      <c r="L92" s="56">
        <f t="shared" si="46"/>
        <v>51.13597927020598</v>
      </c>
      <c r="M92" s="35">
        <f t="shared" si="47"/>
        <v>95246</v>
      </c>
      <c r="N92" s="35">
        <f t="shared" si="47"/>
        <v>39685.83333333333</v>
      </c>
      <c r="O92" s="35">
        <f t="shared" si="48"/>
        <v>16589.428</v>
      </c>
      <c r="P92" s="35">
        <f t="shared" si="49"/>
        <v>41.801889003212736</v>
      </c>
      <c r="Q92" s="57">
        <v>49246</v>
      </c>
      <c r="R92" s="36">
        <f t="shared" si="50"/>
        <v>20519.166666666664</v>
      </c>
      <c r="S92" s="50">
        <v>4372.355</v>
      </c>
      <c r="T92" s="56">
        <f t="shared" si="77"/>
        <v>21.308638265036755</v>
      </c>
      <c r="U92" s="57">
        <v>9871.3</v>
      </c>
      <c r="V92" s="36">
        <f t="shared" si="51"/>
        <v>4113.041666666666</v>
      </c>
      <c r="W92" s="50">
        <v>1126.9999</v>
      </c>
      <c r="X92" s="56">
        <f t="shared" si="52"/>
        <v>27.400643886823424</v>
      </c>
      <c r="Y92" s="58"/>
      <c r="Z92" s="58"/>
      <c r="AA92" s="59"/>
      <c r="AB92" s="57">
        <v>46000</v>
      </c>
      <c r="AC92" s="36">
        <f t="shared" si="53"/>
        <v>19166.666666666668</v>
      </c>
      <c r="AD92" s="50">
        <v>12217.073</v>
      </c>
      <c r="AE92" s="56">
        <f t="shared" si="54"/>
        <v>63.7412504347826</v>
      </c>
      <c r="AF92" s="60"/>
      <c r="AG92" s="60"/>
      <c r="AH92" s="59"/>
      <c r="AI92" s="61">
        <v>6200</v>
      </c>
      <c r="AJ92" s="36">
        <f t="shared" si="55"/>
        <v>2583.333333333333</v>
      </c>
      <c r="AK92" s="50">
        <v>2695.71</v>
      </c>
      <c r="AL92" s="59">
        <v>5000</v>
      </c>
      <c r="AM92" s="36">
        <f t="shared" si="56"/>
        <v>2083.3333333333335</v>
      </c>
      <c r="AN92" s="50">
        <v>1727.1</v>
      </c>
      <c r="AO92" s="57"/>
      <c r="AP92" s="36">
        <f t="shared" si="57"/>
        <v>0</v>
      </c>
      <c r="AQ92" s="37">
        <f>'[1]Sheet1'!G84+'[1]Sheet1'!F84</f>
        <v>0</v>
      </c>
      <c r="AR92" s="59">
        <v>0</v>
      </c>
      <c r="AS92" s="36">
        <f t="shared" si="58"/>
        <v>0</v>
      </c>
      <c r="AT92" s="59"/>
      <c r="AU92" s="59">
        <v>259095.1</v>
      </c>
      <c r="AV92" s="36">
        <f t="shared" si="59"/>
        <v>107956.29166666667</v>
      </c>
      <c r="AW92" s="50">
        <v>107956.4</v>
      </c>
      <c r="AX92" s="59">
        <v>1987.2</v>
      </c>
      <c r="AY92" s="36">
        <f t="shared" si="60"/>
        <v>828</v>
      </c>
      <c r="AZ92" s="50">
        <v>755.1</v>
      </c>
      <c r="BA92" s="59">
        <v>0</v>
      </c>
      <c r="BB92" s="36">
        <f t="shared" si="61"/>
        <v>0</v>
      </c>
      <c r="BC92" s="59"/>
      <c r="BD92" s="57">
        <v>3800</v>
      </c>
      <c r="BE92" s="36">
        <f t="shared" si="62"/>
        <v>1583.3333333333335</v>
      </c>
      <c r="BF92" s="234">
        <f>'[1]Sheet1'!B84+'[1]Sheet1'!C84+'[1]Sheet1'!D84+'[1]Sheet1'!A84</f>
        <v>217.4</v>
      </c>
      <c r="BG92" s="42">
        <f t="shared" si="63"/>
        <v>29075.2</v>
      </c>
      <c r="BH92" s="42">
        <f t="shared" si="63"/>
        <v>11698</v>
      </c>
      <c r="BI92" s="42">
        <f t="shared" si="63"/>
        <v>7873.655999999999</v>
      </c>
      <c r="BJ92" s="42">
        <f t="shared" si="64"/>
        <v>67.30771071978116</v>
      </c>
      <c r="BK92" s="59">
        <v>4500</v>
      </c>
      <c r="BL92" s="36">
        <f t="shared" si="65"/>
        <v>1875</v>
      </c>
      <c r="BM92" s="50">
        <v>1301.024</v>
      </c>
      <c r="BN92" s="59">
        <v>18000</v>
      </c>
      <c r="BO92" s="36">
        <f t="shared" si="66"/>
        <v>7500</v>
      </c>
      <c r="BP92" s="50">
        <v>6000</v>
      </c>
      <c r="BQ92" s="59">
        <v>5000</v>
      </c>
      <c r="BR92" s="36">
        <f t="shared" si="67"/>
        <v>1666.6666666666667</v>
      </c>
      <c r="BS92" s="50">
        <v>259.16</v>
      </c>
      <c r="BT92" s="59">
        <v>1575.2</v>
      </c>
      <c r="BU92" s="36">
        <f t="shared" si="68"/>
        <v>656.3333333333334</v>
      </c>
      <c r="BV92" s="50">
        <v>313.472</v>
      </c>
      <c r="BW92" s="57"/>
      <c r="BX92" s="36">
        <f t="shared" si="69"/>
        <v>0</v>
      </c>
      <c r="BY92" s="45"/>
      <c r="BZ92" s="57">
        <v>3725.2</v>
      </c>
      <c r="CA92" s="36">
        <f t="shared" si="70"/>
        <v>1552.1666666666667</v>
      </c>
      <c r="CB92" s="50">
        <v>925.85</v>
      </c>
      <c r="CC92" s="57"/>
      <c r="CD92" s="36">
        <f t="shared" si="71"/>
        <v>0</v>
      </c>
      <c r="CE92" s="50">
        <v>1344.5753</v>
      </c>
      <c r="CF92" s="56">
        <f aca="true" t="shared" si="78" ref="CF92:CH102">Q92+U92+AB92+AI92+AL92+AO92+AR92+AU92+AX92+BA92+BD92+BK92+BN92+BQ92+BT92+BW92+BZ92+CC92</f>
        <v>414000.00000000006</v>
      </c>
      <c r="CG92" s="34">
        <f t="shared" si="78"/>
        <v>172083.33333333334</v>
      </c>
      <c r="CH92" s="34">
        <f t="shared" si="78"/>
        <v>141212.2192</v>
      </c>
      <c r="CI92" s="59">
        <v>0</v>
      </c>
      <c r="CJ92" s="36">
        <f t="shared" si="72"/>
        <v>0</v>
      </c>
      <c r="CK92" s="232">
        <v>0</v>
      </c>
      <c r="CL92" s="59">
        <v>0</v>
      </c>
      <c r="CM92" s="36">
        <f t="shared" si="73"/>
        <v>0</v>
      </c>
      <c r="CN92" s="62"/>
      <c r="CO92" s="59"/>
      <c r="CP92" s="36">
        <f t="shared" si="74"/>
        <v>0</v>
      </c>
      <c r="CQ92" s="59"/>
      <c r="CR92" s="59">
        <v>0</v>
      </c>
      <c r="CS92" s="36">
        <f t="shared" si="75"/>
        <v>0</v>
      </c>
      <c r="CT92" s="50">
        <v>88</v>
      </c>
      <c r="CU92" s="44">
        <v>49000</v>
      </c>
      <c r="CV92" s="36">
        <f t="shared" si="76"/>
        <v>20416.666666666668</v>
      </c>
      <c r="CW92" s="50">
        <v>18931.9</v>
      </c>
      <c r="CX92" s="56">
        <f t="shared" si="41"/>
        <v>49000</v>
      </c>
      <c r="CY92" s="56">
        <f t="shared" si="41"/>
        <v>20416.666666666668</v>
      </c>
      <c r="CZ92" s="34">
        <f t="shared" si="41"/>
        <v>19019.9</v>
      </c>
    </row>
    <row r="93" spans="1:104" ht="15">
      <c r="A93" s="54">
        <v>82</v>
      </c>
      <c r="B93" s="63" t="s">
        <v>116</v>
      </c>
      <c r="C93" s="34">
        <v>222.658</v>
      </c>
      <c r="D93" s="34">
        <v>1.9681</v>
      </c>
      <c r="E93" s="56">
        <f>CF93+CX93-CU93</f>
        <v>14237.099999999999</v>
      </c>
      <c r="F93" s="56">
        <f>CG93+CY93-CV93</f>
        <v>5932.125000000001</v>
      </c>
      <c r="G93" s="34">
        <f>CH93+CZ93-CW93</f>
        <v>4742.083</v>
      </c>
      <c r="H93" s="56">
        <f t="shared" si="42"/>
        <v>79.93902690856984</v>
      </c>
      <c r="I93" s="34">
        <f t="shared" si="43"/>
        <v>7993.400000000001</v>
      </c>
      <c r="J93" s="34">
        <f t="shared" si="44"/>
        <v>3330.583333333334</v>
      </c>
      <c r="K93" s="34">
        <f t="shared" si="45"/>
        <v>2390.5829999999996</v>
      </c>
      <c r="L93" s="56">
        <f t="shared" si="46"/>
        <v>71.77670578227034</v>
      </c>
      <c r="M93" s="35">
        <f t="shared" si="47"/>
        <v>1300</v>
      </c>
      <c r="N93" s="35">
        <f t="shared" si="47"/>
        <v>541.6666666666666</v>
      </c>
      <c r="O93" s="35">
        <f t="shared" si="48"/>
        <v>409.55999999999995</v>
      </c>
      <c r="P93" s="35">
        <f t="shared" si="49"/>
        <v>75.61107692307691</v>
      </c>
      <c r="Q93" s="57">
        <v>300</v>
      </c>
      <c r="R93" s="36">
        <f t="shared" si="50"/>
        <v>125</v>
      </c>
      <c r="S93" s="48">
        <v>65.6</v>
      </c>
      <c r="T93" s="56">
        <f t="shared" si="77"/>
        <v>52.47999999999999</v>
      </c>
      <c r="U93" s="57">
        <v>3726.3</v>
      </c>
      <c r="V93" s="36">
        <f t="shared" si="51"/>
        <v>1552.6250000000002</v>
      </c>
      <c r="W93" s="48">
        <v>1485.273</v>
      </c>
      <c r="X93" s="56">
        <f t="shared" si="52"/>
        <v>95.66205619515334</v>
      </c>
      <c r="Y93" s="64">
        <v>15000</v>
      </c>
      <c r="Z93" s="64"/>
      <c r="AA93" s="59">
        <v>1781.6</v>
      </c>
      <c r="AB93" s="57">
        <v>1000</v>
      </c>
      <c r="AC93" s="36">
        <f t="shared" si="53"/>
        <v>416.66666666666663</v>
      </c>
      <c r="AD93" s="48">
        <v>343.96</v>
      </c>
      <c r="AE93" s="56">
        <f t="shared" si="54"/>
        <v>82.5504</v>
      </c>
      <c r="AF93" s="60">
        <v>950</v>
      </c>
      <c r="AG93" s="60"/>
      <c r="AH93" s="59">
        <v>550</v>
      </c>
      <c r="AI93" s="61">
        <v>57</v>
      </c>
      <c r="AJ93" s="36">
        <f t="shared" si="55"/>
        <v>23.75</v>
      </c>
      <c r="AK93" s="48">
        <v>51</v>
      </c>
      <c r="AL93" s="59">
        <v>0</v>
      </c>
      <c r="AM93" s="36">
        <f t="shared" si="56"/>
        <v>0</v>
      </c>
      <c r="AN93" s="48">
        <v>0</v>
      </c>
      <c r="AO93" s="57"/>
      <c r="AP93" s="36">
        <f t="shared" si="57"/>
        <v>0</v>
      </c>
      <c r="AQ93" s="37">
        <f>'[1]Sheet1'!G85+'[1]Sheet1'!F85</f>
        <v>0</v>
      </c>
      <c r="AR93" s="59">
        <v>0</v>
      </c>
      <c r="AS93" s="36">
        <f t="shared" si="58"/>
        <v>0</v>
      </c>
      <c r="AT93" s="59"/>
      <c r="AU93" s="59">
        <v>5643.7</v>
      </c>
      <c r="AV93" s="36">
        <f t="shared" si="59"/>
        <v>2351.5416666666665</v>
      </c>
      <c r="AW93" s="48">
        <v>2351.5</v>
      </c>
      <c r="AX93" s="59"/>
      <c r="AY93" s="36">
        <f t="shared" si="60"/>
        <v>0</v>
      </c>
      <c r="AZ93" s="48">
        <v>0</v>
      </c>
      <c r="BA93" s="59">
        <v>0</v>
      </c>
      <c r="BB93" s="36">
        <f t="shared" si="61"/>
        <v>0</v>
      </c>
      <c r="BC93" s="59"/>
      <c r="BD93" s="57"/>
      <c r="BE93" s="36">
        <f t="shared" si="62"/>
        <v>0</v>
      </c>
      <c r="BF93" s="234">
        <f>'[1]Sheet1'!B85+'[1]Sheet1'!C85+'[1]Sheet1'!D85+'[1]Sheet1'!A85</f>
        <v>10</v>
      </c>
      <c r="BG93" s="42">
        <f t="shared" si="63"/>
        <v>2910.1000000000004</v>
      </c>
      <c r="BH93" s="42">
        <f t="shared" si="63"/>
        <v>1212.5416666666667</v>
      </c>
      <c r="BI93" s="42">
        <f t="shared" si="63"/>
        <v>434.75</v>
      </c>
      <c r="BJ93" s="42">
        <f t="shared" si="64"/>
        <v>35.854437991821584</v>
      </c>
      <c r="BK93" s="59">
        <v>2893.3</v>
      </c>
      <c r="BL93" s="36">
        <f t="shared" si="65"/>
        <v>1205.5416666666667</v>
      </c>
      <c r="BM93" s="48">
        <v>434.75</v>
      </c>
      <c r="BN93" s="59">
        <v>16.8</v>
      </c>
      <c r="BO93" s="36">
        <f t="shared" si="66"/>
        <v>7.000000000000001</v>
      </c>
      <c r="BP93" s="48">
        <v>0</v>
      </c>
      <c r="BQ93" s="59"/>
      <c r="BR93" s="36">
        <f t="shared" si="67"/>
        <v>0</v>
      </c>
      <c r="BS93" s="48">
        <v>0</v>
      </c>
      <c r="BT93" s="59"/>
      <c r="BU93" s="36">
        <f t="shared" si="68"/>
        <v>0</v>
      </c>
      <c r="BV93" s="48">
        <v>0</v>
      </c>
      <c r="BW93" s="57"/>
      <c r="BX93" s="36">
        <f t="shared" si="69"/>
        <v>0</v>
      </c>
      <c r="BY93" s="45"/>
      <c r="BZ93" s="57">
        <v>600</v>
      </c>
      <c r="CA93" s="36">
        <f t="shared" si="70"/>
        <v>250</v>
      </c>
      <c r="CB93" s="48">
        <v>0</v>
      </c>
      <c r="CC93" s="57"/>
      <c r="CD93" s="36">
        <f t="shared" si="71"/>
        <v>0</v>
      </c>
      <c r="CE93" s="49">
        <v>0</v>
      </c>
      <c r="CF93" s="56">
        <f t="shared" si="78"/>
        <v>14237.099999999999</v>
      </c>
      <c r="CG93" s="34">
        <f t="shared" si="78"/>
        <v>5932.125000000001</v>
      </c>
      <c r="CH93" s="34">
        <f t="shared" si="78"/>
        <v>4742.083</v>
      </c>
      <c r="CI93" s="59">
        <v>0</v>
      </c>
      <c r="CJ93" s="36">
        <f t="shared" si="72"/>
        <v>0</v>
      </c>
      <c r="CK93" s="233">
        <v>0</v>
      </c>
      <c r="CL93" s="59">
        <v>0</v>
      </c>
      <c r="CM93" s="36">
        <f t="shared" si="73"/>
        <v>0</v>
      </c>
      <c r="CN93" s="62"/>
      <c r="CO93" s="59"/>
      <c r="CP93" s="36">
        <f t="shared" si="74"/>
        <v>0</v>
      </c>
      <c r="CQ93" s="59"/>
      <c r="CR93" s="59">
        <v>0</v>
      </c>
      <c r="CS93" s="36">
        <f t="shared" si="75"/>
        <v>0</v>
      </c>
      <c r="CT93" s="48">
        <v>0</v>
      </c>
      <c r="CU93" s="44">
        <v>0</v>
      </c>
      <c r="CV93" s="36">
        <f t="shared" si="76"/>
        <v>0</v>
      </c>
      <c r="CW93" s="49">
        <v>0</v>
      </c>
      <c r="CX93" s="56">
        <f t="shared" si="41"/>
        <v>0</v>
      </c>
      <c r="CY93" s="56">
        <f t="shared" si="41"/>
        <v>0</v>
      </c>
      <c r="CZ93" s="34">
        <f t="shared" si="41"/>
        <v>0</v>
      </c>
    </row>
    <row r="94" spans="1:104" ht="15">
      <c r="A94" s="54">
        <v>83</v>
      </c>
      <c r="B94" s="55" t="s">
        <v>117</v>
      </c>
      <c r="C94" s="34">
        <v>0</v>
      </c>
      <c r="D94" s="34">
        <v>375.8831</v>
      </c>
      <c r="E94" s="56">
        <f>CF94+CX94-CU94</f>
        <v>35331</v>
      </c>
      <c r="F94" s="56">
        <f>CG94+CY94-CV94</f>
        <v>14712.916666666666</v>
      </c>
      <c r="G94" s="34">
        <f>CH94+CZ94-CW94</f>
        <v>10490.392</v>
      </c>
      <c r="H94" s="56">
        <f t="shared" si="42"/>
        <v>71.30056016538757</v>
      </c>
      <c r="I94" s="34">
        <f t="shared" si="43"/>
        <v>14694.4</v>
      </c>
      <c r="J94" s="34">
        <f t="shared" si="44"/>
        <v>6114.333333333334</v>
      </c>
      <c r="K94" s="34">
        <f t="shared" si="45"/>
        <v>2141.792</v>
      </c>
      <c r="L94" s="56">
        <f t="shared" si="46"/>
        <v>35.02903559941121</v>
      </c>
      <c r="M94" s="35">
        <f t="shared" si="47"/>
        <v>2204.4</v>
      </c>
      <c r="N94" s="35">
        <f t="shared" si="47"/>
        <v>918.5000000000001</v>
      </c>
      <c r="O94" s="35">
        <f t="shared" si="48"/>
        <v>680.1840000000001</v>
      </c>
      <c r="P94" s="35">
        <f t="shared" si="49"/>
        <v>74.05378334240609</v>
      </c>
      <c r="Q94" s="57">
        <v>600</v>
      </c>
      <c r="R94" s="36">
        <f t="shared" si="50"/>
        <v>250</v>
      </c>
      <c r="S94" s="48">
        <v>60.696</v>
      </c>
      <c r="T94" s="56">
        <f t="shared" si="77"/>
        <v>24.2784</v>
      </c>
      <c r="U94" s="57">
        <v>7500</v>
      </c>
      <c r="V94" s="36">
        <f t="shared" si="51"/>
        <v>3125</v>
      </c>
      <c r="W94" s="48">
        <v>1251.608</v>
      </c>
      <c r="X94" s="56">
        <f t="shared" si="52"/>
        <v>40.051455999999995</v>
      </c>
      <c r="Y94" s="58"/>
      <c r="Z94" s="58"/>
      <c r="AA94" s="59"/>
      <c r="AB94" s="57">
        <v>1604.4</v>
      </c>
      <c r="AC94" s="36">
        <f t="shared" si="53"/>
        <v>668.5000000000001</v>
      </c>
      <c r="AD94" s="48">
        <v>619.488</v>
      </c>
      <c r="AE94" s="56">
        <f t="shared" si="54"/>
        <v>92.66836200448765</v>
      </c>
      <c r="AF94" s="60"/>
      <c r="AG94" s="60"/>
      <c r="AH94" s="59"/>
      <c r="AI94" s="61">
        <v>2590</v>
      </c>
      <c r="AJ94" s="36">
        <f t="shared" si="55"/>
        <v>1079.1666666666667</v>
      </c>
      <c r="AK94" s="48">
        <v>3</v>
      </c>
      <c r="AL94" s="59">
        <v>0</v>
      </c>
      <c r="AM94" s="36">
        <f t="shared" si="56"/>
        <v>0</v>
      </c>
      <c r="AN94" s="48">
        <v>0</v>
      </c>
      <c r="AO94" s="57">
        <v>0</v>
      </c>
      <c r="AP94" s="36">
        <f t="shared" si="57"/>
        <v>0</v>
      </c>
      <c r="AQ94" s="37">
        <f>'[1]Sheet1'!G86+'[1]Sheet1'!F86</f>
        <v>0</v>
      </c>
      <c r="AR94" s="59">
        <v>0</v>
      </c>
      <c r="AS94" s="36">
        <f t="shared" si="58"/>
        <v>0</v>
      </c>
      <c r="AT94" s="59"/>
      <c r="AU94" s="59">
        <v>20036.6</v>
      </c>
      <c r="AV94" s="36">
        <f t="shared" si="59"/>
        <v>8348.583333333332</v>
      </c>
      <c r="AW94" s="48">
        <v>8348.6</v>
      </c>
      <c r="AX94" s="59"/>
      <c r="AY94" s="36">
        <f t="shared" si="60"/>
        <v>0</v>
      </c>
      <c r="AZ94" s="48">
        <v>0</v>
      </c>
      <c r="BA94" s="59">
        <v>0</v>
      </c>
      <c r="BB94" s="36">
        <f t="shared" si="61"/>
        <v>0</v>
      </c>
      <c r="BC94" s="59"/>
      <c r="BD94" s="57">
        <v>700</v>
      </c>
      <c r="BE94" s="36">
        <f t="shared" si="62"/>
        <v>291.6666666666667</v>
      </c>
      <c r="BF94" s="234">
        <f>'[1]Sheet1'!B86+'[1]Sheet1'!C86+'[1]Sheet1'!D86+'[1]Sheet1'!A86</f>
        <v>6</v>
      </c>
      <c r="BG94" s="42">
        <f t="shared" si="63"/>
        <v>1700</v>
      </c>
      <c r="BH94" s="42">
        <f t="shared" si="63"/>
        <v>700</v>
      </c>
      <c r="BI94" s="42">
        <f t="shared" si="63"/>
        <v>201</v>
      </c>
      <c r="BJ94" s="42">
        <f t="shared" si="64"/>
        <v>28.714285714285715</v>
      </c>
      <c r="BK94" s="59">
        <v>1000</v>
      </c>
      <c r="BL94" s="36">
        <f t="shared" si="65"/>
        <v>416.66666666666663</v>
      </c>
      <c r="BM94" s="48">
        <v>201</v>
      </c>
      <c r="BN94" s="59">
        <v>600</v>
      </c>
      <c r="BO94" s="36">
        <f t="shared" si="66"/>
        <v>250</v>
      </c>
      <c r="BP94" s="48">
        <v>0</v>
      </c>
      <c r="BQ94" s="59">
        <v>100</v>
      </c>
      <c r="BR94" s="36">
        <f t="shared" si="67"/>
        <v>33.333333333333336</v>
      </c>
      <c r="BS94" s="48">
        <v>0</v>
      </c>
      <c r="BT94" s="59"/>
      <c r="BU94" s="36">
        <f t="shared" si="68"/>
        <v>0</v>
      </c>
      <c r="BV94" s="48">
        <v>0</v>
      </c>
      <c r="BW94" s="57"/>
      <c r="BX94" s="36">
        <f t="shared" si="69"/>
        <v>0</v>
      </c>
      <c r="BY94" s="45"/>
      <c r="BZ94" s="57">
        <v>600</v>
      </c>
      <c r="CA94" s="36">
        <f t="shared" si="70"/>
        <v>250</v>
      </c>
      <c r="CB94" s="48">
        <v>0</v>
      </c>
      <c r="CC94" s="57"/>
      <c r="CD94" s="36">
        <f t="shared" si="71"/>
        <v>0</v>
      </c>
      <c r="CE94" s="49">
        <v>0</v>
      </c>
      <c r="CF94" s="56">
        <f t="shared" si="78"/>
        <v>35331</v>
      </c>
      <c r="CG94" s="34">
        <f t="shared" si="78"/>
        <v>14712.916666666666</v>
      </c>
      <c r="CH94" s="34">
        <f t="shared" si="78"/>
        <v>10490.392</v>
      </c>
      <c r="CI94" s="59">
        <v>0</v>
      </c>
      <c r="CJ94" s="36">
        <f t="shared" si="72"/>
        <v>0</v>
      </c>
      <c r="CK94" s="233">
        <v>0</v>
      </c>
      <c r="CL94" s="59">
        <v>0</v>
      </c>
      <c r="CM94" s="36">
        <f t="shared" si="73"/>
        <v>0</v>
      </c>
      <c r="CN94" s="62"/>
      <c r="CO94" s="59"/>
      <c r="CP94" s="36">
        <f t="shared" si="74"/>
        <v>0</v>
      </c>
      <c r="CQ94" s="59"/>
      <c r="CR94" s="59">
        <v>0</v>
      </c>
      <c r="CS94" s="36">
        <f t="shared" si="75"/>
        <v>0</v>
      </c>
      <c r="CT94" s="48">
        <v>0</v>
      </c>
      <c r="CU94" s="44">
        <v>1000</v>
      </c>
      <c r="CV94" s="36">
        <f t="shared" si="76"/>
        <v>416.66666666666663</v>
      </c>
      <c r="CW94" s="49">
        <v>70</v>
      </c>
      <c r="CX94" s="56">
        <f t="shared" si="41"/>
        <v>1000</v>
      </c>
      <c r="CY94" s="56">
        <f t="shared" si="41"/>
        <v>416.66666666666663</v>
      </c>
      <c r="CZ94" s="34">
        <f t="shared" si="41"/>
        <v>70</v>
      </c>
    </row>
    <row r="95" spans="1:104" ht="15">
      <c r="A95" s="54">
        <v>84</v>
      </c>
      <c r="B95" s="55" t="s">
        <v>118</v>
      </c>
      <c r="C95" s="34">
        <v>29</v>
      </c>
      <c r="D95" s="34">
        <v>232.079</v>
      </c>
      <c r="E95" s="56">
        <f>CF95+CX95-CU95</f>
        <v>9561.699999999999</v>
      </c>
      <c r="F95" s="56">
        <f>CG95+CY95-CV95</f>
        <v>3984.041666666667</v>
      </c>
      <c r="G95" s="34">
        <f>CH95+CZ95-CW95</f>
        <v>3831.099</v>
      </c>
      <c r="H95" s="56">
        <f t="shared" si="42"/>
        <v>96.16111779286109</v>
      </c>
      <c r="I95" s="34">
        <f t="shared" si="43"/>
        <v>2367.8</v>
      </c>
      <c r="J95" s="34">
        <f t="shared" si="44"/>
        <v>986.5833333333333</v>
      </c>
      <c r="K95" s="34">
        <f t="shared" si="45"/>
        <v>1083.599</v>
      </c>
      <c r="L95" s="56">
        <f t="shared" si="46"/>
        <v>109.83349945096714</v>
      </c>
      <c r="M95" s="35">
        <f t="shared" si="47"/>
        <v>385</v>
      </c>
      <c r="N95" s="35">
        <f t="shared" si="47"/>
        <v>160.41666666666669</v>
      </c>
      <c r="O95" s="35">
        <f t="shared" si="48"/>
        <v>212.91400000000002</v>
      </c>
      <c r="P95" s="35">
        <f t="shared" si="49"/>
        <v>132.72561038961038</v>
      </c>
      <c r="Q95" s="57">
        <v>65</v>
      </c>
      <c r="R95" s="36">
        <f t="shared" si="50"/>
        <v>27.083333333333336</v>
      </c>
      <c r="S95" s="48">
        <v>0.074</v>
      </c>
      <c r="T95" s="56">
        <f t="shared" si="77"/>
        <v>0.27323076923076917</v>
      </c>
      <c r="U95" s="57">
        <v>1400.8</v>
      </c>
      <c r="V95" s="36">
        <f t="shared" si="51"/>
        <v>583.6666666666666</v>
      </c>
      <c r="W95" s="48">
        <v>522.26</v>
      </c>
      <c r="X95" s="56">
        <f t="shared" si="52"/>
        <v>89.47915476870361</v>
      </c>
      <c r="Y95" s="58"/>
      <c r="Z95" s="58"/>
      <c r="AA95" s="59"/>
      <c r="AB95" s="57">
        <v>320</v>
      </c>
      <c r="AC95" s="36">
        <f t="shared" si="53"/>
        <v>133.33333333333334</v>
      </c>
      <c r="AD95" s="48">
        <v>212.84</v>
      </c>
      <c r="AE95" s="56">
        <f t="shared" si="54"/>
        <v>159.63</v>
      </c>
      <c r="AF95" s="60"/>
      <c r="AG95" s="60"/>
      <c r="AH95" s="59"/>
      <c r="AI95" s="61">
        <v>70</v>
      </c>
      <c r="AJ95" s="36">
        <f t="shared" si="55"/>
        <v>29.166666666666664</v>
      </c>
      <c r="AK95" s="48">
        <v>69</v>
      </c>
      <c r="AL95" s="59"/>
      <c r="AM95" s="36">
        <f t="shared" si="56"/>
        <v>0</v>
      </c>
      <c r="AN95" s="48">
        <v>0</v>
      </c>
      <c r="AO95" s="57"/>
      <c r="AP95" s="36">
        <f t="shared" si="57"/>
        <v>0</v>
      </c>
      <c r="AQ95" s="37">
        <f>'[1]Sheet1'!G87+'[1]Sheet1'!F87</f>
        <v>0</v>
      </c>
      <c r="AR95" s="59">
        <v>0</v>
      </c>
      <c r="AS95" s="36">
        <f t="shared" si="58"/>
        <v>0</v>
      </c>
      <c r="AT95" s="59"/>
      <c r="AU95" s="59">
        <v>6593.9</v>
      </c>
      <c r="AV95" s="36">
        <f t="shared" si="59"/>
        <v>2747.4583333333335</v>
      </c>
      <c r="AW95" s="48">
        <v>2747.5</v>
      </c>
      <c r="AX95" s="59"/>
      <c r="AY95" s="36">
        <f t="shared" si="60"/>
        <v>0</v>
      </c>
      <c r="AZ95" s="48">
        <v>0</v>
      </c>
      <c r="BA95" s="59">
        <v>0</v>
      </c>
      <c r="BB95" s="36">
        <f t="shared" si="61"/>
        <v>0</v>
      </c>
      <c r="BC95" s="59"/>
      <c r="BD95" s="57"/>
      <c r="BE95" s="36">
        <f t="shared" si="62"/>
        <v>0</v>
      </c>
      <c r="BF95" s="234">
        <f>'[1]Sheet1'!B87+'[1]Sheet1'!C87+'[1]Sheet1'!D87+'[1]Sheet1'!A87</f>
        <v>0</v>
      </c>
      <c r="BG95" s="42">
        <f t="shared" si="63"/>
        <v>512</v>
      </c>
      <c r="BH95" s="42">
        <f t="shared" si="63"/>
        <v>213.33333333333331</v>
      </c>
      <c r="BI95" s="42">
        <f t="shared" si="63"/>
        <v>279.425</v>
      </c>
      <c r="BJ95" s="42">
        <f t="shared" si="64"/>
        <v>130.98046875000003</v>
      </c>
      <c r="BK95" s="59">
        <v>512</v>
      </c>
      <c r="BL95" s="36">
        <f t="shared" si="65"/>
        <v>213.33333333333331</v>
      </c>
      <c r="BM95" s="48">
        <v>279.425</v>
      </c>
      <c r="BN95" s="59"/>
      <c r="BO95" s="36">
        <f t="shared" si="66"/>
        <v>0</v>
      </c>
      <c r="BP95" s="48">
        <v>0</v>
      </c>
      <c r="BQ95" s="59"/>
      <c r="BR95" s="36">
        <f t="shared" si="67"/>
        <v>0</v>
      </c>
      <c r="BS95" s="48">
        <v>0</v>
      </c>
      <c r="BT95" s="59"/>
      <c r="BU95" s="36">
        <f t="shared" si="68"/>
        <v>0</v>
      </c>
      <c r="BV95" s="48">
        <v>0</v>
      </c>
      <c r="BW95" s="57"/>
      <c r="BX95" s="36">
        <f t="shared" si="69"/>
        <v>0</v>
      </c>
      <c r="BY95" s="45"/>
      <c r="BZ95" s="57">
        <v>600</v>
      </c>
      <c r="CA95" s="36">
        <f t="shared" si="70"/>
        <v>250</v>
      </c>
      <c r="CB95" s="48">
        <v>0</v>
      </c>
      <c r="CC95" s="57"/>
      <c r="CD95" s="36">
        <f t="shared" si="71"/>
        <v>0</v>
      </c>
      <c r="CE95" s="49">
        <v>0</v>
      </c>
      <c r="CF95" s="56">
        <f t="shared" si="78"/>
        <v>9561.699999999999</v>
      </c>
      <c r="CG95" s="34">
        <f t="shared" si="78"/>
        <v>3984.041666666667</v>
      </c>
      <c r="CH95" s="34">
        <f t="shared" si="78"/>
        <v>3831.099</v>
      </c>
      <c r="CI95" s="59">
        <v>0</v>
      </c>
      <c r="CJ95" s="36">
        <f t="shared" si="72"/>
        <v>0</v>
      </c>
      <c r="CK95" s="233">
        <v>0</v>
      </c>
      <c r="CL95" s="59">
        <v>0</v>
      </c>
      <c r="CM95" s="36">
        <f t="shared" si="73"/>
        <v>0</v>
      </c>
      <c r="CN95" s="62"/>
      <c r="CO95" s="59"/>
      <c r="CP95" s="36">
        <f t="shared" si="74"/>
        <v>0</v>
      </c>
      <c r="CQ95" s="59"/>
      <c r="CR95" s="59">
        <v>0</v>
      </c>
      <c r="CS95" s="36">
        <f t="shared" si="75"/>
        <v>0</v>
      </c>
      <c r="CT95" s="48">
        <v>0</v>
      </c>
      <c r="CU95" s="44">
        <v>0</v>
      </c>
      <c r="CV95" s="36">
        <f t="shared" si="76"/>
        <v>0</v>
      </c>
      <c r="CW95" s="49">
        <v>0</v>
      </c>
      <c r="CX95" s="56">
        <f t="shared" si="41"/>
        <v>0</v>
      </c>
      <c r="CY95" s="56">
        <f t="shared" si="41"/>
        <v>0</v>
      </c>
      <c r="CZ95" s="34">
        <f t="shared" si="41"/>
        <v>0</v>
      </c>
    </row>
    <row r="96" spans="1:104" ht="15">
      <c r="A96" s="54">
        <v>85</v>
      </c>
      <c r="B96" s="55" t="s">
        <v>119</v>
      </c>
      <c r="C96" s="34">
        <v>769.254</v>
      </c>
      <c r="D96" s="34">
        <v>2912.1777</v>
      </c>
      <c r="E96" s="56">
        <f>CF96+CX96-CU96</f>
        <v>28705.199999999997</v>
      </c>
      <c r="F96" s="56">
        <f>CG96+CY96-CV96</f>
        <v>11960.5</v>
      </c>
      <c r="G96" s="34">
        <f>CH96+CZ96-CW96</f>
        <v>9802.027</v>
      </c>
      <c r="H96" s="56">
        <f t="shared" si="42"/>
        <v>81.95332134944191</v>
      </c>
      <c r="I96" s="34">
        <f t="shared" si="43"/>
        <v>7368.1</v>
      </c>
      <c r="J96" s="34">
        <f t="shared" si="44"/>
        <v>3070.041666666667</v>
      </c>
      <c r="K96" s="34">
        <f t="shared" si="45"/>
        <v>1411.527</v>
      </c>
      <c r="L96" s="56">
        <f t="shared" si="46"/>
        <v>45.97745416050271</v>
      </c>
      <c r="M96" s="35">
        <f t="shared" si="47"/>
        <v>1586.5</v>
      </c>
      <c r="N96" s="35">
        <f t="shared" si="47"/>
        <v>661.0416666666667</v>
      </c>
      <c r="O96" s="35">
        <f t="shared" si="48"/>
        <v>480.004</v>
      </c>
      <c r="P96" s="35">
        <f t="shared" si="49"/>
        <v>72.61327450362433</v>
      </c>
      <c r="Q96" s="57">
        <v>0</v>
      </c>
      <c r="R96" s="36">
        <f t="shared" si="50"/>
        <v>0</v>
      </c>
      <c r="S96" s="48">
        <v>77.184</v>
      </c>
      <c r="T96" s="56"/>
      <c r="U96" s="57">
        <v>5531.6</v>
      </c>
      <c r="V96" s="36">
        <f t="shared" si="51"/>
        <v>2304.8333333333335</v>
      </c>
      <c r="W96" s="48">
        <v>775.023</v>
      </c>
      <c r="X96" s="56">
        <f t="shared" si="52"/>
        <v>33.62598886398149</v>
      </c>
      <c r="Y96" s="58"/>
      <c r="Z96" s="58"/>
      <c r="AA96" s="59"/>
      <c r="AB96" s="57">
        <v>1586.5</v>
      </c>
      <c r="AC96" s="36">
        <f t="shared" si="53"/>
        <v>661.0416666666667</v>
      </c>
      <c r="AD96" s="48">
        <v>402.82</v>
      </c>
      <c r="AE96" s="56">
        <f t="shared" si="54"/>
        <v>60.93715726441853</v>
      </c>
      <c r="AF96" s="60"/>
      <c r="AG96" s="60"/>
      <c r="AH96" s="59"/>
      <c r="AI96" s="61">
        <v>50</v>
      </c>
      <c r="AJ96" s="36">
        <f t="shared" si="55"/>
        <v>20.833333333333336</v>
      </c>
      <c r="AK96" s="48">
        <v>0</v>
      </c>
      <c r="AL96" s="59"/>
      <c r="AM96" s="36">
        <f t="shared" si="56"/>
        <v>0</v>
      </c>
      <c r="AN96" s="48">
        <v>0</v>
      </c>
      <c r="AO96" s="57"/>
      <c r="AP96" s="36">
        <f t="shared" si="57"/>
        <v>0</v>
      </c>
      <c r="AQ96" s="37">
        <f>'[1]Sheet1'!G88+'[1]Sheet1'!F88</f>
        <v>0</v>
      </c>
      <c r="AR96" s="59">
        <v>0</v>
      </c>
      <c r="AS96" s="36">
        <f t="shared" si="58"/>
        <v>0</v>
      </c>
      <c r="AT96" s="59"/>
      <c r="AU96" s="59">
        <v>20137.1</v>
      </c>
      <c r="AV96" s="36">
        <f t="shared" si="59"/>
        <v>8390.458333333332</v>
      </c>
      <c r="AW96" s="48">
        <v>8390.5</v>
      </c>
      <c r="AX96" s="59"/>
      <c r="AY96" s="36">
        <f t="shared" si="60"/>
        <v>0</v>
      </c>
      <c r="AZ96" s="48">
        <v>0</v>
      </c>
      <c r="BA96" s="59">
        <v>0</v>
      </c>
      <c r="BB96" s="36">
        <f t="shared" si="61"/>
        <v>0</v>
      </c>
      <c r="BC96" s="59"/>
      <c r="BD96" s="57"/>
      <c r="BE96" s="36">
        <f t="shared" si="62"/>
        <v>0</v>
      </c>
      <c r="BF96" s="234">
        <f>'[1]Sheet1'!B88+'[1]Sheet1'!C88+'[1]Sheet1'!D88+'[1]Sheet1'!A88</f>
        <v>0</v>
      </c>
      <c r="BG96" s="42">
        <f t="shared" si="63"/>
        <v>200</v>
      </c>
      <c r="BH96" s="42">
        <f t="shared" si="63"/>
        <v>83.33333333333334</v>
      </c>
      <c r="BI96" s="42">
        <f t="shared" si="63"/>
        <v>156.5</v>
      </c>
      <c r="BJ96" s="42">
        <f t="shared" si="64"/>
        <v>187.79999999999998</v>
      </c>
      <c r="BK96" s="59">
        <v>200</v>
      </c>
      <c r="BL96" s="36">
        <f t="shared" si="65"/>
        <v>83.33333333333334</v>
      </c>
      <c r="BM96" s="48">
        <v>156.5</v>
      </c>
      <c r="BN96" s="59"/>
      <c r="BO96" s="36">
        <f t="shared" si="66"/>
        <v>0</v>
      </c>
      <c r="BP96" s="48">
        <v>0</v>
      </c>
      <c r="BQ96" s="59"/>
      <c r="BR96" s="36">
        <f t="shared" si="67"/>
        <v>0</v>
      </c>
      <c r="BS96" s="48">
        <v>0</v>
      </c>
      <c r="BT96" s="59"/>
      <c r="BU96" s="36">
        <f t="shared" si="68"/>
        <v>0</v>
      </c>
      <c r="BV96" s="48">
        <v>0</v>
      </c>
      <c r="BW96" s="57"/>
      <c r="BX96" s="36">
        <f t="shared" si="69"/>
        <v>0</v>
      </c>
      <c r="BY96" s="45"/>
      <c r="BZ96" s="57">
        <v>1200</v>
      </c>
      <c r="CA96" s="36">
        <f t="shared" si="70"/>
        <v>500</v>
      </c>
      <c r="CB96" s="48">
        <v>0</v>
      </c>
      <c r="CC96" s="57"/>
      <c r="CD96" s="36">
        <f t="shared" si="71"/>
        <v>0</v>
      </c>
      <c r="CE96" s="49">
        <v>0</v>
      </c>
      <c r="CF96" s="56">
        <f t="shared" si="78"/>
        <v>28705.199999999997</v>
      </c>
      <c r="CG96" s="34">
        <f t="shared" si="78"/>
        <v>11960.5</v>
      </c>
      <c r="CH96" s="34">
        <f t="shared" si="78"/>
        <v>9802.027</v>
      </c>
      <c r="CI96" s="59">
        <v>0</v>
      </c>
      <c r="CJ96" s="36">
        <f t="shared" si="72"/>
        <v>0</v>
      </c>
      <c r="CK96" s="233">
        <v>0</v>
      </c>
      <c r="CL96" s="59">
        <v>0</v>
      </c>
      <c r="CM96" s="36">
        <f t="shared" si="73"/>
        <v>0</v>
      </c>
      <c r="CN96" s="62"/>
      <c r="CO96" s="59"/>
      <c r="CP96" s="36">
        <f t="shared" si="74"/>
        <v>0</v>
      </c>
      <c r="CQ96" s="59"/>
      <c r="CR96" s="59">
        <v>0</v>
      </c>
      <c r="CS96" s="36">
        <f t="shared" si="75"/>
        <v>0</v>
      </c>
      <c r="CT96" s="48">
        <v>0</v>
      </c>
      <c r="CU96" s="44">
        <v>300</v>
      </c>
      <c r="CV96" s="36">
        <f t="shared" si="76"/>
        <v>125</v>
      </c>
      <c r="CW96" s="49">
        <v>0</v>
      </c>
      <c r="CX96" s="56">
        <f t="shared" si="41"/>
        <v>300</v>
      </c>
      <c r="CY96" s="56">
        <f t="shared" si="41"/>
        <v>125</v>
      </c>
      <c r="CZ96" s="34">
        <f t="shared" si="41"/>
        <v>0</v>
      </c>
    </row>
    <row r="97" spans="1:104" ht="15">
      <c r="A97" s="54">
        <v>86</v>
      </c>
      <c r="B97" s="55" t="s">
        <v>120</v>
      </c>
      <c r="C97" s="34">
        <v>0</v>
      </c>
      <c r="D97" s="34">
        <v>4800.2829</v>
      </c>
      <c r="E97" s="56">
        <f>CF97+CX97-CU97</f>
        <v>53000</v>
      </c>
      <c r="F97" s="56">
        <f>CG97+CY97-CV97</f>
        <v>22083.333333333332</v>
      </c>
      <c r="G97" s="34">
        <f>CH97+CZ97-CW97</f>
        <v>18967.368</v>
      </c>
      <c r="H97" s="56">
        <f t="shared" si="42"/>
        <v>85.88996830188678</v>
      </c>
      <c r="I97" s="34">
        <f t="shared" si="43"/>
        <v>23322.1</v>
      </c>
      <c r="J97" s="34">
        <f t="shared" si="44"/>
        <v>9717.541666666666</v>
      </c>
      <c r="K97" s="34">
        <f t="shared" si="45"/>
        <v>7101.467999999999</v>
      </c>
      <c r="L97" s="56">
        <f t="shared" si="46"/>
        <v>73.07885310499482</v>
      </c>
      <c r="M97" s="35">
        <f t="shared" si="47"/>
        <v>3330.3</v>
      </c>
      <c r="N97" s="35">
        <f t="shared" si="47"/>
        <v>1387.6250000000002</v>
      </c>
      <c r="O97" s="35">
        <f t="shared" si="48"/>
        <v>810.068</v>
      </c>
      <c r="P97" s="35">
        <f t="shared" si="49"/>
        <v>58.37801999819835</v>
      </c>
      <c r="Q97" s="57">
        <v>235.3</v>
      </c>
      <c r="R97" s="36">
        <f t="shared" si="50"/>
        <v>98.04166666666667</v>
      </c>
      <c r="S97" s="48">
        <v>19.806</v>
      </c>
      <c r="T97" s="56">
        <f t="shared" si="77"/>
        <v>20.20161495962601</v>
      </c>
      <c r="U97" s="57">
        <v>18241.8</v>
      </c>
      <c r="V97" s="36">
        <f t="shared" si="51"/>
        <v>7600.749999999999</v>
      </c>
      <c r="W97" s="48">
        <v>6081.4</v>
      </c>
      <c r="X97" s="56">
        <f t="shared" si="52"/>
        <v>80.01052527711082</v>
      </c>
      <c r="Y97" s="58"/>
      <c r="Z97" s="58"/>
      <c r="AA97" s="59"/>
      <c r="AB97" s="57">
        <v>3095</v>
      </c>
      <c r="AC97" s="36">
        <f t="shared" si="53"/>
        <v>1289.5833333333335</v>
      </c>
      <c r="AD97" s="48">
        <v>790.262</v>
      </c>
      <c r="AE97" s="56">
        <f t="shared" si="54"/>
        <v>61.280413570274625</v>
      </c>
      <c r="AF97" s="60"/>
      <c r="AG97" s="60"/>
      <c r="AH97" s="59"/>
      <c r="AI97" s="61">
        <v>100</v>
      </c>
      <c r="AJ97" s="36">
        <f t="shared" si="55"/>
        <v>41.66666666666667</v>
      </c>
      <c r="AK97" s="48">
        <v>12</v>
      </c>
      <c r="AL97" s="59"/>
      <c r="AM97" s="36">
        <f t="shared" si="56"/>
        <v>0</v>
      </c>
      <c r="AN97" s="48">
        <v>0</v>
      </c>
      <c r="AO97" s="57"/>
      <c r="AP97" s="36">
        <f t="shared" si="57"/>
        <v>0</v>
      </c>
      <c r="AQ97" s="37">
        <f>'[1]Sheet1'!G89+'[1]Sheet1'!F89</f>
        <v>0</v>
      </c>
      <c r="AR97" s="59">
        <v>0</v>
      </c>
      <c r="AS97" s="36">
        <f t="shared" si="58"/>
        <v>0</v>
      </c>
      <c r="AT97" s="59"/>
      <c r="AU97" s="59">
        <v>28477.9</v>
      </c>
      <c r="AV97" s="36">
        <f t="shared" si="59"/>
        <v>11865.791666666666</v>
      </c>
      <c r="AW97" s="48">
        <v>11865.9</v>
      </c>
      <c r="AX97" s="59"/>
      <c r="AY97" s="36">
        <f t="shared" si="60"/>
        <v>0</v>
      </c>
      <c r="AZ97" s="48">
        <v>0</v>
      </c>
      <c r="BA97" s="59">
        <v>0</v>
      </c>
      <c r="BB97" s="36">
        <f t="shared" si="61"/>
        <v>0</v>
      </c>
      <c r="BC97" s="59"/>
      <c r="BD97" s="57">
        <v>100</v>
      </c>
      <c r="BE97" s="36">
        <f t="shared" si="62"/>
        <v>41.66666666666667</v>
      </c>
      <c r="BF97" s="234">
        <f>'[1]Sheet1'!B89+'[1]Sheet1'!C89+'[1]Sheet1'!D89+'[1]Sheet1'!A89</f>
        <v>5.3</v>
      </c>
      <c r="BG97" s="42">
        <f t="shared" si="63"/>
        <v>1550</v>
      </c>
      <c r="BH97" s="42">
        <f t="shared" si="63"/>
        <v>645.8333333333333</v>
      </c>
      <c r="BI97" s="42">
        <f t="shared" si="63"/>
        <v>192.7</v>
      </c>
      <c r="BJ97" s="42">
        <f t="shared" si="64"/>
        <v>29.837419354838712</v>
      </c>
      <c r="BK97" s="59">
        <v>1550</v>
      </c>
      <c r="BL97" s="36">
        <f t="shared" si="65"/>
        <v>645.8333333333333</v>
      </c>
      <c r="BM97" s="48">
        <v>192.7</v>
      </c>
      <c r="BN97" s="59"/>
      <c r="BO97" s="36">
        <f t="shared" si="66"/>
        <v>0</v>
      </c>
      <c r="BP97" s="48">
        <v>0</v>
      </c>
      <c r="BQ97" s="59"/>
      <c r="BR97" s="36">
        <f t="shared" si="67"/>
        <v>0</v>
      </c>
      <c r="BS97" s="48">
        <v>0</v>
      </c>
      <c r="BT97" s="59"/>
      <c r="BU97" s="36">
        <f t="shared" si="68"/>
        <v>0</v>
      </c>
      <c r="BV97" s="48">
        <v>0</v>
      </c>
      <c r="BW97" s="57"/>
      <c r="BX97" s="36">
        <f t="shared" si="69"/>
        <v>0</v>
      </c>
      <c r="BY97" s="45"/>
      <c r="BZ97" s="57">
        <v>1200</v>
      </c>
      <c r="CA97" s="36">
        <f t="shared" si="70"/>
        <v>500</v>
      </c>
      <c r="CB97" s="48">
        <v>0</v>
      </c>
      <c r="CC97" s="57"/>
      <c r="CD97" s="36">
        <f t="shared" si="71"/>
        <v>0</v>
      </c>
      <c r="CE97" s="49">
        <v>0</v>
      </c>
      <c r="CF97" s="56">
        <f t="shared" si="78"/>
        <v>53000</v>
      </c>
      <c r="CG97" s="34">
        <f t="shared" si="78"/>
        <v>22083.333333333332</v>
      </c>
      <c r="CH97" s="34">
        <f t="shared" si="78"/>
        <v>18967.368</v>
      </c>
      <c r="CI97" s="59">
        <v>0</v>
      </c>
      <c r="CJ97" s="36">
        <f t="shared" si="72"/>
        <v>0</v>
      </c>
      <c r="CK97" s="233">
        <v>0</v>
      </c>
      <c r="CL97" s="59">
        <v>0</v>
      </c>
      <c r="CM97" s="36">
        <f t="shared" si="73"/>
        <v>0</v>
      </c>
      <c r="CN97" s="62"/>
      <c r="CO97" s="59"/>
      <c r="CP97" s="36">
        <f t="shared" si="74"/>
        <v>0</v>
      </c>
      <c r="CQ97" s="59"/>
      <c r="CR97" s="59">
        <v>0</v>
      </c>
      <c r="CS97" s="36">
        <f t="shared" si="75"/>
        <v>0</v>
      </c>
      <c r="CT97" s="48">
        <v>0</v>
      </c>
      <c r="CU97" s="44">
        <v>10600</v>
      </c>
      <c r="CV97" s="36">
        <f t="shared" si="76"/>
        <v>4416.666666666667</v>
      </c>
      <c r="CW97" s="49">
        <v>3236.5</v>
      </c>
      <c r="CX97" s="56">
        <f t="shared" si="41"/>
        <v>10600</v>
      </c>
      <c r="CY97" s="56">
        <f t="shared" si="41"/>
        <v>4416.666666666667</v>
      </c>
      <c r="CZ97" s="34">
        <f t="shared" si="41"/>
        <v>3236.5</v>
      </c>
    </row>
    <row r="98" spans="1:104" ht="15">
      <c r="A98" s="54">
        <v>87</v>
      </c>
      <c r="B98" s="55" t="s">
        <v>121</v>
      </c>
      <c r="C98" s="34">
        <v>0</v>
      </c>
      <c r="D98" s="34">
        <v>7.9568</v>
      </c>
      <c r="E98" s="56">
        <f>CF98+CX98-CU98</f>
        <v>8100</v>
      </c>
      <c r="F98" s="56">
        <f>CG98+CY98-CV98</f>
        <v>3375</v>
      </c>
      <c r="G98" s="34">
        <f>CH98+CZ98-CW98</f>
        <v>1740.248</v>
      </c>
      <c r="H98" s="56">
        <f t="shared" si="42"/>
        <v>51.5629037037037</v>
      </c>
      <c r="I98" s="34">
        <f t="shared" si="43"/>
        <v>4000</v>
      </c>
      <c r="J98" s="34">
        <f t="shared" si="44"/>
        <v>1666.6666666666665</v>
      </c>
      <c r="K98" s="34">
        <f t="shared" si="45"/>
        <v>281.84799999999996</v>
      </c>
      <c r="L98" s="56">
        <f t="shared" si="46"/>
        <v>16.91088</v>
      </c>
      <c r="M98" s="35">
        <f t="shared" si="47"/>
        <v>252</v>
      </c>
      <c r="N98" s="35">
        <f t="shared" si="47"/>
        <v>105</v>
      </c>
      <c r="O98" s="35">
        <f t="shared" si="48"/>
        <v>18.677999999999997</v>
      </c>
      <c r="P98" s="35">
        <f t="shared" si="49"/>
        <v>17.788571428571426</v>
      </c>
      <c r="Q98" s="57">
        <v>24.8</v>
      </c>
      <c r="R98" s="36">
        <f t="shared" si="50"/>
        <v>10.333333333333334</v>
      </c>
      <c r="S98" s="48">
        <v>4.478</v>
      </c>
      <c r="T98" s="56">
        <f t="shared" si="77"/>
        <v>43.33548387096774</v>
      </c>
      <c r="U98" s="57">
        <v>2748</v>
      </c>
      <c r="V98" s="36">
        <f t="shared" si="51"/>
        <v>1145</v>
      </c>
      <c r="W98" s="48">
        <v>125.17</v>
      </c>
      <c r="X98" s="56">
        <f t="shared" si="52"/>
        <v>10.931877729257643</v>
      </c>
      <c r="Y98" s="58"/>
      <c r="Z98" s="58"/>
      <c r="AA98" s="59"/>
      <c r="AB98" s="57">
        <v>227.2</v>
      </c>
      <c r="AC98" s="36">
        <f t="shared" si="53"/>
        <v>94.66666666666667</v>
      </c>
      <c r="AD98" s="48">
        <v>14.2</v>
      </c>
      <c r="AE98" s="56">
        <f t="shared" si="54"/>
        <v>15</v>
      </c>
      <c r="AF98" s="60"/>
      <c r="AG98" s="60"/>
      <c r="AH98" s="59"/>
      <c r="AI98" s="61"/>
      <c r="AJ98" s="36">
        <f t="shared" si="55"/>
        <v>0</v>
      </c>
      <c r="AK98" s="48">
        <v>0</v>
      </c>
      <c r="AL98" s="59"/>
      <c r="AM98" s="36">
        <f t="shared" si="56"/>
        <v>0</v>
      </c>
      <c r="AN98" s="48">
        <v>0</v>
      </c>
      <c r="AO98" s="57"/>
      <c r="AP98" s="36">
        <f t="shared" si="57"/>
        <v>0</v>
      </c>
      <c r="AQ98" s="37">
        <f>'[1]Sheet1'!G90+'[1]Sheet1'!F90</f>
        <v>0</v>
      </c>
      <c r="AR98" s="59">
        <v>0</v>
      </c>
      <c r="AS98" s="36">
        <f t="shared" si="58"/>
        <v>0</v>
      </c>
      <c r="AT98" s="59"/>
      <c r="AU98" s="59">
        <v>3500</v>
      </c>
      <c r="AV98" s="36">
        <f t="shared" si="59"/>
        <v>1458.3333333333335</v>
      </c>
      <c r="AW98" s="48">
        <v>1458.4</v>
      </c>
      <c r="AX98" s="59"/>
      <c r="AY98" s="36">
        <f t="shared" si="60"/>
        <v>0</v>
      </c>
      <c r="AZ98" s="48">
        <v>0</v>
      </c>
      <c r="BA98" s="59">
        <v>0</v>
      </c>
      <c r="BB98" s="36">
        <f t="shared" si="61"/>
        <v>0</v>
      </c>
      <c r="BC98" s="59"/>
      <c r="BD98" s="57"/>
      <c r="BE98" s="36">
        <f t="shared" si="62"/>
        <v>0</v>
      </c>
      <c r="BF98" s="234">
        <f>'[1]Sheet1'!B90+'[1]Sheet1'!C90+'[1]Sheet1'!D90+'[1]Sheet1'!A90</f>
        <v>26</v>
      </c>
      <c r="BG98" s="42">
        <f t="shared" si="63"/>
        <v>1000</v>
      </c>
      <c r="BH98" s="42">
        <f t="shared" si="63"/>
        <v>416.66666666666663</v>
      </c>
      <c r="BI98" s="42">
        <f t="shared" si="63"/>
        <v>112</v>
      </c>
      <c r="BJ98" s="42">
        <f t="shared" si="64"/>
        <v>26.880000000000003</v>
      </c>
      <c r="BK98" s="59">
        <v>1000</v>
      </c>
      <c r="BL98" s="36">
        <f t="shared" si="65"/>
        <v>416.66666666666663</v>
      </c>
      <c r="BM98" s="48">
        <v>112</v>
      </c>
      <c r="BN98" s="59"/>
      <c r="BO98" s="36">
        <f t="shared" si="66"/>
        <v>0</v>
      </c>
      <c r="BP98" s="48">
        <v>0</v>
      </c>
      <c r="BQ98" s="59"/>
      <c r="BR98" s="36">
        <f t="shared" si="67"/>
        <v>0</v>
      </c>
      <c r="BS98" s="48">
        <v>0</v>
      </c>
      <c r="BT98" s="59"/>
      <c r="BU98" s="36">
        <f t="shared" si="68"/>
        <v>0</v>
      </c>
      <c r="BV98" s="48">
        <v>0</v>
      </c>
      <c r="BW98" s="57"/>
      <c r="BX98" s="36">
        <f t="shared" si="69"/>
        <v>0</v>
      </c>
      <c r="BY98" s="45"/>
      <c r="BZ98" s="57">
        <v>600</v>
      </c>
      <c r="CA98" s="36">
        <f t="shared" si="70"/>
        <v>250</v>
      </c>
      <c r="CB98" s="48">
        <v>0</v>
      </c>
      <c r="CC98" s="57"/>
      <c r="CD98" s="36">
        <f t="shared" si="71"/>
        <v>0</v>
      </c>
      <c r="CE98" s="49">
        <v>0</v>
      </c>
      <c r="CF98" s="56">
        <f t="shared" si="78"/>
        <v>8100</v>
      </c>
      <c r="CG98" s="34">
        <f t="shared" si="78"/>
        <v>3375</v>
      </c>
      <c r="CH98" s="34">
        <f t="shared" si="78"/>
        <v>1740.248</v>
      </c>
      <c r="CI98" s="59">
        <v>0</v>
      </c>
      <c r="CJ98" s="36">
        <f t="shared" si="72"/>
        <v>0</v>
      </c>
      <c r="CK98" s="233">
        <v>0</v>
      </c>
      <c r="CL98" s="59">
        <v>0</v>
      </c>
      <c r="CM98" s="36">
        <f t="shared" si="73"/>
        <v>0</v>
      </c>
      <c r="CN98" s="62"/>
      <c r="CO98" s="59"/>
      <c r="CP98" s="36">
        <f t="shared" si="74"/>
        <v>0</v>
      </c>
      <c r="CQ98" s="59"/>
      <c r="CR98" s="59">
        <v>0</v>
      </c>
      <c r="CS98" s="36">
        <f t="shared" si="75"/>
        <v>0</v>
      </c>
      <c r="CT98" s="48">
        <v>0</v>
      </c>
      <c r="CU98" s="44">
        <v>300</v>
      </c>
      <c r="CV98" s="36">
        <f t="shared" si="76"/>
        <v>125</v>
      </c>
      <c r="CW98" s="49">
        <v>0</v>
      </c>
      <c r="CX98" s="56">
        <f t="shared" si="41"/>
        <v>300</v>
      </c>
      <c r="CY98" s="56">
        <f t="shared" si="41"/>
        <v>125</v>
      </c>
      <c r="CZ98" s="34">
        <f t="shared" si="41"/>
        <v>0</v>
      </c>
    </row>
    <row r="99" spans="1:104" ht="15">
      <c r="A99" s="54">
        <v>88</v>
      </c>
      <c r="B99" s="55" t="s">
        <v>122</v>
      </c>
      <c r="C99" s="34">
        <v>5140.8166</v>
      </c>
      <c r="D99" s="34">
        <v>979.1289</v>
      </c>
      <c r="E99" s="56">
        <f>CF99+CX99-CU99</f>
        <v>18217</v>
      </c>
      <c r="F99" s="56">
        <f>CG99+CY99-CV99</f>
        <v>7590.416666666667</v>
      </c>
      <c r="G99" s="34">
        <f>CH99+CZ99-CW99</f>
        <v>6714.133</v>
      </c>
      <c r="H99" s="56">
        <f t="shared" si="42"/>
        <v>88.45539441181313</v>
      </c>
      <c r="I99" s="34">
        <f t="shared" si="43"/>
        <v>10854.4</v>
      </c>
      <c r="J99" s="34">
        <f t="shared" si="44"/>
        <v>4522.666666666667</v>
      </c>
      <c r="K99" s="34">
        <f t="shared" si="45"/>
        <v>3896.433</v>
      </c>
      <c r="L99" s="56">
        <f t="shared" si="46"/>
        <v>86.1534419221698</v>
      </c>
      <c r="M99" s="35">
        <f t="shared" si="47"/>
        <v>1900</v>
      </c>
      <c r="N99" s="35">
        <f t="shared" si="47"/>
        <v>791.6666666666667</v>
      </c>
      <c r="O99" s="35">
        <f t="shared" si="48"/>
        <v>1056.143</v>
      </c>
      <c r="P99" s="35">
        <f t="shared" si="49"/>
        <v>133.40753684210526</v>
      </c>
      <c r="Q99" s="57">
        <v>0</v>
      </c>
      <c r="R99" s="36">
        <f t="shared" si="50"/>
        <v>0</v>
      </c>
      <c r="S99" s="48">
        <v>342.134</v>
      </c>
      <c r="T99" s="56"/>
      <c r="U99" s="57">
        <v>7947.6</v>
      </c>
      <c r="V99" s="36">
        <f t="shared" si="51"/>
        <v>3311.5000000000005</v>
      </c>
      <c r="W99" s="48">
        <v>2247.864</v>
      </c>
      <c r="X99" s="56">
        <f t="shared" si="52"/>
        <v>67.88053752076098</v>
      </c>
      <c r="Y99" s="58"/>
      <c r="Z99" s="58"/>
      <c r="AA99" s="59"/>
      <c r="AB99" s="57">
        <v>1900</v>
      </c>
      <c r="AC99" s="36">
        <f t="shared" si="53"/>
        <v>791.6666666666667</v>
      </c>
      <c r="AD99" s="48">
        <v>714.009</v>
      </c>
      <c r="AE99" s="56">
        <f t="shared" si="54"/>
        <v>90.19061052631578</v>
      </c>
      <c r="AF99" s="60"/>
      <c r="AG99" s="60"/>
      <c r="AH99" s="59"/>
      <c r="AI99" s="61">
        <v>176.8</v>
      </c>
      <c r="AJ99" s="36">
        <f t="shared" si="55"/>
        <v>73.66666666666667</v>
      </c>
      <c r="AK99" s="48">
        <v>18</v>
      </c>
      <c r="AL99" s="59"/>
      <c r="AM99" s="36">
        <f t="shared" si="56"/>
        <v>0</v>
      </c>
      <c r="AN99" s="48">
        <v>0</v>
      </c>
      <c r="AO99" s="57"/>
      <c r="AP99" s="36">
        <f t="shared" si="57"/>
        <v>0</v>
      </c>
      <c r="AQ99" s="37">
        <f>'[1]Sheet1'!G91+'[1]Sheet1'!F91</f>
        <v>0</v>
      </c>
      <c r="AR99" s="59">
        <v>0</v>
      </c>
      <c r="AS99" s="36">
        <f t="shared" si="58"/>
        <v>0</v>
      </c>
      <c r="AT99" s="59"/>
      <c r="AU99" s="59">
        <v>6762.6</v>
      </c>
      <c r="AV99" s="36">
        <f t="shared" si="59"/>
        <v>2817.7500000000005</v>
      </c>
      <c r="AW99" s="48">
        <v>2817.7</v>
      </c>
      <c r="AX99" s="59"/>
      <c r="AY99" s="36">
        <f t="shared" si="60"/>
        <v>0</v>
      </c>
      <c r="AZ99" s="48">
        <v>0</v>
      </c>
      <c r="BA99" s="59">
        <v>0</v>
      </c>
      <c r="BB99" s="36">
        <f t="shared" si="61"/>
        <v>0</v>
      </c>
      <c r="BC99" s="59"/>
      <c r="BD99" s="57"/>
      <c r="BE99" s="36">
        <f t="shared" si="62"/>
        <v>0</v>
      </c>
      <c r="BF99" s="234">
        <f>'[1]Sheet1'!B91+'[1]Sheet1'!C91+'[1]Sheet1'!D91+'[1]Sheet1'!A91</f>
        <v>10.2</v>
      </c>
      <c r="BG99" s="42">
        <f t="shared" si="63"/>
        <v>830</v>
      </c>
      <c r="BH99" s="42">
        <f t="shared" si="63"/>
        <v>345.83333333333337</v>
      </c>
      <c r="BI99" s="42">
        <f t="shared" si="63"/>
        <v>564.226</v>
      </c>
      <c r="BJ99" s="42">
        <f t="shared" si="64"/>
        <v>163.14968674698792</v>
      </c>
      <c r="BK99" s="59">
        <v>830</v>
      </c>
      <c r="BL99" s="36">
        <f t="shared" si="65"/>
        <v>345.83333333333337</v>
      </c>
      <c r="BM99" s="48">
        <v>564.226</v>
      </c>
      <c r="BN99" s="59"/>
      <c r="BO99" s="36">
        <f t="shared" si="66"/>
        <v>0</v>
      </c>
      <c r="BP99" s="48">
        <v>0</v>
      </c>
      <c r="BQ99" s="59"/>
      <c r="BR99" s="36">
        <f t="shared" si="67"/>
        <v>0</v>
      </c>
      <c r="BS99" s="48">
        <v>0</v>
      </c>
      <c r="BT99" s="59"/>
      <c r="BU99" s="36">
        <f t="shared" si="68"/>
        <v>0</v>
      </c>
      <c r="BV99" s="48">
        <v>0</v>
      </c>
      <c r="BW99" s="57"/>
      <c r="BX99" s="36">
        <f t="shared" si="69"/>
        <v>0</v>
      </c>
      <c r="BY99" s="45"/>
      <c r="BZ99" s="57">
        <v>600</v>
      </c>
      <c r="CA99" s="36">
        <f t="shared" si="70"/>
        <v>250</v>
      </c>
      <c r="CB99" s="48">
        <v>0</v>
      </c>
      <c r="CC99" s="57"/>
      <c r="CD99" s="36">
        <f t="shared" si="71"/>
        <v>0</v>
      </c>
      <c r="CE99" s="49">
        <v>0</v>
      </c>
      <c r="CF99" s="56">
        <f t="shared" si="78"/>
        <v>18217</v>
      </c>
      <c r="CG99" s="34">
        <f t="shared" si="78"/>
        <v>7590.416666666667</v>
      </c>
      <c r="CH99" s="34">
        <f t="shared" si="78"/>
        <v>6714.133</v>
      </c>
      <c r="CI99" s="59">
        <v>0</v>
      </c>
      <c r="CJ99" s="36">
        <f t="shared" si="72"/>
        <v>0</v>
      </c>
      <c r="CK99" s="233">
        <v>0</v>
      </c>
      <c r="CL99" s="59">
        <v>0</v>
      </c>
      <c r="CM99" s="36">
        <f t="shared" si="73"/>
        <v>0</v>
      </c>
      <c r="CN99" s="62"/>
      <c r="CO99" s="59"/>
      <c r="CP99" s="36">
        <f t="shared" si="74"/>
        <v>0</v>
      </c>
      <c r="CQ99" s="59"/>
      <c r="CR99" s="59">
        <v>0</v>
      </c>
      <c r="CS99" s="36">
        <f t="shared" si="75"/>
        <v>0</v>
      </c>
      <c r="CT99" s="48">
        <v>0</v>
      </c>
      <c r="CU99" s="44">
        <v>0</v>
      </c>
      <c r="CV99" s="36">
        <f t="shared" si="76"/>
        <v>0</v>
      </c>
      <c r="CW99" s="49">
        <v>0</v>
      </c>
      <c r="CX99" s="56">
        <f t="shared" si="41"/>
        <v>0</v>
      </c>
      <c r="CY99" s="56">
        <f t="shared" si="41"/>
        <v>0</v>
      </c>
      <c r="CZ99" s="34">
        <f t="shared" si="41"/>
        <v>0</v>
      </c>
    </row>
    <row r="100" spans="1:104" ht="15">
      <c r="A100" s="54">
        <v>89</v>
      </c>
      <c r="B100" s="55" t="s">
        <v>123</v>
      </c>
      <c r="C100" s="34">
        <v>19702</v>
      </c>
      <c r="D100" s="34">
        <v>10815</v>
      </c>
      <c r="E100" s="56">
        <f>CF100+CX100-CU100</f>
        <v>69152.79</v>
      </c>
      <c r="F100" s="56">
        <f>CG100+CY100-CV100</f>
        <v>28813.6625</v>
      </c>
      <c r="G100" s="34">
        <f>CH100+CZ100-CW100</f>
        <v>24386.893</v>
      </c>
      <c r="H100" s="56">
        <f t="shared" si="42"/>
        <v>84.63656086760925</v>
      </c>
      <c r="I100" s="34">
        <f t="shared" si="43"/>
        <v>18340.09</v>
      </c>
      <c r="J100" s="34">
        <f t="shared" si="44"/>
        <v>7641.704166666667</v>
      </c>
      <c r="K100" s="34">
        <f t="shared" si="45"/>
        <v>3964.893</v>
      </c>
      <c r="L100" s="56">
        <f t="shared" si="46"/>
        <v>51.88493186238453</v>
      </c>
      <c r="M100" s="35">
        <f t="shared" si="47"/>
        <v>3416.1</v>
      </c>
      <c r="N100" s="35">
        <f t="shared" si="47"/>
        <v>1423.3750000000002</v>
      </c>
      <c r="O100" s="35">
        <f t="shared" si="48"/>
        <v>1494.494</v>
      </c>
      <c r="P100" s="35">
        <f t="shared" si="49"/>
        <v>104.99650478615963</v>
      </c>
      <c r="Q100" s="57">
        <v>149.2</v>
      </c>
      <c r="R100" s="36">
        <f t="shared" si="50"/>
        <v>62.16666666666666</v>
      </c>
      <c r="S100" s="48">
        <v>453.194</v>
      </c>
      <c r="T100" s="56">
        <f t="shared" si="77"/>
        <v>728.9983914209117</v>
      </c>
      <c r="U100" s="57">
        <v>10874.9</v>
      </c>
      <c r="V100" s="36">
        <f t="shared" si="51"/>
        <v>4531.208333333333</v>
      </c>
      <c r="W100" s="48">
        <v>2000.399</v>
      </c>
      <c r="X100" s="56">
        <f t="shared" si="52"/>
        <v>44.14714250245979</v>
      </c>
      <c r="Y100" s="58"/>
      <c r="Z100" s="58"/>
      <c r="AA100" s="59"/>
      <c r="AB100" s="57">
        <v>3266.9</v>
      </c>
      <c r="AC100" s="36">
        <f t="shared" si="53"/>
        <v>1361.2083333333335</v>
      </c>
      <c r="AD100" s="48">
        <v>1041.3</v>
      </c>
      <c r="AE100" s="56">
        <f t="shared" si="54"/>
        <v>76.49820931157977</v>
      </c>
      <c r="AF100" s="60"/>
      <c r="AG100" s="60"/>
      <c r="AH100" s="59"/>
      <c r="AI100" s="61">
        <v>752</v>
      </c>
      <c r="AJ100" s="36">
        <f t="shared" si="55"/>
        <v>313.3333333333333</v>
      </c>
      <c r="AK100" s="48">
        <v>0</v>
      </c>
      <c r="AL100" s="59"/>
      <c r="AM100" s="36">
        <f t="shared" si="56"/>
        <v>0</v>
      </c>
      <c r="AN100" s="48">
        <v>0</v>
      </c>
      <c r="AO100" s="57"/>
      <c r="AP100" s="36">
        <f t="shared" si="57"/>
        <v>0</v>
      </c>
      <c r="AQ100" s="37">
        <f>'[1]Sheet1'!G92+'[1]Sheet1'!F92</f>
        <v>0</v>
      </c>
      <c r="AR100" s="59"/>
      <c r="AS100" s="36">
        <f t="shared" si="58"/>
        <v>0</v>
      </c>
      <c r="AT100" s="59"/>
      <c r="AU100" s="59">
        <v>49012.7</v>
      </c>
      <c r="AV100" s="36">
        <f t="shared" si="59"/>
        <v>20421.958333333332</v>
      </c>
      <c r="AW100" s="48">
        <v>20422</v>
      </c>
      <c r="AX100" s="59"/>
      <c r="AY100" s="36">
        <f t="shared" si="60"/>
        <v>0</v>
      </c>
      <c r="AZ100" s="48">
        <v>0</v>
      </c>
      <c r="BA100" s="59">
        <v>0</v>
      </c>
      <c r="BB100" s="36">
        <f t="shared" si="61"/>
        <v>0</v>
      </c>
      <c r="BC100" s="59"/>
      <c r="BD100" s="57">
        <v>40</v>
      </c>
      <c r="BE100" s="36">
        <f t="shared" si="62"/>
        <v>16.666666666666668</v>
      </c>
      <c r="BF100" s="234">
        <f>'[1]Sheet1'!B92+'[1]Sheet1'!C92+'[1]Sheet1'!D92+'[1]Sheet1'!A92</f>
        <v>0</v>
      </c>
      <c r="BG100" s="42">
        <f t="shared" si="63"/>
        <v>3257.0899999999997</v>
      </c>
      <c r="BH100" s="42">
        <f t="shared" si="63"/>
        <v>1357.1208333333332</v>
      </c>
      <c r="BI100" s="42">
        <f t="shared" si="63"/>
        <v>470</v>
      </c>
      <c r="BJ100" s="42">
        <f t="shared" si="64"/>
        <v>34.63214096018225</v>
      </c>
      <c r="BK100" s="59">
        <v>2996.64</v>
      </c>
      <c r="BL100" s="36">
        <f t="shared" si="65"/>
        <v>1248.6</v>
      </c>
      <c r="BM100" s="48">
        <v>470</v>
      </c>
      <c r="BN100" s="59">
        <v>260.45</v>
      </c>
      <c r="BO100" s="36">
        <f t="shared" si="66"/>
        <v>108.52083333333333</v>
      </c>
      <c r="BP100" s="48">
        <v>0</v>
      </c>
      <c r="BQ100" s="59"/>
      <c r="BR100" s="36">
        <f t="shared" si="67"/>
        <v>0</v>
      </c>
      <c r="BS100" s="48">
        <v>0</v>
      </c>
      <c r="BT100" s="59"/>
      <c r="BU100" s="36">
        <f t="shared" si="68"/>
        <v>0</v>
      </c>
      <c r="BV100" s="48">
        <v>0</v>
      </c>
      <c r="BW100" s="57"/>
      <c r="BX100" s="36">
        <f t="shared" si="69"/>
        <v>0</v>
      </c>
      <c r="BY100" s="45"/>
      <c r="BZ100" s="57">
        <v>1800</v>
      </c>
      <c r="CA100" s="36">
        <f t="shared" si="70"/>
        <v>750</v>
      </c>
      <c r="CB100" s="48">
        <v>0</v>
      </c>
      <c r="CC100" s="57"/>
      <c r="CD100" s="36">
        <f t="shared" si="71"/>
        <v>0</v>
      </c>
      <c r="CE100" s="49">
        <v>0</v>
      </c>
      <c r="CF100" s="56">
        <f t="shared" si="78"/>
        <v>69152.79</v>
      </c>
      <c r="CG100" s="34">
        <f t="shared" si="78"/>
        <v>28813.6625</v>
      </c>
      <c r="CH100" s="34">
        <f t="shared" si="78"/>
        <v>24386.893</v>
      </c>
      <c r="CI100" s="59">
        <v>0</v>
      </c>
      <c r="CJ100" s="36">
        <f t="shared" si="72"/>
        <v>0</v>
      </c>
      <c r="CK100" s="233">
        <v>0</v>
      </c>
      <c r="CL100" s="59">
        <v>0</v>
      </c>
      <c r="CM100" s="36">
        <f t="shared" si="73"/>
        <v>0</v>
      </c>
      <c r="CN100" s="62"/>
      <c r="CO100" s="59"/>
      <c r="CP100" s="36">
        <f t="shared" si="74"/>
        <v>0</v>
      </c>
      <c r="CQ100" s="59"/>
      <c r="CR100" s="59">
        <v>0</v>
      </c>
      <c r="CS100" s="36">
        <f t="shared" si="75"/>
        <v>0</v>
      </c>
      <c r="CT100" s="48">
        <v>0</v>
      </c>
      <c r="CU100" s="44">
        <v>6000</v>
      </c>
      <c r="CV100" s="36">
        <f t="shared" si="76"/>
        <v>2500</v>
      </c>
      <c r="CW100" s="49">
        <v>0</v>
      </c>
      <c r="CX100" s="56">
        <f t="shared" si="41"/>
        <v>6000</v>
      </c>
      <c r="CY100" s="56">
        <f t="shared" si="41"/>
        <v>2500</v>
      </c>
      <c r="CZ100" s="34">
        <f t="shared" si="41"/>
        <v>0</v>
      </c>
    </row>
    <row r="101" spans="1:104" ht="15">
      <c r="A101" s="54">
        <v>90</v>
      </c>
      <c r="B101" s="55" t="s">
        <v>124</v>
      </c>
      <c r="C101" s="34">
        <v>3527.043</v>
      </c>
      <c r="D101" s="34">
        <v>20250.0274</v>
      </c>
      <c r="E101" s="56">
        <f>CF101+CX101-CU101</f>
        <v>82027</v>
      </c>
      <c r="F101" s="56">
        <f>CG101+CY101-CV101</f>
        <v>34177.916666666664</v>
      </c>
      <c r="G101" s="34">
        <f>CH101+CZ101-CW101</f>
        <v>28983.774999999998</v>
      </c>
      <c r="H101" s="56">
        <f t="shared" si="42"/>
        <v>84.80263815572921</v>
      </c>
      <c r="I101" s="34">
        <f t="shared" si="43"/>
        <v>19424.699999999997</v>
      </c>
      <c r="J101" s="34">
        <f t="shared" si="44"/>
        <v>8093.625000000001</v>
      </c>
      <c r="K101" s="34">
        <f t="shared" si="45"/>
        <v>4295.275</v>
      </c>
      <c r="L101" s="56">
        <f t="shared" si="46"/>
        <v>53.0698543606851</v>
      </c>
      <c r="M101" s="35">
        <f t="shared" si="47"/>
        <v>4363.4</v>
      </c>
      <c r="N101" s="35">
        <f t="shared" si="47"/>
        <v>1818.0833333333335</v>
      </c>
      <c r="O101" s="35">
        <f t="shared" si="48"/>
        <v>2655.343</v>
      </c>
      <c r="P101" s="35">
        <f t="shared" si="49"/>
        <v>146.05177613787413</v>
      </c>
      <c r="Q101" s="57">
        <v>263.4</v>
      </c>
      <c r="R101" s="36">
        <f t="shared" si="50"/>
        <v>109.75</v>
      </c>
      <c r="S101" s="48">
        <v>16.799</v>
      </c>
      <c r="T101" s="56">
        <f t="shared" si="77"/>
        <v>15.306605922551253</v>
      </c>
      <c r="U101" s="57">
        <v>11016</v>
      </c>
      <c r="V101" s="36">
        <f t="shared" si="51"/>
        <v>4590</v>
      </c>
      <c r="W101" s="48">
        <v>675.632</v>
      </c>
      <c r="X101" s="56">
        <f t="shared" si="52"/>
        <v>14.719651416122003</v>
      </c>
      <c r="Y101" s="58">
        <v>64777</v>
      </c>
      <c r="Z101" s="58">
        <v>38603.6</v>
      </c>
      <c r="AA101" s="59">
        <v>2500</v>
      </c>
      <c r="AB101" s="57">
        <v>4100</v>
      </c>
      <c r="AC101" s="36">
        <f t="shared" si="53"/>
        <v>1708.3333333333335</v>
      </c>
      <c r="AD101" s="48">
        <v>2638.544</v>
      </c>
      <c r="AE101" s="56">
        <f t="shared" si="54"/>
        <v>154.45135609756096</v>
      </c>
      <c r="AF101" s="60"/>
      <c r="AG101" s="60"/>
      <c r="AH101" s="59">
        <v>3698.5</v>
      </c>
      <c r="AI101" s="61">
        <v>700</v>
      </c>
      <c r="AJ101" s="36">
        <f t="shared" si="55"/>
        <v>291.6666666666667</v>
      </c>
      <c r="AK101" s="48">
        <v>24</v>
      </c>
      <c r="AL101" s="59">
        <v>10</v>
      </c>
      <c r="AM101" s="36">
        <f t="shared" si="56"/>
        <v>4.166666666666667</v>
      </c>
      <c r="AN101" s="48">
        <v>14</v>
      </c>
      <c r="AO101" s="57"/>
      <c r="AP101" s="36">
        <f t="shared" si="57"/>
        <v>0</v>
      </c>
      <c r="AQ101" s="37">
        <f>'[1]Sheet1'!G93+'[1]Sheet1'!F93</f>
        <v>0</v>
      </c>
      <c r="AR101" s="59">
        <v>0</v>
      </c>
      <c r="AS101" s="36">
        <f t="shared" si="58"/>
        <v>0</v>
      </c>
      <c r="AT101" s="59"/>
      <c r="AU101" s="59">
        <v>59252.3</v>
      </c>
      <c r="AV101" s="36">
        <f t="shared" si="59"/>
        <v>24688.458333333332</v>
      </c>
      <c r="AW101" s="48">
        <v>24688.5</v>
      </c>
      <c r="AX101" s="59"/>
      <c r="AY101" s="36">
        <f t="shared" si="60"/>
        <v>0</v>
      </c>
      <c r="AZ101" s="48">
        <v>0</v>
      </c>
      <c r="BA101" s="59">
        <v>0</v>
      </c>
      <c r="BB101" s="36">
        <f t="shared" si="61"/>
        <v>0</v>
      </c>
      <c r="BC101" s="59"/>
      <c r="BD101" s="57">
        <v>115.3</v>
      </c>
      <c r="BE101" s="36">
        <f t="shared" si="62"/>
        <v>48.041666666666664</v>
      </c>
      <c r="BF101" s="234">
        <f>'[1]Sheet1'!B93+'[1]Sheet1'!C93+'[1]Sheet1'!D93+'[1]Sheet1'!A93</f>
        <v>1.5</v>
      </c>
      <c r="BG101" s="42">
        <f t="shared" si="63"/>
        <v>3220</v>
      </c>
      <c r="BH101" s="42">
        <f t="shared" si="63"/>
        <v>1341.6666666666665</v>
      </c>
      <c r="BI101" s="42">
        <f t="shared" si="63"/>
        <v>664.8</v>
      </c>
      <c r="BJ101" s="42">
        <f t="shared" si="64"/>
        <v>49.55031055900621</v>
      </c>
      <c r="BK101" s="59">
        <v>2000</v>
      </c>
      <c r="BL101" s="36">
        <f t="shared" si="65"/>
        <v>833.3333333333333</v>
      </c>
      <c r="BM101" s="48">
        <v>664.8</v>
      </c>
      <c r="BN101" s="59"/>
      <c r="BO101" s="36">
        <f t="shared" si="66"/>
        <v>0</v>
      </c>
      <c r="BP101" s="48">
        <v>0</v>
      </c>
      <c r="BQ101" s="59"/>
      <c r="BR101" s="36">
        <f t="shared" si="67"/>
        <v>0</v>
      </c>
      <c r="BS101" s="48">
        <v>0</v>
      </c>
      <c r="BT101" s="59">
        <v>1220</v>
      </c>
      <c r="BU101" s="36">
        <f t="shared" si="68"/>
        <v>508.33333333333337</v>
      </c>
      <c r="BV101" s="48">
        <v>0</v>
      </c>
      <c r="BW101" s="57"/>
      <c r="BX101" s="36">
        <f t="shared" si="69"/>
        <v>0</v>
      </c>
      <c r="BY101" s="45"/>
      <c r="BZ101" s="57">
        <v>1800</v>
      </c>
      <c r="CA101" s="36">
        <f t="shared" si="70"/>
        <v>750</v>
      </c>
      <c r="CB101" s="48">
        <v>0</v>
      </c>
      <c r="CC101" s="57">
        <v>0</v>
      </c>
      <c r="CD101" s="36">
        <f t="shared" si="71"/>
        <v>0</v>
      </c>
      <c r="CE101" s="49">
        <v>260</v>
      </c>
      <c r="CF101" s="56">
        <f t="shared" si="78"/>
        <v>80477</v>
      </c>
      <c r="CG101" s="34">
        <f t="shared" si="78"/>
        <v>33532.083333333336</v>
      </c>
      <c r="CH101" s="34">
        <f t="shared" si="78"/>
        <v>28983.774999999998</v>
      </c>
      <c r="CI101" s="59">
        <v>0</v>
      </c>
      <c r="CJ101" s="36">
        <f t="shared" si="72"/>
        <v>0</v>
      </c>
      <c r="CK101" s="233">
        <v>0</v>
      </c>
      <c r="CL101" s="59">
        <v>0</v>
      </c>
      <c r="CM101" s="36">
        <f t="shared" si="73"/>
        <v>0</v>
      </c>
      <c r="CN101" s="62"/>
      <c r="CO101" s="59"/>
      <c r="CP101" s="36">
        <f t="shared" si="74"/>
        <v>0</v>
      </c>
      <c r="CQ101" s="59"/>
      <c r="CR101" s="59">
        <v>1550</v>
      </c>
      <c r="CS101" s="36">
        <f t="shared" si="75"/>
        <v>645.8333333333333</v>
      </c>
      <c r="CT101" s="48">
        <v>0</v>
      </c>
      <c r="CU101" s="44">
        <v>8000</v>
      </c>
      <c r="CV101" s="36">
        <f t="shared" si="76"/>
        <v>3333.333333333333</v>
      </c>
      <c r="CW101" s="49">
        <v>0</v>
      </c>
      <c r="CX101" s="56">
        <f t="shared" si="41"/>
        <v>9550</v>
      </c>
      <c r="CY101" s="56">
        <f t="shared" si="41"/>
        <v>3979.166666666666</v>
      </c>
      <c r="CZ101" s="34">
        <f t="shared" si="41"/>
        <v>0</v>
      </c>
    </row>
    <row r="102" spans="1:104" ht="15">
      <c r="A102" s="54">
        <v>91</v>
      </c>
      <c r="B102" s="55" t="s">
        <v>125</v>
      </c>
      <c r="C102" s="34">
        <v>0.0141</v>
      </c>
      <c r="D102" s="34">
        <v>3143.9557</v>
      </c>
      <c r="E102" s="56">
        <f>CF102+CX102-CU102</f>
        <v>27400</v>
      </c>
      <c r="F102" s="56">
        <f>CG102+CY102-CV102</f>
        <v>11416.666666666668</v>
      </c>
      <c r="G102" s="34">
        <f>CH102+CZ102-CW102</f>
        <v>10188.424</v>
      </c>
      <c r="H102" s="56">
        <f t="shared" si="42"/>
        <v>89.24167007299269</v>
      </c>
      <c r="I102" s="34">
        <f t="shared" si="43"/>
        <v>6218.1</v>
      </c>
      <c r="J102" s="34">
        <f t="shared" si="44"/>
        <v>2590.8750000000005</v>
      </c>
      <c r="K102" s="34">
        <f t="shared" si="45"/>
        <v>1612.524</v>
      </c>
      <c r="L102" s="56">
        <f t="shared" si="46"/>
        <v>62.23858734983354</v>
      </c>
      <c r="M102" s="35">
        <f>Q102+AB102</f>
        <v>1610</v>
      </c>
      <c r="N102" s="35">
        <f t="shared" si="47"/>
        <v>670.8333333333334</v>
      </c>
      <c r="O102" s="35">
        <f t="shared" si="48"/>
        <v>506.644</v>
      </c>
      <c r="P102" s="35">
        <f t="shared" si="49"/>
        <v>75.52457142857143</v>
      </c>
      <c r="Q102" s="57">
        <v>95</v>
      </c>
      <c r="R102" s="36">
        <f t="shared" si="50"/>
        <v>39.583333333333336</v>
      </c>
      <c r="S102" s="48">
        <v>5.704</v>
      </c>
      <c r="T102" s="56">
        <f t="shared" si="77"/>
        <v>14.410105263157893</v>
      </c>
      <c r="U102" s="57">
        <v>2966.8</v>
      </c>
      <c r="V102" s="36">
        <f t="shared" si="51"/>
        <v>1236.1666666666667</v>
      </c>
      <c r="W102" s="48">
        <v>712.35</v>
      </c>
      <c r="X102" s="56">
        <f t="shared" si="52"/>
        <v>57.625724686530944</v>
      </c>
      <c r="Y102" s="58"/>
      <c r="Z102" s="58"/>
      <c r="AA102" s="59"/>
      <c r="AB102" s="57">
        <v>1515</v>
      </c>
      <c r="AC102" s="36">
        <f t="shared" si="53"/>
        <v>631.25</v>
      </c>
      <c r="AD102" s="48">
        <v>500.94</v>
      </c>
      <c r="AE102" s="56">
        <f t="shared" si="54"/>
        <v>79.35683168316831</v>
      </c>
      <c r="AF102" s="60"/>
      <c r="AG102" s="60"/>
      <c r="AH102" s="59"/>
      <c r="AI102" s="61">
        <v>48</v>
      </c>
      <c r="AJ102" s="36">
        <f t="shared" si="55"/>
        <v>20</v>
      </c>
      <c r="AK102" s="48">
        <v>21</v>
      </c>
      <c r="AL102" s="59">
        <v>16</v>
      </c>
      <c r="AM102" s="36">
        <f t="shared" si="56"/>
        <v>6.666666666666666</v>
      </c>
      <c r="AN102" s="48">
        <v>0</v>
      </c>
      <c r="AO102" s="57"/>
      <c r="AP102" s="36">
        <f t="shared" si="57"/>
        <v>0</v>
      </c>
      <c r="AQ102" s="37">
        <f>'[1]Sheet1'!G94+'[1]Sheet1'!F94</f>
        <v>0</v>
      </c>
      <c r="AR102" s="59">
        <v>0</v>
      </c>
      <c r="AS102" s="36">
        <f t="shared" si="58"/>
        <v>0</v>
      </c>
      <c r="AT102" s="59"/>
      <c r="AU102" s="59">
        <v>20581.9</v>
      </c>
      <c r="AV102" s="36">
        <f t="shared" si="59"/>
        <v>8575.791666666668</v>
      </c>
      <c r="AW102" s="48">
        <v>8575.9</v>
      </c>
      <c r="AX102" s="59"/>
      <c r="AY102" s="36">
        <f t="shared" si="60"/>
        <v>0</v>
      </c>
      <c r="AZ102" s="48">
        <v>0</v>
      </c>
      <c r="BA102" s="59"/>
      <c r="BB102" s="36">
        <f t="shared" si="61"/>
        <v>0</v>
      </c>
      <c r="BC102" s="59"/>
      <c r="BD102" s="57"/>
      <c r="BE102" s="36">
        <f t="shared" si="62"/>
        <v>0</v>
      </c>
      <c r="BF102" s="234">
        <f>'[1]Sheet1'!B94+'[1]Sheet1'!C94+'[1]Sheet1'!D94+'[1]Sheet1'!A94</f>
        <v>50</v>
      </c>
      <c r="BG102" s="42">
        <f t="shared" si="63"/>
        <v>1577.3</v>
      </c>
      <c r="BH102" s="42">
        <f t="shared" si="63"/>
        <v>657.2083333333334</v>
      </c>
      <c r="BI102" s="42">
        <f t="shared" si="63"/>
        <v>322.53</v>
      </c>
      <c r="BJ102" s="42">
        <f t="shared" si="64"/>
        <v>49.075762378748486</v>
      </c>
      <c r="BK102" s="59">
        <v>1377.3</v>
      </c>
      <c r="BL102" s="36">
        <f t="shared" si="65"/>
        <v>573.875</v>
      </c>
      <c r="BM102" s="48">
        <v>0</v>
      </c>
      <c r="BN102" s="59"/>
      <c r="BO102" s="36">
        <f t="shared" si="66"/>
        <v>0</v>
      </c>
      <c r="BP102" s="48">
        <v>232.53</v>
      </c>
      <c r="BQ102" s="59"/>
      <c r="BR102" s="36">
        <f t="shared" si="67"/>
        <v>0</v>
      </c>
      <c r="BS102" s="48">
        <v>0</v>
      </c>
      <c r="BT102" s="59">
        <v>200</v>
      </c>
      <c r="BU102" s="36">
        <f t="shared" si="68"/>
        <v>83.33333333333334</v>
      </c>
      <c r="BV102" s="48">
        <v>90</v>
      </c>
      <c r="BW102" s="57"/>
      <c r="BX102" s="36">
        <f t="shared" si="69"/>
        <v>0</v>
      </c>
      <c r="BY102" s="45"/>
      <c r="BZ102" s="57">
        <v>600</v>
      </c>
      <c r="CA102" s="36">
        <f t="shared" si="70"/>
        <v>250</v>
      </c>
      <c r="CB102" s="48">
        <v>0</v>
      </c>
      <c r="CC102" s="57"/>
      <c r="CD102" s="36">
        <f t="shared" si="71"/>
        <v>0</v>
      </c>
      <c r="CE102" s="49">
        <v>0</v>
      </c>
      <c r="CF102" s="56">
        <f t="shared" si="78"/>
        <v>27400</v>
      </c>
      <c r="CG102" s="34">
        <f t="shared" si="78"/>
        <v>11416.666666666668</v>
      </c>
      <c r="CH102" s="34">
        <f t="shared" si="78"/>
        <v>10188.424</v>
      </c>
      <c r="CI102" s="59">
        <v>0</v>
      </c>
      <c r="CJ102" s="36">
        <f t="shared" si="72"/>
        <v>0</v>
      </c>
      <c r="CK102" s="233">
        <v>0</v>
      </c>
      <c r="CL102" s="59">
        <v>0</v>
      </c>
      <c r="CM102" s="36">
        <f t="shared" si="73"/>
        <v>0</v>
      </c>
      <c r="CN102" s="62"/>
      <c r="CO102" s="59"/>
      <c r="CP102" s="36">
        <f t="shared" si="74"/>
        <v>0</v>
      </c>
      <c r="CQ102" s="59"/>
      <c r="CR102" s="59">
        <v>0</v>
      </c>
      <c r="CS102" s="36">
        <f t="shared" si="75"/>
        <v>0</v>
      </c>
      <c r="CT102" s="48">
        <v>0</v>
      </c>
      <c r="CU102" s="44">
        <v>1000</v>
      </c>
      <c r="CV102" s="36">
        <f t="shared" si="76"/>
        <v>416.66666666666663</v>
      </c>
      <c r="CW102" s="49">
        <v>0</v>
      </c>
      <c r="CX102" s="56">
        <f t="shared" si="41"/>
        <v>1000</v>
      </c>
      <c r="CY102" s="56">
        <f t="shared" si="41"/>
        <v>416.66666666666663</v>
      </c>
      <c r="CZ102" s="34">
        <f t="shared" si="41"/>
        <v>0</v>
      </c>
    </row>
    <row r="103" spans="1:104" ht="21.75" customHeight="1">
      <c r="A103" s="72" t="s">
        <v>126</v>
      </c>
      <c r="B103" s="73"/>
      <c r="C103" s="34">
        <f>SUM(C12:C102)</f>
        <v>344902.86590000003</v>
      </c>
      <c r="D103" s="34">
        <f aca="true" t="shared" si="79" ref="D103:BW103">SUM(D12:D102)</f>
        <v>482975.7824000001</v>
      </c>
      <c r="E103" s="65">
        <f t="shared" si="79"/>
        <v>4216251.09</v>
      </c>
      <c r="F103" s="65">
        <f t="shared" si="79"/>
        <v>1756060.9958333336</v>
      </c>
      <c r="G103" s="65">
        <f t="shared" si="79"/>
        <v>1509035.7380999997</v>
      </c>
      <c r="H103" s="65">
        <f t="shared" si="42"/>
        <v>85.93299103394135</v>
      </c>
      <c r="I103" s="65">
        <f t="shared" si="79"/>
        <v>1140771.5900000003</v>
      </c>
      <c r="J103" s="65">
        <f t="shared" si="79"/>
        <v>474611.20416666666</v>
      </c>
      <c r="K103" s="65">
        <f t="shared" si="79"/>
        <v>261968.25310000003</v>
      </c>
      <c r="L103" s="56">
        <f t="shared" si="46"/>
        <v>55.19639039284164</v>
      </c>
      <c r="M103" s="66">
        <f t="shared" si="47"/>
        <v>348818.80000000005</v>
      </c>
      <c r="N103" s="66">
        <f t="shared" si="47"/>
        <v>145341.1666666667</v>
      </c>
      <c r="O103" s="66">
        <f t="shared" si="47"/>
        <v>103573.85200000003</v>
      </c>
      <c r="P103" s="66">
        <f t="shared" si="49"/>
        <v>71.26257093941038</v>
      </c>
      <c r="Q103" s="65">
        <f t="shared" si="79"/>
        <v>97402.10000000002</v>
      </c>
      <c r="R103" s="65">
        <f t="shared" si="79"/>
        <v>40584.208333333336</v>
      </c>
      <c r="S103" s="65">
        <f t="shared" si="79"/>
        <v>14492.761</v>
      </c>
      <c r="T103" s="65">
        <f t="shared" si="77"/>
        <v>35.71034546483084</v>
      </c>
      <c r="U103" s="67">
        <f t="shared" si="79"/>
        <v>430780.1999999999</v>
      </c>
      <c r="V103" s="67">
        <f t="shared" si="79"/>
        <v>179491.75</v>
      </c>
      <c r="W103" s="67">
        <f t="shared" si="79"/>
        <v>65367.94179999999</v>
      </c>
      <c r="X103" s="65">
        <f t="shared" si="52"/>
        <v>36.418354492615954</v>
      </c>
      <c r="Y103" s="65">
        <f t="shared" si="79"/>
        <v>88634.9</v>
      </c>
      <c r="Z103" s="65">
        <f t="shared" si="79"/>
        <v>42507.9</v>
      </c>
      <c r="AA103" s="65">
        <f t="shared" si="79"/>
        <v>6213.2</v>
      </c>
      <c r="AB103" s="65">
        <f t="shared" si="79"/>
        <v>251416.7</v>
      </c>
      <c r="AC103" s="65">
        <f t="shared" si="79"/>
        <v>104756.95833333336</v>
      </c>
      <c r="AD103" s="67">
        <f t="shared" si="79"/>
        <v>89081.09100000003</v>
      </c>
      <c r="AE103" s="65">
        <f t="shared" si="54"/>
        <v>85.0359655504189</v>
      </c>
      <c r="AF103" s="65">
        <f t="shared" si="79"/>
        <v>2124.5</v>
      </c>
      <c r="AG103" s="65">
        <f t="shared" si="79"/>
        <v>414.5</v>
      </c>
      <c r="AH103" s="65">
        <f t="shared" si="79"/>
        <v>4780.6</v>
      </c>
      <c r="AI103" s="65">
        <f t="shared" si="79"/>
        <v>35945.200000000004</v>
      </c>
      <c r="AJ103" s="65">
        <f t="shared" si="79"/>
        <v>14977.166666666666</v>
      </c>
      <c r="AK103" s="65">
        <f t="shared" si="79"/>
        <v>9678.08</v>
      </c>
      <c r="AL103" s="65">
        <f t="shared" si="79"/>
        <v>20126</v>
      </c>
      <c r="AM103" s="65">
        <f t="shared" si="79"/>
        <v>8385.833333333332</v>
      </c>
      <c r="AN103" s="65">
        <f t="shared" si="79"/>
        <v>8848.75</v>
      </c>
      <c r="AO103" s="65">
        <f t="shared" si="79"/>
        <v>0</v>
      </c>
      <c r="AP103" s="65">
        <f t="shared" si="79"/>
        <v>0</v>
      </c>
      <c r="AQ103" s="65">
        <f t="shared" si="79"/>
        <v>240</v>
      </c>
      <c r="AR103" s="65">
        <f t="shared" si="79"/>
        <v>0</v>
      </c>
      <c r="AS103" s="65">
        <f t="shared" si="79"/>
        <v>0</v>
      </c>
      <c r="AT103" s="65">
        <f t="shared" si="79"/>
        <v>0</v>
      </c>
      <c r="AU103" s="65">
        <f t="shared" si="79"/>
        <v>2955316.6</v>
      </c>
      <c r="AV103" s="65">
        <f t="shared" si="79"/>
        <v>1231381.9166666665</v>
      </c>
      <c r="AW103" s="67">
        <f t="shared" si="79"/>
        <v>1231383.9999999995</v>
      </c>
      <c r="AX103" s="65">
        <f t="shared" si="79"/>
        <v>27025.9</v>
      </c>
      <c r="AY103" s="65">
        <f t="shared" si="79"/>
        <v>11260.791666666664</v>
      </c>
      <c r="AZ103" s="65">
        <f t="shared" si="79"/>
        <v>10269</v>
      </c>
      <c r="BA103" s="65">
        <f t="shared" si="79"/>
        <v>4486</v>
      </c>
      <c r="BB103" s="65">
        <f t="shared" si="79"/>
        <v>1869.1666666666665</v>
      </c>
      <c r="BC103" s="65">
        <f t="shared" si="79"/>
        <v>0</v>
      </c>
      <c r="BD103" s="65">
        <f t="shared" si="79"/>
        <v>15628</v>
      </c>
      <c r="BE103" s="65">
        <f t="shared" si="79"/>
        <v>6511.666666666668</v>
      </c>
      <c r="BF103" s="65">
        <f>SUM(BF12:BF102)</f>
        <v>4591.974</v>
      </c>
      <c r="BG103" s="66">
        <f t="shared" si="63"/>
        <v>286194.38999999996</v>
      </c>
      <c r="BH103" s="66">
        <f t="shared" si="63"/>
        <v>118537.3708333333</v>
      </c>
      <c r="BI103" s="66">
        <f t="shared" si="63"/>
        <v>64366.03400000001</v>
      </c>
      <c r="BJ103" s="66">
        <f t="shared" si="64"/>
        <v>54.30020384921508</v>
      </c>
      <c r="BK103" s="65">
        <f t="shared" si="79"/>
        <v>234945.53999999995</v>
      </c>
      <c r="BL103" s="65">
        <f t="shared" si="79"/>
        <v>97893.97499999996</v>
      </c>
      <c r="BM103" s="65">
        <f t="shared" si="79"/>
        <v>49801.212</v>
      </c>
      <c r="BN103" s="65">
        <f t="shared" si="79"/>
        <v>23269.65</v>
      </c>
      <c r="BO103" s="65">
        <f t="shared" si="79"/>
        <v>9695.6875</v>
      </c>
      <c r="BP103" s="65">
        <f t="shared" si="79"/>
        <v>9183.717</v>
      </c>
      <c r="BQ103" s="65">
        <f t="shared" si="79"/>
        <v>8523.5</v>
      </c>
      <c r="BR103" s="65">
        <f t="shared" si="79"/>
        <v>2841.166666666667</v>
      </c>
      <c r="BS103" s="65">
        <f t="shared" si="79"/>
        <v>1003.22</v>
      </c>
      <c r="BT103" s="65">
        <f t="shared" si="79"/>
        <v>19455.7</v>
      </c>
      <c r="BU103" s="65">
        <f t="shared" si="79"/>
        <v>8106.541666666667</v>
      </c>
      <c r="BV103" s="65">
        <f t="shared" si="79"/>
        <v>4377.885</v>
      </c>
      <c r="BW103" s="65">
        <f t="shared" si="79"/>
        <v>3279</v>
      </c>
      <c r="BX103" s="65">
        <f aca="true" t="shared" si="80" ref="BX103:CZ103">SUM(BX12:BX102)</f>
        <v>1366.25</v>
      </c>
      <c r="BY103" s="65">
        <f t="shared" si="80"/>
        <v>0</v>
      </c>
      <c r="BZ103" s="65">
        <f t="shared" si="80"/>
        <v>78634</v>
      </c>
      <c r="CA103" s="65">
        <f t="shared" si="80"/>
        <v>32764.166666666668</v>
      </c>
      <c r="CB103" s="65">
        <f t="shared" si="80"/>
        <v>4300.57</v>
      </c>
      <c r="CC103" s="65">
        <f t="shared" si="80"/>
        <v>0</v>
      </c>
      <c r="CD103" s="65">
        <f t="shared" si="80"/>
        <v>0</v>
      </c>
      <c r="CE103" s="65">
        <f t="shared" si="80"/>
        <v>5301.6213</v>
      </c>
      <c r="CF103" s="65">
        <f t="shared" si="80"/>
        <v>4206234.09</v>
      </c>
      <c r="CG103" s="65">
        <f t="shared" si="80"/>
        <v>1751887.2458333333</v>
      </c>
      <c r="CH103" s="65">
        <f t="shared" si="80"/>
        <v>1507921.8230999997</v>
      </c>
      <c r="CI103" s="65">
        <f t="shared" si="80"/>
        <v>0</v>
      </c>
      <c r="CJ103" s="65">
        <f t="shared" si="80"/>
        <v>0</v>
      </c>
      <c r="CK103" s="65">
        <f t="shared" si="80"/>
        <v>233.3</v>
      </c>
      <c r="CL103" s="65">
        <f t="shared" si="80"/>
        <v>0</v>
      </c>
      <c r="CM103" s="65">
        <f t="shared" si="80"/>
        <v>0</v>
      </c>
      <c r="CN103" s="65">
        <f t="shared" si="80"/>
        <v>0</v>
      </c>
      <c r="CO103" s="65">
        <f t="shared" si="80"/>
        <v>0</v>
      </c>
      <c r="CP103" s="65">
        <f t="shared" si="80"/>
        <v>0</v>
      </c>
      <c r="CQ103" s="65">
        <f t="shared" si="80"/>
        <v>0</v>
      </c>
      <c r="CR103" s="65">
        <f t="shared" si="80"/>
        <v>10017</v>
      </c>
      <c r="CS103" s="65">
        <f t="shared" si="80"/>
        <v>4173.75</v>
      </c>
      <c r="CT103" s="65">
        <f t="shared" si="80"/>
        <v>880.615</v>
      </c>
      <c r="CU103" s="65">
        <f t="shared" si="80"/>
        <v>341157.5</v>
      </c>
      <c r="CV103" s="65">
        <f t="shared" si="80"/>
        <v>142148.95833333334</v>
      </c>
      <c r="CW103" s="65">
        <f t="shared" si="80"/>
        <v>44969.169</v>
      </c>
      <c r="CX103" s="65">
        <f t="shared" si="80"/>
        <v>351174.5</v>
      </c>
      <c r="CY103" s="65">
        <f t="shared" si="80"/>
        <v>146322.7083333333</v>
      </c>
      <c r="CZ103" s="65">
        <f t="shared" si="80"/>
        <v>46083.084</v>
      </c>
    </row>
    <row r="104" spans="7:104" ht="15">
      <c r="G104" s="8">
        <v>1507018.2</v>
      </c>
      <c r="K104" s="8">
        <v>261968.3</v>
      </c>
      <c r="CH104" s="8">
        <v>1505904.3</v>
      </c>
      <c r="CZ104" s="8">
        <v>46083.1</v>
      </c>
    </row>
    <row r="105" spans="7:104" ht="15">
      <c r="G105" s="69">
        <f>G103-G104</f>
        <v>2017.5380999997724</v>
      </c>
      <c r="K105" s="69">
        <f>K104-K103</f>
        <v>0.04689999995753169</v>
      </c>
      <c r="L105" s="68"/>
      <c r="CH105" s="69">
        <f>CH104-CH103</f>
        <v>-2017.523099999642</v>
      </c>
      <c r="CZ105" s="69">
        <f>CZ104-CZ103</f>
        <v>0.01599999999598367</v>
      </c>
    </row>
    <row r="106" ht="15">
      <c r="K106" s="69"/>
    </row>
  </sheetData>
  <sheetProtection/>
  <mergeCells count="119">
    <mergeCell ref="A1:W1"/>
    <mergeCell ref="A2:AA2"/>
    <mergeCell ref="O3:P3"/>
    <mergeCell ref="W3:X3"/>
    <mergeCell ref="A4:A10"/>
    <mergeCell ref="B4:B10"/>
    <mergeCell ref="C4:C10"/>
    <mergeCell ref="D4:D10"/>
    <mergeCell ref="E4:H8"/>
    <mergeCell ref="I4:L8"/>
    <mergeCell ref="M4:P8"/>
    <mergeCell ref="Q4:CE4"/>
    <mergeCell ref="CF4:CH8"/>
    <mergeCell ref="CI4:CW4"/>
    <mergeCell ref="CX4:CZ8"/>
    <mergeCell ref="Q5:AQ5"/>
    <mergeCell ref="AR5:BC5"/>
    <mergeCell ref="BD5:BF8"/>
    <mergeCell ref="BK5:BV5"/>
    <mergeCell ref="BW5:CB6"/>
    <mergeCell ref="CI5:CN5"/>
    <mergeCell ref="CR5:CW5"/>
    <mergeCell ref="Q6:X6"/>
    <mergeCell ref="Y6:Y11"/>
    <mergeCell ref="Z6:Z11"/>
    <mergeCell ref="AA6:AA11"/>
    <mergeCell ref="AB6:AE8"/>
    <mergeCell ref="AF6:AF11"/>
    <mergeCell ref="AG6:AG11"/>
    <mergeCell ref="AH6:AH11"/>
    <mergeCell ref="AI6:AK8"/>
    <mergeCell ref="AL6:AN8"/>
    <mergeCell ref="AO6:AQ8"/>
    <mergeCell ref="AR6:AT8"/>
    <mergeCell ref="AU6:BC6"/>
    <mergeCell ref="BG6:BJ8"/>
    <mergeCell ref="BK6:BM8"/>
    <mergeCell ref="BN6:BP8"/>
    <mergeCell ref="BQ6:BS8"/>
    <mergeCell ref="BT6:BV8"/>
    <mergeCell ref="CC6:CE8"/>
    <mergeCell ref="CI6:CK8"/>
    <mergeCell ref="BZ7:CB8"/>
    <mergeCell ref="CL6:CN8"/>
    <mergeCell ref="CO6:CQ8"/>
    <mergeCell ref="CR6:CT8"/>
    <mergeCell ref="CU6:CW8"/>
    <mergeCell ref="Q7:T8"/>
    <mergeCell ref="U7:X8"/>
    <mergeCell ref="AU7:AW8"/>
    <mergeCell ref="AX7:AZ8"/>
    <mergeCell ref="BA7:BC8"/>
    <mergeCell ref="BW7:BY8"/>
    <mergeCell ref="E9:E10"/>
    <mergeCell ref="F9:F10"/>
    <mergeCell ref="G9:H9"/>
    <mergeCell ref="I9:I10"/>
    <mergeCell ref="J9:J10"/>
    <mergeCell ref="K9:L9"/>
    <mergeCell ref="M9:M10"/>
    <mergeCell ref="N9:N10"/>
    <mergeCell ref="O9:P9"/>
    <mergeCell ref="Q9:Q10"/>
    <mergeCell ref="R9:R10"/>
    <mergeCell ref="S9:T9"/>
    <mergeCell ref="U9:U10"/>
    <mergeCell ref="V9:V10"/>
    <mergeCell ref="W9:X9"/>
    <mergeCell ref="AB9:AB10"/>
    <mergeCell ref="AC9:AC10"/>
    <mergeCell ref="AD9:AE9"/>
    <mergeCell ref="AI9:AI10"/>
    <mergeCell ref="AJ9:AJ10"/>
    <mergeCell ref="AL9:AL10"/>
    <mergeCell ref="AM9:AM10"/>
    <mergeCell ref="AO9:AO10"/>
    <mergeCell ref="AP9:AP10"/>
    <mergeCell ref="AR9:AR10"/>
    <mergeCell ref="AS9:AS10"/>
    <mergeCell ref="AU9:AU10"/>
    <mergeCell ref="AV9:AV10"/>
    <mergeCell ref="AX9:AX10"/>
    <mergeCell ref="AY9:AY10"/>
    <mergeCell ref="BA9:BA10"/>
    <mergeCell ref="BB9:BB10"/>
    <mergeCell ref="BD9:BD10"/>
    <mergeCell ref="BE9:BE10"/>
    <mergeCell ref="BG9:BG10"/>
    <mergeCell ref="BH9:BH10"/>
    <mergeCell ref="BI9:BJ9"/>
    <mergeCell ref="BK9:BK10"/>
    <mergeCell ref="BL9:BL10"/>
    <mergeCell ref="BN9:BN10"/>
    <mergeCell ref="BO9:BO10"/>
    <mergeCell ref="BQ9:BQ10"/>
    <mergeCell ref="BR9:BR10"/>
    <mergeCell ref="BT9:BT10"/>
    <mergeCell ref="BU9:BU10"/>
    <mergeCell ref="BW9:BW10"/>
    <mergeCell ref="BX9:BX10"/>
    <mergeCell ref="BZ9:BZ10"/>
    <mergeCell ref="CP9:CP10"/>
    <mergeCell ref="CR9:CR10"/>
    <mergeCell ref="CA9:CA10"/>
    <mergeCell ref="CC9:CC10"/>
    <mergeCell ref="CD9:CD10"/>
    <mergeCell ref="CF9:CF10"/>
    <mergeCell ref="CG9:CG10"/>
    <mergeCell ref="CI9:CI10"/>
    <mergeCell ref="CS9:CS10"/>
    <mergeCell ref="CU9:CU10"/>
    <mergeCell ref="CV9:CV10"/>
    <mergeCell ref="CX9:CX10"/>
    <mergeCell ref="CY9:CY10"/>
    <mergeCell ref="A103:B103"/>
    <mergeCell ref="CJ9:CJ10"/>
    <mergeCell ref="CL9:CL10"/>
    <mergeCell ref="CM9:CM10"/>
    <mergeCell ref="CO9:CO10"/>
  </mergeCells>
  <printOptions/>
  <pageMargins left="0.17" right="0.17" top="0.18" bottom="0.19" header="0.3" footer="0.3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2012-06-06T06:29:29Z</dcterms:modified>
  <cp:category/>
  <cp:version/>
  <cp:contentType/>
  <cp:contentStatus/>
</cp:coreProperties>
</file>